
<file path=[Content_Types].xml><?xml version="1.0" encoding="utf-8"?>
<Types xmlns="http://schemas.openxmlformats.org/package/2006/content-types">
  <Default Extension="png" ContentType="image/png"/>
  <Override PartName="/xl/commentsmeta4" ContentType="application/binary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meta3" ContentType="application/binar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meta2" ContentType="application/binary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commentsmeta1" ContentType="application/binary"/>
  <Override PartName="/xl/commentsmeta6" ContentType="application/binary"/>
  <Override PartName="/xl/sharedStrings.xml" ContentType="application/vnd.openxmlformats-officedocument.spreadsheetml.sharedStrings+xml"/>
  <Override PartName="/xl/commentsmeta0" ContentType="application/binary"/>
  <Override PartName="/xl/commentsmeta5" ContentType="application/binary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615" windowWidth="23655" windowHeight="9150"/>
  </bookViews>
  <sheets>
    <sheet name="Estação" sheetId="1" r:id="rId1"/>
    <sheet name="Parâmetros" sheetId="3" state="hidden" r:id="rId2"/>
    <sheet name="CALC. O3" sheetId="5" state="hidden" r:id="rId3"/>
    <sheet name="CALC. CO" sheetId="9" state="hidden" r:id="rId4"/>
    <sheet name="CALC. NO2" sheetId="13" state="hidden" r:id="rId5"/>
    <sheet name="CALC. SO2" sheetId="17" state="hidden" r:id="rId6"/>
    <sheet name="CALC. PM2,5" sheetId="21" state="hidden" r:id="rId7"/>
    <sheet name="CALC. PM10" sheetId="24" state="hidden" r:id="rId8"/>
  </sheets>
  <calcPr calcId="125725"/>
  <extLst>
    <ext uri="GoogleSheetsCustomDataVersion1">
      <go:sheetsCustomData xmlns:go="http://customooxmlschemas.google.com/" r:id="rId38" roundtripDataSignature="AMtx7miorw26eeANsR3SWGb25jIsXLbfGw=="/>
    </ext>
  </extLst>
</workbook>
</file>

<file path=xl/calcChain.xml><?xml version="1.0" encoding="utf-8"?>
<calcChain xmlns="http://schemas.openxmlformats.org/spreadsheetml/2006/main">
  <c r="B756" i="24"/>
  <c r="B755"/>
  <c r="B754"/>
  <c r="B753"/>
  <c r="B752"/>
  <c r="B751"/>
  <c r="B750"/>
  <c r="B749"/>
  <c r="B748"/>
  <c r="B747"/>
  <c r="B746"/>
  <c r="B745"/>
  <c r="B744"/>
  <c r="B743"/>
  <c r="B742"/>
  <c r="B741"/>
  <c r="B740"/>
  <c r="C43" s="1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C37" s="1"/>
  <c r="J37" s="1"/>
  <c r="K37" s="1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C29" s="1"/>
  <c r="L29" s="1"/>
  <c r="M29" s="1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C28" s="1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Y15"/>
  <c r="Z15" s="1"/>
  <c r="X15"/>
  <c r="W15"/>
  <c r="V15"/>
  <c r="U15"/>
  <c r="T15"/>
  <c r="S15"/>
  <c r="Q15"/>
  <c r="R15" s="1"/>
  <c r="B15"/>
  <c r="Z14"/>
  <c r="Y14"/>
  <c r="W14"/>
  <c r="X14" s="1"/>
  <c r="U14"/>
  <c r="V14" s="1"/>
  <c r="T14"/>
  <c r="S14"/>
  <c r="R14"/>
  <c r="Q14"/>
  <c r="B14"/>
  <c r="Z13"/>
  <c r="Y13"/>
  <c r="W13"/>
  <c r="X13" s="1"/>
  <c r="V13"/>
  <c r="U13"/>
  <c r="T13"/>
  <c r="S13"/>
  <c r="R13"/>
  <c r="Q13"/>
  <c r="B13"/>
  <c r="B756" i="21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C41" s="1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C32"/>
  <c r="B32"/>
  <c r="B31"/>
  <c r="B30"/>
  <c r="B29"/>
  <c r="B28"/>
  <c r="Z27"/>
  <c r="Y27"/>
  <c r="W27"/>
  <c r="X27" s="1"/>
  <c r="U27"/>
  <c r="V27" s="1"/>
  <c r="S27"/>
  <c r="T27" s="1"/>
  <c r="R27"/>
  <c r="Q27"/>
  <c r="B27"/>
  <c r="Z26"/>
  <c r="Y26"/>
  <c r="X26"/>
  <c r="W26"/>
  <c r="U26"/>
  <c r="V26" s="1"/>
  <c r="T26"/>
  <c r="S26"/>
  <c r="R26"/>
  <c r="Q26"/>
  <c r="B26"/>
  <c r="Y25"/>
  <c r="Z25" s="1"/>
  <c r="W25"/>
  <c r="X25" s="1"/>
  <c r="V25"/>
  <c r="U25"/>
  <c r="S25"/>
  <c r="T25" s="1"/>
  <c r="Q25"/>
  <c r="R25" s="1"/>
  <c r="B25"/>
  <c r="Z24"/>
  <c r="Y24"/>
  <c r="X24"/>
  <c r="W24"/>
  <c r="V24"/>
  <c r="U24"/>
  <c r="S24"/>
  <c r="T24" s="1"/>
  <c r="Q24"/>
  <c r="R24" s="1"/>
  <c r="B24"/>
  <c r="Y23"/>
  <c r="Z23" s="1"/>
  <c r="W23"/>
  <c r="X23" s="1"/>
  <c r="U23"/>
  <c r="V23" s="1"/>
  <c r="T23"/>
  <c r="S23"/>
  <c r="Q23"/>
  <c r="R23" s="1"/>
  <c r="B23"/>
  <c r="Y22"/>
  <c r="Z22" s="1"/>
  <c r="X22"/>
  <c r="W22"/>
  <c r="V22"/>
  <c r="U22"/>
  <c r="T22"/>
  <c r="S22"/>
  <c r="Q22"/>
  <c r="R22" s="1"/>
  <c r="B22"/>
  <c r="Z21"/>
  <c r="Y21"/>
  <c r="W21"/>
  <c r="X21" s="1"/>
  <c r="U21"/>
  <c r="V21" s="1"/>
  <c r="S21"/>
  <c r="T21" s="1"/>
  <c r="Q21"/>
  <c r="R21" s="1"/>
  <c r="B21"/>
  <c r="Z20"/>
  <c r="Y20"/>
  <c r="W20"/>
  <c r="X20" s="1"/>
  <c r="U20"/>
  <c r="V20" s="1"/>
  <c r="T20"/>
  <c r="S20"/>
  <c r="R20"/>
  <c r="Q20"/>
  <c r="B20"/>
  <c r="Z19"/>
  <c r="Y19"/>
  <c r="X19"/>
  <c r="W19"/>
  <c r="U19"/>
  <c r="V19" s="1"/>
  <c r="S19"/>
  <c r="T19" s="1"/>
  <c r="Q19"/>
  <c r="R19" s="1"/>
  <c r="B19"/>
  <c r="Z18"/>
  <c r="Y18"/>
  <c r="X18"/>
  <c r="W18"/>
  <c r="U18"/>
  <c r="V18" s="1"/>
  <c r="S18"/>
  <c r="T18" s="1"/>
  <c r="R18"/>
  <c r="Q18"/>
  <c r="B18"/>
  <c r="Y17"/>
  <c r="Z17" s="1"/>
  <c r="X17"/>
  <c r="W17"/>
  <c r="U17"/>
  <c r="V17" s="1"/>
  <c r="S17"/>
  <c r="T17" s="1"/>
  <c r="Q17"/>
  <c r="R17" s="1"/>
  <c r="B17"/>
  <c r="Y16"/>
  <c r="Z16" s="1"/>
  <c r="X16"/>
  <c r="W16"/>
  <c r="V16"/>
  <c r="U16"/>
  <c r="S16"/>
  <c r="T16" s="1"/>
  <c r="R16"/>
  <c r="Q16"/>
  <c r="B16"/>
  <c r="Y15"/>
  <c r="Z15" s="1"/>
  <c r="W15"/>
  <c r="X15" s="1"/>
  <c r="U15"/>
  <c r="V15" s="1"/>
  <c r="S15"/>
  <c r="T15" s="1"/>
  <c r="Q15"/>
  <c r="R15" s="1"/>
  <c r="B15"/>
  <c r="Y14"/>
  <c r="Z14" s="1"/>
  <c r="W14"/>
  <c r="X14" s="1"/>
  <c r="V14"/>
  <c r="U14"/>
  <c r="T14"/>
  <c r="S14"/>
  <c r="Q14"/>
  <c r="R14" s="1"/>
  <c r="B14"/>
  <c r="Y13"/>
  <c r="Z13" s="1"/>
  <c r="W13"/>
  <c r="X13" s="1"/>
  <c r="U13"/>
  <c r="V13" s="1"/>
  <c r="T13"/>
  <c r="S13"/>
  <c r="R13"/>
  <c r="Q13"/>
  <c r="B13"/>
  <c r="B756" i="17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B718"/>
  <c r="B717"/>
  <c r="B716"/>
  <c r="B715"/>
  <c r="B714"/>
  <c r="B713"/>
  <c r="B712"/>
  <c r="B71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B676"/>
  <c r="B675"/>
  <c r="B674"/>
  <c r="B673"/>
  <c r="B672"/>
  <c r="B67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B580"/>
  <c r="B579"/>
  <c r="B578"/>
  <c r="B577"/>
  <c r="B576"/>
  <c r="B575"/>
  <c r="B574"/>
  <c r="B573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B459"/>
  <c r="B458"/>
  <c r="B457"/>
  <c r="B456"/>
  <c r="B455"/>
  <c r="B454"/>
  <c r="B453"/>
  <c r="B452"/>
  <c r="B451"/>
  <c r="B450"/>
  <c r="B449"/>
  <c r="B448"/>
  <c r="B447"/>
  <c r="B446"/>
  <c r="B445"/>
  <c r="B444"/>
  <c r="B443"/>
  <c r="B442"/>
  <c r="B441"/>
  <c r="B440"/>
  <c r="B439"/>
  <c r="B438"/>
  <c r="B437"/>
  <c r="B436"/>
  <c r="B435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B405"/>
  <c r="B404"/>
  <c r="B403"/>
  <c r="B402"/>
  <c r="B401"/>
  <c r="B400"/>
  <c r="B399"/>
  <c r="B398"/>
  <c r="B397"/>
  <c r="B396"/>
  <c r="B395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B157"/>
  <c r="B156"/>
  <c r="B155"/>
  <c r="B154"/>
  <c r="B153"/>
  <c r="B152"/>
  <c r="B151"/>
  <c r="B150"/>
  <c r="B149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C17" s="1"/>
  <c r="B108"/>
  <c r="B107"/>
  <c r="B106"/>
  <c r="B105"/>
  <c r="B104"/>
  <c r="B103"/>
  <c r="B102"/>
  <c r="B101"/>
  <c r="B100"/>
  <c r="B99"/>
  <c r="B98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B53"/>
  <c r="B52"/>
  <c r="B51"/>
  <c r="B50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B30"/>
  <c r="B29"/>
  <c r="B28"/>
  <c r="B27"/>
  <c r="B26"/>
  <c r="B25"/>
  <c r="B24"/>
  <c r="B23"/>
  <c r="B22"/>
  <c r="B21"/>
  <c r="B20"/>
  <c r="B19"/>
  <c r="B18"/>
  <c r="B17"/>
  <c r="B16"/>
  <c r="B15"/>
  <c r="B14"/>
  <c r="Y13"/>
  <c r="Z13" s="1"/>
  <c r="X13"/>
  <c r="W13"/>
  <c r="V13"/>
  <c r="U13"/>
  <c r="T13"/>
  <c r="S13"/>
  <c r="Q13"/>
  <c r="R13" s="1"/>
  <c r="B13"/>
  <c r="D756" i="13"/>
  <c r="E756" s="1"/>
  <c r="B756"/>
  <c r="C756" s="1"/>
  <c r="F756" s="1"/>
  <c r="G756" s="1"/>
  <c r="C755"/>
  <c r="B755"/>
  <c r="L754"/>
  <c r="M754" s="1"/>
  <c r="B754"/>
  <c r="C754" s="1"/>
  <c r="F754" s="1"/>
  <c r="G754" s="1"/>
  <c r="B753"/>
  <c r="C753" s="1"/>
  <c r="C752"/>
  <c r="H752" s="1"/>
  <c r="I752" s="1"/>
  <c r="B752"/>
  <c r="B751"/>
  <c r="C751" s="1"/>
  <c r="D751" s="1"/>
  <c r="F750"/>
  <c r="G750" s="1"/>
  <c r="B750"/>
  <c r="C750" s="1"/>
  <c r="B749"/>
  <c r="C749" s="1"/>
  <c r="B748"/>
  <c r="C748" s="1"/>
  <c r="J748" s="1"/>
  <c r="K748" s="1"/>
  <c r="C747"/>
  <c r="B747"/>
  <c r="B746"/>
  <c r="C746" s="1"/>
  <c r="B745"/>
  <c r="C745" s="1"/>
  <c r="D745" s="1"/>
  <c r="E745" s="1"/>
  <c r="B744"/>
  <c r="C744" s="1"/>
  <c r="L743"/>
  <c r="M743" s="1"/>
  <c r="I743"/>
  <c r="H743"/>
  <c r="F743"/>
  <c r="G743" s="1"/>
  <c r="B743"/>
  <c r="C743" s="1"/>
  <c r="J743" s="1"/>
  <c r="K743" s="1"/>
  <c r="C742"/>
  <c r="B742"/>
  <c r="L741"/>
  <c r="M741" s="1"/>
  <c r="B741"/>
  <c r="C741" s="1"/>
  <c r="D741" s="1"/>
  <c r="B740"/>
  <c r="C740" s="1"/>
  <c r="L739"/>
  <c r="M739" s="1"/>
  <c r="H739"/>
  <c r="I739" s="1"/>
  <c r="C739"/>
  <c r="F739" s="1"/>
  <c r="G739" s="1"/>
  <c r="B739"/>
  <c r="B738"/>
  <c r="C738" s="1"/>
  <c r="J738" s="1"/>
  <c r="K738" s="1"/>
  <c r="B737"/>
  <c r="C737" s="1"/>
  <c r="F737" s="1"/>
  <c r="G737" s="1"/>
  <c r="B736"/>
  <c r="C736" s="1"/>
  <c r="H735"/>
  <c r="I735" s="1"/>
  <c r="B735"/>
  <c r="C735" s="1"/>
  <c r="B734"/>
  <c r="C734" s="1"/>
  <c r="L733"/>
  <c r="M733" s="1"/>
  <c r="F733"/>
  <c r="G733" s="1"/>
  <c r="B733"/>
  <c r="C733" s="1"/>
  <c r="H733" s="1"/>
  <c r="I733" s="1"/>
  <c r="B732"/>
  <c r="C732" s="1"/>
  <c r="D732" s="1"/>
  <c r="E732" s="1"/>
  <c r="B731"/>
  <c r="C731" s="1"/>
  <c r="L730"/>
  <c r="M730" s="1"/>
  <c r="B730"/>
  <c r="C730" s="1"/>
  <c r="D730" s="1"/>
  <c r="B729"/>
  <c r="C729" s="1"/>
  <c r="H728"/>
  <c r="I728" s="1"/>
  <c r="B728"/>
  <c r="C728" s="1"/>
  <c r="J728" s="1"/>
  <c r="K728" s="1"/>
  <c r="B727"/>
  <c r="C727" s="1"/>
  <c r="L727" s="1"/>
  <c r="M727" s="1"/>
  <c r="G726"/>
  <c r="F726"/>
  <c r="C726"/>
  <c r="H726" s="1"/>
  <c r="I726" s="1"/>
  <c r="B726"/>
  <c r="B725"/>
  <c r="C725" s="1"/>
  <c r="D725" s="1"/>
  <c r="E725" s="1"/>
  <c r="C724"/>
  <c r="B724"/>
  <c r="C723"/>
  <c r="B723"/>
  <c r="B722"/>
  <c r="C722" s="1"/>
  <c r="B721"/>
  <c r="C721" s="1"/>
  <c r="J720"/>
  <c r="K720" s="1"/>
  <c r="B720"/>
  <c r="C720" s="1"/>
  <c r="H720" s="1"/>
  <c r="I720" s="1"/>
  <c r="I719"/>
  <c r="B719"/>
  <c r="C719" s="1"/>
  <c r="H719" s="1"/>
  <c r="C718"/>
  <c r="B718"/>
  <c r="B717"/>
  <c r="C717" s="1"/>
  <c r="F717" s="1"/>
  <c r="G717" s="1"/>
  <c r="C716"/>
  <c r="B716"/>
  <c r="L715"/>
  <c r="M715" s="1"/>
  <c r="C715"/>
  <c r="D715" s="1"/>
  <c r="B715"/>
  <c r="B714"/>
  <c r="C714" s="1"/>
  <c r="F713"/>
  <c r="G713" s="1"/>
  <c r="C713"/>
  <c r="H713" s="1"/>
  <c r="I713" s="1"/>
  <c r="B713"/>
  <c r="B712"/>
  <c r="C712" s="1"/>
  <c r="B711"/>
  <c r="C711" s="1"/>
  <c r="H711" s="1"/>
  <c r="I711" s="1"/>
  <c r="B710"/>
  <c r="C710" s="1"/>
  <c r="F710" s="1"/>
  <c r="G710" s="1"/>
  <c r="M709"/>
  <c r="L709"/>
  <c r="H709"/>
  <c r="B709"/>
  <c r="C709" s="1"/>
  <c r="C708"/>
  <c r="D708" s="1"/>
  <c r="B708"/>
  <c r="J707"/>
  <c r="K707" s="1"/>
  <c r="B707"/>
  <c r="C707" s="1"/>
  <c r="L707" s="1"/>
  <c r="M707" s="1"/>
  <c r="B706"/>
  <c r="C706" s="1"/>
  <c r="J705"/>
  <c r="K705" s="1"/>
  <c r="I705"/>
  <c r="H705"/>
  <c r="B705"/>
  <c r="C705" s="1"/>
  <c r="D705" s="1"/>
  <c r="D704"/>
  <c r="C704"/>
  <c r="B704"/>
  <c r="B703"/>
  <c r="C703" s="1"/>
  <c r="B702"/>
  <c r="C702" s="1"/>
  <c r="J702" s="1"/>
  <c r="K702" s="1"/>
  <c r="H701"/>
  <c r="I701" s="1"/>
  <c r="F701"/>
  <c r="G701" s="1"/>
  <c r="B701"/>
  <c r="C701" s="1"/>
  <c r="B700"/>
  <c r="C700" s="1"/>
  <c r="L700" s="1"/>
  <c r="M700" s="1"/>
  <c r="L699"/>
  <c r="M699" s="1"/>
  <c r="B699"/>
  <c r="C699" s="1"/>
  <c r="D699" s="1"/>
  <c r="B698"/>
  <c r="C698" s="1"/>
  <c r="B697"/>
  <c r="C697" s="1"/>
  <c r="J697" s="1"/>
  <c r="K697" s="1"/>
  <c r="L696"/>
  <c r="M696" s="1"/>
  <c r="H696"/>
  <c r="I696" s="1"/>
  <c r="B696"/>
  <c r="C696" s="1"/>
  <c r="D696" s="1"/>
  <c r="B695"/>
  <c r="C695" s="1"/>
  <c r="J695" s="1"/>
  <c r="K695" s="1"/>
  <c r="B694"/>
  <c r="C694" s="1"/>
  <c r="H693"/>
  <c r="I693" s="1"/>
  <c r="D693"/>
  <c r="E693" s="1"/>
  <c r="C693"/>
  <c r="B693"/>
  <c r="C692"/>
  <c r="D692" s="1"/>
  <c r="E692" s="1"/>
  <c r="B692"/>
  <c r="F691"/>
  <c r="G691" s="1"/>
  <c r="D691"/>
  <c r="C691"/>
  <c r="B691"/>
  <c r="B690"/>
  <c r="C690" s="1"/>
  <c r="J689"/>
  <c r="K689" s="1"/>
  <c r="H689"/>
  <c r="I689" s="1"/>
  <c r="F689"/>
  <c r="D689"/>
  <c r="E689" s="1"/>
  <c r="B689"/>
  <c r="C689" s="1"/>
  <c r="L689" s="1"/>
  <c r="M689" s="1"/>
  <c r="I688"/>
  <c r="H688"/>
  <c r="F688"/>
  <c r="C688"/>
  <c r="J688" s="1"/>
  <c r="K688" s="1"/>
  <c r="B688"/>
  <c r="C687"/>
  <c r="B687"/>
  <c r="L686"/>
  <c r="M686" s="1"/>
  <c r="J686"/>
  <c r="K686" s="1"/>
  <c r="F686"/>
  <c r="G686" s="1"/>
  <c r="B686"/>
  <c r="C686" s="1"/>
  <c r="C685"/>
  <c r="B685"/>
  <c r="B684"/>
  <c r="C684" s="1"/>
  <c r="J683"/>
  <c r="K683" s="1"/>
  <c r="B683"/>
  <c r="C683" s="1"/>
  <c r="H683" s="1"/>
  <c r="I683" s="1"/>
  <c r="C682"/>
  <c r="B682"/>
  <c r="B681"/>
  <c r="C681" s="1"/>
  <c r="H681" s="1"/>
  <c r="I681" s="1"/>
  <c r="F680"/>
  <c r="G680" s="1"/>
  <c r="D680"/>
  <c r="C680"/>
  <c r="B680"/>
  <c r="C679"/>
  <c r="D679" s="1"/>
  <c r="E679" s="1"/>
  <c r="B679"/>
  <c r="C678"/>
  <c r="B678"/>
  <c r="B677"/>
  <c r="C677" s="1"/>
  <c r="M676"/>
  <c r="L676"/>
  <c r="J676"/>
  <c r="K676" s="1"/>
  <c r="C676"/>
  <c r="D676" s="1"/>
  <c r="E676" s="1"/>
  <c r="B676"/>
  <c r="J675"/>
  <c r="K675" s="1"/>
  <c r="F675"/>
  <c r="G675" s="1"/>
  <c r="D675"/>
  <c r="B675"/>
  <c r="C675" s="1"/>
  <c r="C674"/>
  <c r="B674"/>
  <c r="M673"/>
  <c r="J673"/>
  <c r="K673" s="1"/>
  <c r="I673"/>
  <c r="H673"/>
  <c r="E673"/>
  <c r="D673"/>
  <c r="B673"/>
  <c r="C673" s="1"/>
  <c r="L673" s="1"/>
  <c r="K672"/>
  <c r="H672"/>
  <c r="I672" s="1"/>
  <c r="F672"/>
  <c r="G672" s="1"/>
  <c r="C672"/>
  <c r="J672" s="1"/>
  <c r="B672"/>
  <c r="B671"/>
  <c r="C671" s="1"/>
  <c r="B670"/>
  <c r="C670" s="1"/>
  <c r="B669"/>
  <c r="C669" s="1"/>
  <c r="B668"/>
  <c r="C668" s="1"/>
  <c r="J668" s="1"/>
  <c r="K668" s="1"/>
  <c r="H667"/>
  <c r="I667" s="1"/>
  <c r="D667"/>
  <c r="B667"/>
  <c r="C667" s="1"/>
  <c r="B666"/>
  <c r="C666" s="1"/>
  <c r="D666" s="1"/>
  <c r="E666" s="1"/>
  <c r="B665"/>
  <c r="C665" s="1"/>
  <c r="J664"/>
  <c r="K664" s="1"/>
  <c r="C664"/>
  <c r="F664" s="1"/>
  <c r="G664" s="1"/>
  <c r="B664"/>
  <c r="B663"/>
  <c r="C663" s="1"/>
  <c r="F663" s="1"/>
  <c r="G663" s="1"/>
  <c r="H662"/>
  <c r="I662" s="1"/>
  <c r="C662"/>
  <c r="D662" s="1"/>
  <c r="B662"/>
  <c r="B661"/>
  <c r="C661" s="1"/>
  <c r="B660"/>
  <c r="C660" s="1"/>
  <c r="B659"/>
  <c r="C659" s="1"/>
  <c r="B658"/>
  <c r="C658" s="1"/>
  <c r="L658" s="1"/>
  <c r="M658" s="1"/>
  <c r="B657"/>
  <c r="C657" s="1"/>
  <c r="D657" s="1"/>
  <c r="C656"/>
  <c r="B656"/>
  <c r="D655"/>
  <c r="B655"/>
  <c r="C655" s="1"/>
  <c r="J655" s="1"/>
  <c r="K655" s="1"/>
  <c r="B654"/>
  <c r="C654" s="1"/>
  <c r="H654" s="1"/>
  <c r="I654" s="1"/>
  <c r="H653"/>
  <c r="I653" s="1"/>
  <c r="B653"/>
  <c r="C653" s="1"/>
  <c r="G652"/>
  <c r="B652"/>
  <c r="C652" s="1"/>
  <c r="F652" s="1"/>
  <c r="H651"/>
  <c r="I651" s="1"/>
  <c r="B651"/>
  <c r="C651" s="1"/>
  <c r="C650"/>
  <c r="D650" s="1"/>
  <c r="E650" s="1"/>
  <c r="B650"/>
  <c r="B649"/>
  <c r="C649" s="1"/>
  <c r="C648"/>
  <c r="B648"/>
  <c r="H647"/>
  <c r="I647" s="1"/>
  <c r="B647"/>
  <c r="C647" s="1"/>
  <c r="C646"/>
  <c r="H646" s="1"/>
  <c r="I646" s="1"/>
  <c r="B646"/>
  <c r="C645"/>
  <c r="F645" s="1"/>
  <c r="G645" s="1"/>
  <c r="B645"/>
  <c r="B644"/>
  <c r="C644" s="1"/>
  <c r="F644" s="1"/>
  <c r="G644" s="1"/>
  <c r="B643"/>
  <c r="C643" s="1"/>
  <c r="L642"/>
  <c r="M642" s="1"/>
  <c r="H642"/>
  <c r="I642" s="1"/>
  <c r="C642"/>
  <c r="D642" s="1"/>
  <c r="B642"/>
  <c r="B641"/>
  <c r="C641" s="1"/>
  <c r="K640"/>
  <c r="C640"/>
  <c r="J640" s="1"/>
  <c r="B640"/>
  <c r="B639"/>
  <c r="C639" s="1"/>
  <c r="H639" s="1"/>
  <c r="I639" s="1"/>
  <c r="B638"/>
  <c r="C638" s="1"/>
  <c r="G637"/>
  <c r="F637"/>
  <c r="D637"/>
  <c r="B637"/>
  <c r="C637" s="1"/>
  <c r="B636"/>
  <c r="C636" s="1"/>
  <c r="B635"/>
  <c r="C635" s="1"/>
  <c r="D634"/>
  <c r="B634"/>
  <c r="C634" s="1"/>
  <c r="H633"/>
  <c r="I633" s="1"/>
  <c r="C633"/>
  <c r="D633" s="1"/>
  <c r="B633"/>
  <c r="B632"/>
  <c r="C632" s="1"/>
  <c r="H632" s="1"/>
  <c r="I632" s="1"/>
  <c r="J631"/>
  <c r="K631" s="1"/>
  <c r="I631"/>
  <c r="H631"/>
  <c r="D631"/>
  <c r="E631" s="1"/>
  <c r="B631"/>
  <c r="C631" s="1"/>
  <c r="L631" s="1"/>
  <c r="M631" s="1"/>
  <c r="C630"/>
  <c r="B630"/>
  <c r="J629"/>
  <c r="K629" s="1"/>
  <c r="B629"/>
  <c r="C629" s="1"/>
  <c r="B628"/>
  <c r="C628" s="1"/>
  <c r="C627"/>
  <c r="B627"/>
  <c r="B626"/>
  <c r="C626" s="1"/>
  <c r="L626" s="1"/>
  <c r="M626" s="1"/>
  <c r="I625"/>
  <c r="F625"/>
  <c r="G625" s="1"/>
  <c r="C625"/>
  <c r="H625" s="1"/>
  <c r="B625"/>
  <c r="B624"/>
  <c r="C624" s="1"/>
  <c r="B623"/>
  <c r="C623" s="1"/>
  <c r="H623" s="1"/>
  <c r="I623" s="1"/>
  <c r="Z622"/>
  <c r="Y622"/>
  <c r="X622"/>
  <c r="W622"/>
  <c r="V622"/>
  <c r="U622"/>
  <c r="S622"/>
  <c r="T622" s="1"/>
  <c r="Q622"/>
  <c r="R622" s="1"/>
  <c r="B621"/>
  <c r="C621" s="1"/>
  <c r="F621" s="1"/>
  <c r="G621" s="1"/>
  <c r="B620"/>
  <c r="C620" s="1"/>
  <c r="D620" s="1"/>
  <c r="E620" s="1"/>
  <c r="C619"/>
  <c r="J619" s="1"/>
  <c r="K619" s="1"/>
  <c r="B619"/>
  <c r="B618"/>
  <c r="C618" s="1"/>
  <c r="D618" s="1"/>
  <c r="F617"/>
  <c r="G617" s="1"/>
  <c r="B617"/>
  <c r="C617" s="1"/>
  <c r="F616"/>
  <c r="G616" s="1"/>
  <c r="B616"/>
  <c r="C616" s="1"/>
  <c r="D616" s="1"/>
  <c r="B615"/>
  <c r="C615" s="1"/>
  <c r="B614"/>
  <c r="C614" s="1"/>
  <c r="L614" s="1"/>
  <c r="M614" s="1"/>
  <c r="B613"/>
  <c r="C613" s="1"/>
  <c r="B612"/>
  <c r="C612" s="1"/>
  <c r="C611"/>
  <c r="B611"/>
  <c r="F610"/>
  <c r="G610" s="1"/>
  <c r="B610"/>
  <c r="C610" s="1"/>
  <c r="L610" s="1"/>
  <c r="M610" s="1"/>
  <c r="M609"/>
  <c r="J609"/>
  <c r="K609" s="1"/>
  <c r="B609"/>
  <c r="C609" s="1"/>
  <c r="L609" s="1"/>
  <c r="D608"/>
  <c r="E608" s="1"/>
  <c r="B608"/>
  <c r="C608" s="1"/>
  <c r="L608" s="1"/>
  <c r="M608" s="1"/>
  <c r="L607"/>
  <c r="M607" s="1"/>
  <c r="B607"/>
  <c r="C607" s="1"/>
  <c r="H607" s="1"/>
  <c r="I607" s="1"/>
  <c r="B606"/>
  <c r="C606" s="1"/>
  <c r="J605"/>
  <c r="K605" s="1"/>
  <c r="H605"/>
  <c r="I605" s="1"/>
  <c r="C605"/>
  <c r="B605"/>
  <c r="B604"/>
  <c r="C604" s="1"/>
  <c r="D604" s="1"/>
  <c r="D603"/>
  <c r="E603" s="1"/>
  <c r="C603"/>
  <c r="H603" s="1"/>
  <c r="I603" s="1"/>
  <c r="B603"/>
  <c r="Z602"/>
  <c r="Y602"/>
  <c r="X602"/>
  <c r="W602"/>
  <c r="U602"/>
  <c r="V602" s="1"/>
  <c r="T602"/>
  <c r="S602"/>
  <c r="R602"/>
  <c r="Q602"/>
  <c r="D601"/>
  <c r="E601" s="1"/>
  <c r="B601"/>
  <c r="C601" s="1"/>
  <c r="F601" s="1"/>
  <c r="G601" s="1"/>
  <c r="B600"/>
  <c r="C600" s="1"/>
  <c r="L599"/>
  <c r="M599" s="1"/>
  <c r="C599"/>
  <c r="B599"/>
  <c r="B598"/>
  <c r="C598" s="1"/>
  <c r="L598" s="1"/>
  <c r="M598" s="1"/>
  <c r="C597"/>
  <c r="H597" s="1"/>
  <c r="I597" s="1"/>
  <c r="B597"/>
  <c r="B596"/>
  <c r="C596" s="1"/>
  <c r="C595"/>
  <c r="H595" s="1"/>
  <c r="I595" s="1"/>
  <c r="B595"/>
  <c r="B594"/>
  <c r="C594" s="1"/>
  <c r="H594" s="1"/>
  <c r="I594" s="1"/>
  <c r="B593"/>
  <c r="C593" s="1"/>
  <c r="H592"/>
  <c r="I592" s="1"/>
  <c r="B592"/>
  <c r="C592" s="1"/>
  <c r="B591"/>
  <c r="C591" s="1"/>
  <c r="D591" s="1"/>
  <c r="E591" s="1"/>
  <c r="F590"/>
  <c r="G590" s="1"/>
  <c r="B590"/>
  <c r="C590" s="1"/>
  <c r="H590" s="1"/>
  <c r="I590" s="1"/>
  <c r="B589"/>
  <c r="C589" s="1"/>
  <c r="J589" s="1"/>
  <c r="K589" s="1"/>
  <c r="B588"/>
  <c r="C588" s="1"/>
  <c r="B587"/>
  <c r="C587" s="1"/>
  <c r="F587" s="1"/>
  <c r="G587" s="1"/>
  <c r="J586"/>
  <c r="K586" s="1"/>
  <c r="I586"/>
  <c r="G586"/>
  <c r="F586"/>
  <c r="B586"/>
  <c r="C586" s="1"/>
  <c r="H586" s="1"/>
  <c r="B585"/>
  <c r="C585" s="1"/>
  <c r="F585" s="1"/>
  <c r="G585" s="1"/>
  <c r="C584"/>
  <c r="B584"/>
  <c r="L583"/>
  <c r="M583" s="1"/>
  <c r="B583"/>
  <c r="C583" s="1"/>
  <c r="B582"/>
  <c r="C582" s="1"/>
  <c r="L582" s="1"/>
  <c r="M582" s="1"/>
  <c r="Z581"/>
  <c r="Y581"/>
  <c r="X581"/>
  <c r="W581"/>
  <c r="V581"/>
  <c r="U581"/>
  <c r="T581"/>
  <c r="S581"/>
  <c r="R581"/>
  <c r="Q581"/>
  <c r="Z580"/>
  <c r="Y580"/>
  <c r="X580"/>
  <c r="W580"/>
  <c r="V580"/>
  <c r="U580"/>
  <c r="T580"/>
  <c r="S580"/>
  <c r="R580"/>
  <c r="Q580"/>
  <c r="B579"/>
  <c r="C579" s="1"/>
  <c r="H579" s="1"/>
  <c r="I579" s="1"/>
  <c r="B578"/>
  <c r="C578" s="1"/>
  <c r="H577"/>
  <c r="I577" s="1"/>
  <c r="F577"/>
  <c r="G577" s="1"/>
  <c r="B577"/>
  <c r="C577" s="1"/>
  <c r="J577" s="1"/>
  <c r="K577" s="1"/>
  <c r="B576"/>
  <c r="C576" s="1"/>
  <c r="B575"/>
  <c r="C575" s="1"/>
  <c r="D575" s="1"/>
  <c r="F574"/>
  <c r="G574" s="1"/>
  <c r="C574"/>
  <c r="B574"/>
  <c r="B573"/>
  <c r="C573" s="1"/>
  <c r="D572"/>
  <c r="C572"/>
  <c r="B572"/>
  <c r="B571"/>
  <c r="C571" s="1"/>
  <c r="B570"/>
  <c r="C570" s="1"/>
  <c r="F570" s="1"/>
  <c r="G570" s="1"/>
  <c r="H569"/>
  <c r="I569" s="1"/>
  <c r="C569"/>
  <c r="J569" s="1"/>
  <c r="K569" s="1"/>
  <c r="B569"/>
  <c r="B568"/>
  <c r="C568" s="1"/>
  <c r="D568" s="1"/>
  <c r="E568" s="1"/>
  <c r="C567"/>
  <c r="D567" s="1"/>
  <c r="B567"/>
  <c r="B566"/>
  <c r="C566" s="1"/>
  <c r="L565"/>
  <c r="M565" s="1"/>
  <c r="J565"/>
  <c r="K565" s="1"/>
  <c r="B565"/>
  <c r="C565" s="1"/>
  <c r="D565" s="1"/>
  <c r="E565" s="1"/>
  <c r="B564"/>
  <c r="C564" s="1"/>
  <c r="C563"/>
  <c r="B563"/>
  <c r="J562"/>
  <c r="K562" s="1"/>
  <c r="G562"/>
  <c r="B562"/>
  <c r="C562" s="1"/>
  <c r="F562" s="1"/>
  <c r="B561"/>
  <c r="C561" s="1"/>
  <c r="D560"/>
  <c r="E560" s="1"/>
  <c r="B560"/>
  <c r="C560" s="1"/>
  <c r="B559"/>
  <c r="C559" s="1"/>
  <c r="B558"/>
  <c r="C558" s="1"/>
  <c r="B557"/>
  <c r="C557" s="1"/>
  <c r="B556"/>
  <c r="C556" s="1"/>
  <c r="D556" s="1"/>
  <c r="B555"/>
  <c r="C555" s="1"/>
  <c r="H555" s="1"/>
  <c r="I555" s="1"/>
  <c r="B554"/>
  <c r="C554" s="1"/>
  <c r="H553"/>
  <c r="I553" s="1"/>
  <c r="F553"/>
  <c r="G553" s="1"/>
  <c r="C553"/>
  <c r="J553" s="1"/>
  <c r="K553" s="1"/>
  <c r="B553"/>
  <c r="B552"/>
  <c r="C552" s="1"/>
  <c r="L552" s="1"/>
  <c r="M552" s="1"/>
  <c r="B551"/>
  <c r="C551" s="1"/>
  <c r="F550"/>
  <c r="G550" s="1"/>
  <c r="C550"/>
  <c r="J550" s="1"/>
  <c r="K550" s="1"/>
  <c r="B550"/>
  <c r="D549"/>
  <c r="B549"/>
  <c r="C549" s="1"/>
  <c r="B548"/>
  <c r="C548" s="1"/>
  <c r="D548" s="1"/>
  <c r="B547"/>
  <c r="C547" s="1"/>
  <c r="J546"/>
  <c r="K546" s="1"/>
  <c r="F546"/>
  <c r="G546" s="1"/>
  <c r="B546"/>
  <c r="C546" s="1"/>
  <c r="B545"/>
  <c r="C545" s="1"/>
  <c r="B544"/>
  <c r="C544" s="1"/>
  <c r="D544" s="1"/>
  <c r="E544" s="1"/>
  <c r="B543"/>
  <c r="C543" s="1"/>
  <c r="C542"/>
  <c r="B542"/>
  <c r="B541"/>
  <c r="C541" s="1"/>
  <c r="D541" s="1"/>
  <c r="E541" s="1"/>
  <c r="D540"/>
  <c r="C540"/>
  <c r="H540" s="1"/>
  <c r="I540" s="1"/>
  <c r="B540"/>
  <c r="B539"/>
  <c r="C539" s="1"/>
  <c r="B538"/>
  <c r="C538" s="1"/>
  <c r="J538" s="1"/>
  <c r="K538" s="1"/>
  <c r="B537"/>
  <c r="C537" s="1"/>
  <c r="M536"/>
  <c r="L536"/>
  <c r="H536"/>
  <c r="I536" s="1"/>
  <c r="B536"/>
  <c r="C536" s="1"/>
  <c r="D536" s="1"/>
  <c r="E536" s="1"/>
  <c r="B535"/>
  <c r="C535" s="1"/>
  <c r="F534"/>
  <c r="G534" s="1"/>
  <c r="B534"/>
  <c r="C534" s="1"/>
  <c r="B533"/>
  <c r="C533" s="1"/>
  <c r="C532"/>
  <c r="H532" s="1"/>
  <c r="I532" s="1"/>
  <c r="B532"/>
  <c r="B531"/>
  <c r="C531" s="1"/>
  <c r="F530"/>
  <c r="G530" s="1"/>
  <c r="B530"/>
  <c r="C530" s="1"/>
  <c r="J530" s="1"/>
  <c r="K530" s="1"/>
  <c r="B529"/>
  <c r="C529" s="1"/>
  <c r="H529" s="1"/>
  <c r="I529" s="1"/>
  <c r="B528"/>
  <c r="C528" s="1"/>
  <c r="H528" s="1"/>
  <c r="I528" s="1"/>
  <c r="C527"/>
  <c r="F527" s="1"/>
  <c r="B527"/>
  <c r="B526"/>
  <c r="C526" s="1"/>
  <c r="B525"/>
  <c r="C525" s="1"/>
  <c r="D525" s="1"/>
  <c r="E525" s="1"/>
  <c r="C524"/>
  <c r="L524" s="1"/>
  <c r="M524" s="1"/>
  <c r="B524"/>
  <c r="B523"/>
  <c r="C523" s="1"/>
  <c r="F522"/>
  <c r="G522" s="1"/>
  <c r="B522"/>
  <c r="C522" s="1"/>
  <c r="J522" s="1"/>
  <c r="K522" s="1"/>
  <c r="H521"/>
  <c r="I521" s="1"/>
  <c r="B521"/>
  <c r="C521" s="1"/>
  <c r="J521" s="1"/>
  <c r="K521" s="1"/>
  <c r="B520"/>
  <c r="C520" s="1"/>
  <c r="C519"/>
  <c r="B519"/>
  <c r="B518"/>
  <c r="C518" s="1"/>
  <c r="B517"/>
  <c r="C517" s="1"/>
  <c r="B516"/>
  <c r="C516" s="1"/>
  <c r="H516" s="1"/>
  <c r="I516" s="1"/>
  <c r="J515"/>
  <c r="K515" s="1"/>
  <c r="C515"/>
  <c r="H515" s="1"/>
  <c r="I515" s="1"/>
  <c r="B515"/>
  <c r="B514"/>
  <c r="C514" s="1"/>
  <c r="C513"/>
  <c r="B513"/>
  <c r="B512"/>
  <c r="C512" s="1"/>
  <c r="B511"/>
  <c r="C511" s="1"/>
  <c r="L511" s="1"/>
  <c r="M511" s="1"/>
  <c r="B510"/>
  <c r="C510" s="1"/>
  <c r="L509"/>
  <c r="M509" s="1"/>
  <c r="J509"/>
  <c r="K509" s="1"/>
  <c r="E509"/>
  <c r="D509"/>
  <c r="B509"/>
  <c r="C509" s="1"/>
  <c r="C508"/>
  <c r="D508" s="1"/>
  <c r="B508"/>
  <c r="C507"/>
  <c r="B507"/>
  <c r="G506"/>
  <c r="F506"/>
  <c r="B506"/>
  <c r="C506" s="1"/>
  <c r="D506" s="1"/>
  <c r="E506" s="1"/>
  <c r="Q505"/>
  <c r="R505" s="1"/>
  <c r="F505"/>
  <c r="G505" s="1"/>
  <c r="E505"/>
  <c r="D505"/>
  <c r="B505"/>
  <c r="C505" s="1"/>
  <c r="C504"/>
  <c r="H504" s="1"/>
  <c r="I504" s="1"/>
  <c r="B504"/>
  <c r="B503"/>
  <c r="C503" s="1"/>
  <c r="L502"/>
  <c r="M502" s="1"/>
  <c r="C502"/>
  <c r="B502"/>
  <c r="B501"/>
  <c r="C501" s="1"/>
  <c r="B500"/>
  <c r="C500" s="1"/>
  <c r="F500" s="1"/>
  <c r="G500" s="1"/>
  <c r="C499"/>
  <c r="F499" s="1"/>
  <c r="G499" s="1"/>
  <c r="B499"/>
  <c r="B498"/>
  <c r="C498" s="1"/>
  <c r="J498" s="1"/>
  <c r="K498" s="1"/>
  <c r="D497"/>
  <c r="E497" s="1"/>
  <c r="B497"/>
  <c r="C497" s="1"/>
  <c r="L497" s="1"/>
  <c r="M497" s="1"/>
  <c r="B496"/>
  <c r="C496" s="1"/>
  <c r="D496" s="1"/>
  <c r="J495"/>
  <c r="K495" s="1"/>
  <c r="I495"/>
  <c r="F495"/>
  <c r="G495" s="1"/>
  <c r="B495"/>
  <c r="C495" s="1"/>
  <c r="H495" s="1"/>
  <c r="B494"/>
  <c r="C494" s="1"/>
  <c r="L493"/>
  <c r="M493" s="1"/>
  <c r="E493"/>
  <c r="B493"/>
  <c r="C493" s="1"/>
  <c r="D493" s="1"/>
  <c r="B492"/>
  <c r="C492" s="1"/>
  <c r="D492" s="1"/>
  <c r="H491"/>
  <c r="I491" s="1"/>
  <c r="G491"/>
  <c r="B491"/>
  <c r="C491" s="1"/>
  <c r="F491" s="1"/>
  <c r="J490"/>
  <c r="K490" s="1"/>
  <c r="B490"/>
  <c r="C490" s="1"/>
  <c r="B489"/>
  <c r="C489" s="1"/>
  <c r="B488"/>
  <c r="C488" s="1"/>
  <c r="L487"/>
  <c r="M487" s="1"/>
  <c r="J487"/>
  <c r="K487" s="1"/>
  <c r="B487"/>
  <c r="C487" s="1"/>
  <c r="C486"/>
  <c r="B486"/>
  <c r="B485"/>
  <c r="C485" s="1"/>
  <c r="K484"/>
  <c r="D484"/>
  <c r="E484" s="1"/>
  <c r="B484"/>
  <c r="C484" s="1"/>
  <c r="J484" s="1"/>
  <c r="B483"/>
  <c r="C483" s="1"/>
  <c r="L482"/>
  <c r="M482" s="1"/>
  <c r="B482"/>
  <c r="C482" s="1"/>
  <c r="B481"/>
  <c r="C481" s="1"/>
  <c r="L480"/>
  <c r="M480" s="1"/>
  <c r="K480"/>
  <c r="J480"/>
  <c r="C480"/>
  <c r="D480" s="1"/>
  <c r="B480"/>
  <c r="B479"/>
  <c r="C479" s="1"/>
  <c r="I478"/>
  <c r="H478"/>
  <c r="B478"/>
  <c r="C478" s="1"/>
  <c r="J478" s="1"/>
  <c r="K478" s="1"/>
  <c r="B477"/>
  <c r="C477" s="1"/>
  <c r="B476"/>
  <c r="C476" s="1"/>
  <c r="L475"/>
  <c r="M475" s="1"/>
  <c r="F475"/>
  <c r="G475" s="1"/>
  <c r="D475"/>
  <c r="E475" s="1"/>
  <c r="B475"/>
  <c r="C475" s="1"/>
  <c r="B474"/>
  <c r="C474" s="1"/>
  <c r="D474" s="1"/>
  <c r="E474" s="1"/>
  <c r="D473"/>
  <c r="E473" s="1"/>
  <c r="B473"/>
  <c r="C473" s="1"/>
  <c r="J473" s="1"/>
  <c r="K473" s="1"/>
  <c r="B472"/>
  <c r="C472" s="1"/>
  <c r="D472" s="1"/>
  <c r="B471"/>
  <c r="C471" s="1"/>
  <c r="H471" s="1"/>
  <c r="I471" s="1"/>
  <c r="B470"/>
  <c r="C470" s="1"/>
  <c r="G469"/>
  <c r="F469"/>
  <c r="D469"/>
  <c r="E469" s="1"/>
  <c r="C469"/>
  <c r="B469"/>
  <c r="B468"/>
  <c r="C468" s="1"/>
  <c r="B467"/>
  <c r="C467" s="1"/>
  <c r="D467" s="1"/>
  <c r="E467" s="1"/>
  <c r="B466"/>
  <c r="C466" s="1"/>
  <c r="C465"/>
  <c r="D465" s="1"/>
  <c r="B465"/>
  <c r="B464"/>
  <c r="C464" s="1"/>
  <c r="L464" s="1"/>
  <c r="M464" s="1"/>
  <c r="B463"/>
  <c r="C463" s="1"/>
  <c r="H462"/>
  <c r="I462" s="1"/>
  <c r="B462"/>
  <c r="C462" s="1"/>
  <c r="J462" s="1"/>
  <c r="K462" s="1"/>
  <c r="L461"/>
  <c r="M461" s="1"/>
  <c r="C461"/>
  <c r="B461"/>
  <c r="H460"/>
  <c r="I460" s="1"/>
  <c r="C460"/>
  <c r="J460" s="1"/>
  <c r="K460" s="1"/>
  <c r="B460"/>
  <c r="G459"/>
  <c r="F459"/>
  <c r="D459"/>
  <c r="E459" s="1"/>
  <c r="B459"/>
  <c r="C459" s="1"/>
  <c r="L459" s="1"/>
  <c r="M459" s="1"/>
  <c r="B458"/>
  <c r="C458" s="1"/>
  <c r="B457"/>
  <c r="C457" s="1"/>
  <c r="C456"/>
  <c r="B456"/>
  <c r="B455"/>
  <c r="C455" s="1"/>
  <c r="B454"/>
  <c r="C454" s="1"/>
  <c r="D453"/>
  <c r="E453" s="1"/>
  <c r="B453"/>
  <c r="C453" s="1"/>
  <c r="F452"/>
  <c r="G452" s="1"/>
  <c r="C452"/>
  <c r="B452"/>
  <c r="D451"/>
  <c r="B451"/>
  <c r="C451" s="1"/>
  <c r="C450"/>
  <c r="B450"/>
  <c r="C449"/>
  <c r="B449"/>
  <c r="B448"/>
  <c r="C448" s="1"/>
  <c r="B447"/>
  <c r="C447" s="1"/>
  <c r="J446"/>
  <c r="K446" s="1"/>
  <c r="H446"/>
  <c r="I446" s="1"/>
  <c r="B446"/>
  <c r="C446" s="1"/>
  <c r="I445"/>
  <c r="H445"/>
  <c r="B445"/>
  <c r="C445" s="1"/>
  <c r="D445" s="1"/>
  <c r="E445" s="1"/>
  <c r="C444"/>
  <c r="B444"/>
  <c r="B443"/>
  <c r="C443" s="1"/>
  <c r="D443" s="1"/>
  <c r="E443" s="1"/>
  <c r="B442"/>
  <c r="C442" s="1"/>
  <c r="D442" s="1"/>
  <c r="E442" s="1"/>
  <c r="C441"/>
  <c r="B441"/>
  <c r="B440"/>
  <c r="C440" s="1"/>
  <c r="D440" s="1"/>
  <c r="J439"/>
  <c r="K439" s="1"/>
  <c r="B439"/>
  <c r="C439" s="1"/>
  <c r="H439" s="1"/>
  <c r="I439" s="1"/>
  <c r="B438"/>
  <c r="C438" s="1"/>
  <c r="H437"/>
  <c r="I437" s="1"/>
  <c r="F437"/>
  <c r="G437" s="1"/>
  <c r="D437"/>
  <c r="E437" s="1"/>
  <c r="C437"/>
  <c r="J437" s="1"/>
  <c r="K437" s="1"/>
  <c r="B437"/>
  <c r="B436"/>
  <c r="C436" s="1"/>
  <c r="D435"/>
  <c r="B435"/>
  <c r="C435" s="1"/>
  <c r="B434"/>
  <c r="C434" s="1"/>
  <c r="C433"/>
  <c r="B433"/>
  <c r="L432"/>
  <c r="M432" s="1"/>
  <c r="B432"/>
  <c r="C432" s="1"/>
  <c r="B431"/>
  <c r="C431" s="1"/>
  <c r="B430"/>
  <c r="C430" s="1"/>
  <c r="H430" s="1"/>
  <c r="I430" s="1"/>
  <c r="D429"/>
  <c r="E429" s="1"/>
  <c r="C429"/>
  <c r="B429"/>
  <c r="B428"/>
  <c r="C428" s="1"/>
  <c r="H428" s="1"/>
  <c r="I428" s="1"/>
  <c r="L427"/>
  <c r="M427" s="1"/>
  <c r="F427"/>
  <c r="G427" s="1"/>
  <c r="D427"/>
  <c r="E427" s="1"/>
  <c r="B427"/>
  <c r="C427" s="1"/>
  <c r="B426"/>
  <c r="C426" s="1"/>
  <c r="D425"/>
  <c r="C425"/>
  <c r="B425"/>
  <c r="B424"/>
  <c r="C424" s="1"/>
  <c r="Z423"/>
  <c r="Y423"/>
  <c r="X423"/>
  <c r="W423"/>
  <c r="U423"/>
  <c r="V423" s="1"/>
  <c r="S423"/>
  <c r="T423" s="1"/>
  <c r="R423"/>
  <c r="Q423"/>
  <c r="B422"/>
  <c r="C422" s="1"/>
  <c r="L421"/>
  <c r="M421" s="1"/>
  <c r="B421"/>
  <c r="C421" s="1"/>
  <c r="J421" s="1"/>
  <c r="K421" s="1"/>
  <c r="J420"/>
  <c r="K420" s="1"/>
  <c r="I420"/>
  <c r="H420"/>
  <c r="C420"/>
  <c r="F420" s="1"/>
  <c r="G420" s="1"/>
  <c r="B420"/>
  <c r="H419"/>
  <c r="I419" s="1"/>
  <c r="B419"/>
  <c r="C419" s="1"/>
  <c r="J419" s="1"/>
  <c r="K419" s="1"/>
  <c r="C418"/>
  <c r="L418" s="1"/>
  <c r="M418" s="1"/>
  <c r="B418"/>
  <c r="F417"/>
  <c r="G417" s="1"/>
  <c r="C417"/>
  <c r="B417"/>
  <c r="B416"/>
  <c r="C416" s="1"/>
  <c r="L415"/>
  <c r="M415" s="1"/>
  <c r="D415"/>
  <c r="E415" s="1"/>
  <c r="B415"/>
  <c r="C415" s="1"/>
  <c r="B414"/>
  <c r="C414" s="1"/>
  <c r="L413"/>
  <c r="M413" s="1"/>
  <c r="K413"/>
  <c r="J413"/>
  <c r="B413"/>
  <c r="C413" s="1"/>
  <c r="D413" s="1"/>
  <c r="F412"/>
  <c r="G412" s="1"/>
  <c r="B412"/>
  <c r="C412" s="1"/>
  <c r="H411"/>
  <c r="I411" s="1"/>
  <c r="B411"/>
  <c r="C411" s="1"/>
  <c r="D410"/>
  <c r="E410" s="1"/>
  <c r="C410"/>
  <c r="B410"/>
  <c r="C409"/>
  <c r="B409"/>
  <c r="Y408"/>
  <c r="Z408" s="1"/>
  <c r="X408"/>
  <c r="W408"/>
  <c r="V408"/>
  <c r="U408"/>
  <c r="T408"/>
  <c r="S408"/>
  <c r="Q408"/>
  <c r="R408" s="1"/>
  <c r="D407"/>
  <c r="C407"/>
  <c r="B407"/>
  <c r="B406"/>
  <c r="C406" s="1"/>
  <c r="B405"/>
  <c r="C405" s="1"/>
  <c r="D405" s="1"/>
  <c r="B404"/>
  <c r="C404" s="1"/>
  <c r="B403"/>
  <c r="C403" s="1"/>
  <c r="C402"/>
  <c r="D402" s="1"/>
  <c r="B402"/>
  <c r="B401"/>
  <c r="C401" s="1"/>
  <c r="L400"/>
  <c r="M400" s="1"/>
  <c r="J400"/>
  <c r="K400" s="1"/>
  <c r="B400"/>
  <c r="C400" s="1"/>
  <c r="D400" s="1"/>
  <c r="E400" s="1"/>
  <c r="H399"/>
  <c r="I399" s="1"/>
  <c r="F399"/>
  <c r="G399" s="1"/>
  <c r="C399"/>
  <c r="J399" s="1"/>
  <c r="K399" s="1"/>
  <c r="B399"/>
  <c r="B398"/>
  <c r="C398" s="1"/>
  <c r="B397"/>
  <c r="C397" s="1"/>
  <c r="L396"/>
  <c r="M396" s="1"/>
  <c r="B396"/>
  <c r="C396" s="1"/>
  <c r="F396" s="1"/>
  <c r="G396" s="1"/>
  <c r="H395"/>
  <c r="I395" s="1"/>
  <c r="B395"/>
  <c r="C395" s="1"/>
  <c r="J395" s="1"/>
  <c r="K395" s="1"/>
  <c r="B394"/>
  <c r="C394" s="1"/>
  <c r="L394" s="1"/>
  <c r="M394" s="1"/>
  <c r="B393"/>
  <c r="C393" s="1"/>
  <c r="M392"/>
  <c r="J392"/>
  <c r="K392" s="1"/>
  <c r="F392"/>
  <c r="D392"/>
  <c r="E392" s="1"/>
  <c r="B392"/>
  <c r="C392" s="1"/>
  <c r="L392" s="1"/>
  <c r="B391"/>
  <c r="C391" s="1"/>
  <c r="H390"/>
  <c r="I390" s="1"/>
  <c r="G390"/>
  <c r="F390"/>
  <c r="B390"/>
  <c r="C390" s="1"/>
  <c r="L390" s="1"/>
  <c r="M390" s="1"/>
  <c r="B389"/>
  <c r="C389" s="1"/>
  <c r="B388"/>
  <c r="C388" s="1"/>
  <c r="B387"/>
  <c r="C387" s="1"/>
  <c r="D387" s="1"/>
  <c r="Z386"/>
  <c r="Y386"/>
  <c r="X386"/>
  <c r="W386"/>
  <c r="U386"/>
  <c r="V386" s="1"/>
  <c r="T386"/>
  <c r="S386"/>
  <c r="R386"/>
  <c r="Q386"/>
  <c r="B385"/>
  <c r="C385" s="1"/>
  <c r="B384"/>
  <c r="C384" s="1"/>
  <c r="D384" s="1"/>
  <c r="B383"/>
  <c r="C383" s="1"/>
  <c r="H383" s="1"/>
  <c r="I383" s="1"/>
  <c r="C382"/>
  <c r="B382"/>
  <c r="J381"/>
  <c r="K381" s="1"/>
  <c r="I381"/>
  <c r="B381"/>
  <c r="C381" s="1"/>
  <c r="H381" s="1"/>
  <c r="C380"/>
  <c r="D380" s="1"/>
  <c r="E380" s="1"/>
  <c r="B380"/>
  <c r="B379"/>
  <c r="C379" s="1"/>
  <c r="B378"/>
  <c r="C378" s="1"/>
  <c r="B377"/>
  <c r="C377" s="1"/>
  <c r="B376"/>
  <c r="C376" s="1"/>
  <c r="F376" s="1"/>
  <c r="G376" s="1"/>
  <c r="B375"/>
  <c r="C375" s="1"/>
  <c r="J375" s="1"/>
  <c r="K375" s="1"/>
  <c r="F374"/>
  <c r="G374" s="1"/>
  <c r="C374"/>
  <c r="B374"/>
  <c r="L373"/>
  <c r="M373" s="1"/>
  <c r="B373"/>
  <c r="C373" s="1"/>
  <c r="D373" s="1"/>
  <c r="E373" s="1"/>
  <c r="C372"/>
  <c r="J372" s="1"/>
  <c r="K372" s="1"/>
  <c r="B372"/>
  <c r="D371"/>
  <c r="E371" s="1"/>
  <c r="C371"/>
  <c r="B371"/>
  <c r="B370"/>
  <c r="C370" s="1"/>
  <c r="B369"/>
  <c r="C369" s="1"/>
  <c r="D369" s="1"/>
  <c r="E369" s="1"/>
  <c r="B368"/>
  <c r="C368" s="1"/>
  <c r="H368" s="1"/>
  <c r="I368" s="1"/>
  <c r="C367"/>
  <c r="B367"/>
  <c r="B366"/>
  <c r="C366" s="1"/>
  <c r="B365"/>
  <c r="C365" s="1"/>
  <c r="B364"/>
  <c r="C364" s="1"/>
  <c r="L364" s="1"/>
  <c r="M364" s="1"/>
  <c r="B363"/>
  <c r="C363" s="1"/>
  <c r="M362"/>
  <c r="L362"/>
  <c r="D362"/>
  <c r="E362" s="1"/>
  <c r="B362"/>
  <c r="C362" s="1"/>
  <c r="B361"/>
  <c r="C361" s="1"/>
  <c r="B360"/>
  <c r="C360" s="1"/>
  <c r="D360" s="1"/>
  <c r="B359"/>
  <c r="C359" s="1"/>
  <c r="Z358"/>
  <c r="Y358"/>
  <c r="X358"/>
  <c r="W358"/>
  <c r="U358"/>
  <c r="V358" s="1"/>
  <c r="S358"/>
  <c r="T358" s="1"/>
  <c r="R358"/>
  <c r="Q358"/>
  <c r="B357"/>
  <c r="C357" s="1"/>
  <c r="B356"/>
  <c r="C356" s="1"/>
  <c r="B355"/>
  <c r="C355" s="1"/>
  <c r="B354"/>
  <c r="C354" s="1"/>
  <c r="H353"/>
  <c r="I353" s="1"/>
  <c r="F353"/>
  <c r="G353" s="1"/>
  <c r="D353"/>
  <c r="E353" s="1"/>
  <c r="C353"/>
  <c r="B353"/>
  <c r="B352"/>
  <c r="C352" s="1"/>
  <c r="L351"/>
  <c r="M351" s="1"/>
  <c r="B351"/>
  <c r="C351" s="1"/>
  <c r="D351" s="1"/>
  <c r="B350"/>
  <c r="C350" s="1"/>
  <c r="B349"/>
  <c r="C349" s="1"/>
  <c r="B348"/>
  <c r="C348" s="1"/>
  <c r="B347"/>
  <c r="C347" s="1"/>
  <c r="J346"/>
  <c r="K346" s="1"/>
  <c r="B346"/>
  <c r="C346" s="1"/>
  <c r="B345"/>
  <c r="C345" s="1"/>
  <c r="H344"/>
  <c r="I344" s="1"/>
  <c r="B344"/>
  <c r="C344" s="1"/>
  <c r="B343"/>
  <c r="C343" s="1"/>
  <c r="D343" s="1"/>
  <c r="M342"/>
  <c r="L342"/>
  <c r="F342"/>
  <c r="G342" s="1"/>
  <c r="B342"/>
  <c r="C342" s="1"/>
  <c r="D342" s="1"/>
  <c r="B341"/>
  <c r="C341" s="1"/>
  <c r="L341" s="1"/>
  <c r="M341" s="1"/>
  <c r="J340"/>
  <c r="K340" s="1"/>
  <c r="B340"/>
  <c r="C340" s="1"/>
  <c r="D340" s="1"/>
  <c r="B339"/>
  <c r="C339" s="1"/>
  <c r="J339" s="1"/>
  <c r="K339" s="1"/>
  <c r="B338"/>
  <c r="C338" s="1"/>
  <c r="B337"/>
  <c r="C337" s="1"/>
  <c r="L337" s="1"/>
  <c r="M337" s="1"/>
  <c r="G336"/>
  <c r="F336"/>
  <c r="B336"/>
  <c r="C336" s="1"/>
  <c r="J336" s="1"/>
  <c r="K336" s="1"/>
  <c r="D335"/>
  <c r="B335"/>
  <c r="C335" s="1"/>
  <c r="L334"/>
  <c r="M334" s="1"/>
  <c r="E334"/>
  <c r="B334"/>
  <c r="C334" s="1"/>
  <c r="D334" s="1"/>
  <c r="B333"/>
  <c r="C333" s="1"/>
  <c r="L333" s="1"/>
  <c r="M333" s="1"/>
  <c r="L332"/>
  <c r="M332" s="1"/>
  <c r="C332"/>
  <c r="B332"/>
  <c r="B331"/>
  <c r="C331" s="1"/>
  <c r="H331" s="1"/>
  <c r="I331" s="1"/>
  <c r="B330"/>
  <c r="C330" s="1"/>
  <c r="J330" s="1"/>
  <c r="K330" s="1"/>
  <c r="H329"/>
  <c r="I329" s="1"/>
  <c r="B329"/>
  <c r="C329" s="1"/>
  <c r="H328"/>
  <c r="I328" s="1"/>
  <c r="C328"/>
  <c r="F328" s="1"/>
  <c r="G328" s="1"/>
  <c r="B328"/>
  <c r="B327"/>
  <c r="C327" s="1"/>
  <c r="D326"/>
  <c r="C326"/>
  <c r="B326"/>
  <c r="B325"/>
  <c r="C325" s="1"/>
  <c r="B324"/>
  <c r="C324" s="1"/>
  <c r="D324" s="1"/>
  <c r="H323"/>
  <c r="I323" s="1"/>
  <c r="B323"/>
  <c r="C323" s="1"/>
  <c r="J322"/>
  <c r="K322" s="1"/>
  <c r="I322"/>
  <c r="B322"/>
  <c r="C322" s="1"/>
  <c r="H322" s="1"/>
  <c r="H321"/>
  <c r="I321" s="1"/>
  <c r="C321"/>
  <c r="D321" s="1"/>
  <c r="B321"/>
  <c r="B320"/>
  <c r="C320" s="1"/>
  <c r="J319"/>
  <c r="K319" s="1"/>
  <c r="F319"/>
  <c r="G319" s="1"/>
  <c r="E319"/>
  <c r="B319"/>
  <c r="C319" s="1"/>
  <c r="D319" s="1"/>
  <c r="C318"/>
  <c r="D318" s="1"/>
  <c r="E318" s="1"/>
  <c r="B318"/>
  <c r="L317"/>
  <c r="M317" s="1"/>
  <c r="B317"/>
  <c r="C317" s="1"/>
  <c r="D317" s="1"/>
  <c r="B316"/>
  <c r="C316" s="1"/>
  <c r="J315"/>
  <c r="K315" s="1"/>
  <c r="B315"/>
  <c r="C315" s="1"/>
  <c r="F315" s="1"/>
  <c r="G315" s="1"/>
  <c r="H314"/>
  <c r="I314" s="1"/>
  <c r="B314"/>
  <c r="C314" s="1"/>
  <c r="D313"/>
  <c r="E313" s="1"/>
  <c r="C313"/>
  <c r="B313"/>
  <c r="G312"/>
  <c r="B312"/>
  <c r="C312" s="1"/>
  <c r="F312" s="1"/>
  <c r="B311"/>
  <c r="C311" s="1"/>
  <c r="D311" s="1"/>
  <c r="C310"/>
  <c r="D310" s="1"/>
  <c r="B310"/>
  <c r="B309"/>
  <c r="C309" s="1"/>
  <c r="D309" s="1"/>
  <c r="L308"/>
  <c r="M308" s="1"/>
  <c r="B308"/>
  <c r="C308" s="1"/>
  <c r="J308" s="1"/>
  <c r="K308" s="1"/>
  <c r="B307"/>
  <c r="C307" s="1"/>
  <c r="B306"/>
  <c r="C306" s="1"/>
  <c r="H306" s="1"/>
  <c r="I306" s="1"/>
  <c r="H305"/>
  <c r="I305" s="1"/>
  <c r="F305"/>
  <c r="G305" s="1"/>
  <c r="D305"/>
  <c r="C305"/>
  <c r="B305"/>
  <c r="B304"/>
  <c r="C304" s="1"/>
  <c r="F304" s="1"/>
  <c r="G304" s="1"/>
  <c r="B303"/>
  <c r="C303" s="1"/>
  <c r="D302"/>
  <c r="B302"/>
  <c r="C302" s="1"/>
  <c r="L302" s="1"/>
  <c r="M302" s="1"/>
  <c r="B301"/>
  <c r="C301" s="1"/>
  <c r="J301" s="1"/>
  <c r="K301" s="1"/>
  <c r="B300"/>
  <c r="C300" s="1"/>
  <c r="B299"/>
  <c r="C299" s="1"/>
  <c r="J299" s="1"/>
  <c r="K299" s="1"/>
  <c r="B298"/>
  <c r="C298" s="1"/>
  <c r="D298" s="1"/>
  <c r="C297"/>
  <c r="B297"/>
  <c r="H296"/>
  <c r="I296" s="1"/>
  <c r="B296"/>
  <c r="C296" s="1"/>
  <c r="B295"/>
  <c r="C295" s="1"/>
  <c r="H294"/>
  <c r="I294" s="1"/>
  <c r="C294"/>
  <c r="D294" s="1"/>
  <c r="B294"/>
  <c r="B293"/>
  <c r="C293" s="1"/>
  <c r="D292"/>
  <c r="E292" s="1"/>
  <c r="B292"/>
  <c r="C292" s="1"/>
  <c r="L292" s="1"/>
  <c r="M292" s="1"/>
  <c r="B291"/>
  <c r="C291" s="1"/>
  <c r="F291" s="1"/>
  <c r="G291" s="1"/>
  <c r="H290"/>
  <c r="I290" s="1"/>
  <c r="B290"/>
  <c r="C290" s="1"/>
  <c r="B289"/>
  <c r="C289" s="1"/>
  <c r="B288"/>
  <c r="C288" s="1"/>
  <c r="F288" s="1"/>
  <c r="G288" s="1"/>
  <c r="B287"/>
  <c r="C287" s="1"/>
  <c r="Z286"/>
  <c r="Y286"/>
  <c r="W286"/>
  <c r="X286" s="1"/>
  <c r="U286"/>
  <c r="V286" s="1"/>
  <c r="S286"/>
  <c r="T286" s="1"/>
  <c r="R286"/>
  <c r="Q286"/>
  <c r="Y285"/>
  <c r="Z285" s="1"/>
  <c r="W285"/>
  <c r="X285" s="1"/>
  <c r="U285"/>
  <c r="V285" s="1"/>
  <c r="T285"/>
  <c r="S285"/>
  <c r="R285"/>
  <c r="Q285"/>
  <c r="Y284"/>
  <c r="Z284" s="1"/>
  <c r="W284"/>
  <c r="X284" s="1"/>
  <c r="V284"/>
  <c r="U284"/>
  <c r="S284"/>
  <c r="T284" s="1"/>
  <c r="Q284"/>
  <c r="R284" s="1"/>
  <c r="L283"/>
  <c r="M283" s="1"/>
  <c r="J283"/>
  <c r="K283" s="1"/>
  <c r="F283"/>
  <c r="G283" s="1"/>
  <c r="B283"/>
  <c r="C283" s="1"/>
  <c r="B282"/>
  <c r="C282" s="1"/>
  <c r="Y281"/>
  <c r="Z281" s="1"/>
  <c r="W281"/>
  <c r="X281" s="1"/>
  <c r="V281"/>
  <c r="U281"/>
  <c r="S281"/>
  <c r="T281" s="1"/>
  <c r="Q281"/>
  <c r="R281" s="1"/>
  <c r="B280"/>
  <c r="C280" s="1"/>
  <c r="F280" s="1"/>
  <c r="G280" s="1"/>
  <c r="B279"/>
  <c r="C279" s="1"/>
  <c r="H279" s="1"/>
  <c r="I279" s="1"/>
  <c r="B278"/>
  <c r="C278" s="1"/>
  <c r="B277"/>
  <c r="C277" s="1"/>
  <c r="B276"/>
  <c r="C276" s="1"/>
  <c r="D275"/>
  <c r="E275" s="1"/>
  <c r="B275"/>
  <c r="C275" s="1"/>
  <c r="J275" s="1"/>
  <c r="K275" s="1"/>
  <c r="C274"/>
  <c r="B274"/>
  <c r="B273"/>
  <c r="C273" s="1"/>
  <c r="D273" s="1"/>
  <c r="E273" s="1"/>
  <c r="B272"/>
  <c r="C272" s="1"/>
  <c r="H272" s="1"/>
  <c r="I272" s="1"/>
  <c r="F271"/>
  <c r="G271" s="1"/>
  <c r="B271"/>
  <c r="C271" s="1"/>
  <c r="J271" s="1"/>
  <c r="K271" s="1"/>
  <c r="H270"/>
  <c r="I270" s="1"/>
  <c r="B270"/>
  <c r="C270" s="1"/>
  <c r="L270" s="1"/>
  <c r="M270" s="1"/>
  <c r="B269"/>
  <c r="C269" s="1"/>
  <c r="F269" s="1"/>
  <c r="G269" s="1"/>
  <c r="B268"/>
  <c r="C268" s="1"/>
  <c r="B267"/>
  <c r="C267" s="1"/>
  <c r="D267" s="1"/>
  <c r="C266"/>
  <c r="J266" s="1"/>
  <c r="K266" s="1"/>
  <c r="B266"/>
  <c r="B265"/>
  <c r="C265" s="1"/>
  <c r="C264"/>
  <c r="L264" s="1"/>
  <c r="M264" s="1"/>
  <c r="B264"/>
  <c r="B263"/>
  <c r="C263" s="1"/>
  <c r="M262"/>
  <c r="L262"/>
  <c r="H262"/>
  <c r="I262" s="1"/>
  <c r="B262"/>
  <c r="C262" s="1"/>
  <c r="D261"/>
  <c r="C261"/>
  <c r="B261"/>
  <c r="B260"/>
  <c r="C260" s="1"/>
  <c r="D260" s="1"/>
  <c r="B259"/>
  <c r="C259" s="1"/>
  <c r="L258"/>
  <c r="M258" s="1"/>
  <c r="F258"/>
  <c r="G258" s="1"/>
  <c r="B258"/>
  <c r="C258" s="1"/>
  <c r="J257"/>
  <c r="K257" s="1"/>
  <c r="B257"/>
  <c r="C257" s="1"/>
  <c r="H257" s="1"/>
  <c r="I257" s="1"/>
  <c r="B256"/>
  <c r="C256" s="1"/>
  <c r="J256" s="1"/>
  <c r="K256" s="1"/>
  <c r="B255"/>
  <c r="C255" s="1"/>
  <c r="J254"/>
  <c r="K254" s="1"/>
  <c r="F254"/>
  <c r="G254" s="1"/>
  <c r="B254"/>
  <c r="C254" s="1"/>
  <c r="B253"/>
  <c r="C253" s="1"/>
  <c r="H252"/>
  <c r="I252" s="1"/>
  <c r="G252"/>
  <c r="F252"/>
  <c r="B252"/>
  <c r="C252" s="1"/>
  <c r="B251"/>
  <c r="C251" s="1"/>
  <c r="L250"/>
  <c r="M250" s="1"/>
  <c r="F250"/>
  <c r="G250" s="1"/>
  <c r="C250"/>
  <c r="D250" s="1"/>
  <c r="E250" s="1"/>
  <c r="B250"/>
  <c r="B249"/>
  <c r="C249" s="1"/>
  <c r="F248"/>
  <c r="G248" s="1"/>
  <c r="C248"/>
  <c r="D248" s="1"/>
  <c r="B248"/>
  <c r="B247"/>
  <c r="C247" s="1"/>
  <c r="J247" s="1"/>
  <c r="K247" s="1"/>
  <c r="I246"/>
  <c r="H246"/>
  <c r="F246"/>
  <c r="G246" s="1"/>
  <c r="B246"/>
  <c r="C246" s="1"/>
  <c r="L246" s="1"/>
  <c r="M246" s="1"/>
  <c r="B245"/>
  <c r="C245" s="1"/>
  <c r="D245" s="1"/>
  <c r="C244"/>
  <c r="D244" s="1"/>
  <c r="B244"/>
  <c r="B243"/>
  <c r="C243" s="1"/>
  <c r="F243" s="1"/>
  <c r="G243" s="1"/>
  <c r="J242"/>
  <c r="K242" s="1"/>
  <c r="G242"/>
  <c r="F242"/>
  <c r="B242"/>
  <c r="C242" s="1"/>
  <c r="H242" s="1"/>
  <c r="I242" s="1"/>
  <c r="B241"/>
  <c r="C241" s="1"/>
  <c r="F241" s="1"/>
  <c r="G241" s="1"/>
  <c r="H240"/>
  <c r="I240" s="1"/>
  <c r="B240"/>
  <c r="C240" s="1"/>
  <c r="L240" s="1"/>
  <c r="M240" s="1"/>
  <c r="B239"/>
  <c r="C239" s="1"/>
  <c r="B238"/>
  <c r="C238" s="1"/>
  <c r="B237"/>
  <c r="C237" s="1"/>
  <c r="B236"/>
  <c r="C236" s="1"/>
  <c r="L236" s="1"/>
  <c r="M236" s="1"/>
  <c r="J235"/>
  <c r="K235" s="1"/>
  <c r="B235"/>
  <c r="C235" s="1"/>
  <c r="B234"/>
  <c r="C234" s="1"/>
  <c r="D233"/>
  <c r="E233" s="1"/>
  <c r="B233"/>
  <c r="C233" s="1"/>
  <c r="L232"/>
  <c r="M232" s="1"/>
  <c r="B232"/>
  <c r="C232" s="1"/>
  <c r="M231"/>
  <c r="L231"/>
  <c r="F231"/>
  <c r="G231" s="1"/>
  <c r="B231"/>
  <c r="C231" s="1"/>
  <c r="B230"/>
  <c r="C230" s="1"/>
  <c r="B229"/>
  <c r="C229" s="1"/>
  <c r="L229" s="1"/>
  <c r="M229" s="1"/>
  <c r="D228"/>
  <c r="B228"/>
  <c r="C228" s="1"/>
  <c r="H228" s="1"/>
  <c r="I228" s="1"/>
  <c r="B227"/>
  <c r="C227" s="1"/>
  <c r="J226"/>
  <c r="K226" s="1"/>
  <c r="H226"/>
  <c r="I226" s="1"/>
  <c r="F226"/>
  <c r="G226" s="1"/>
  <c r="B226"/>
  <c r="C226" s="1"/>
  <c r="B225"/>
  <c r="C225" s="1"/>
  <c r="F225" s="1"/>
  <c r="G225" s="1"/>
  <c r="C224"/>
  <c r="B224"/>
  <c r="D223"/>
  <c r="B223"/>
  <c r="C223" s="1"/>
  <c r="B222"/>
  <c r="C222" s="1"/>
  <c r="H221"/>
  <c r="I221" s="1"/>
  <c r="B221"/>
  <c r="C221" s="1"/>
  <c r="L220"/>
  <c r="M220" s="1"/>
  <c r="B220"/>
  <c r="C220" s="1"/>
  <c r="J220" s="1"/>
  <c r="K220" s="1"/>
  <c r="B219"/>
  <c r="C219" s="1"/>
  <c r="B218"/>
  <c r="C218" s="1"/>
  <c r="L217"/>
  <c r="M217" s="1"/>
  <c r="H217"/>
  <c r="I217" s="1"/>
  <c r="G217"/>
  <c r="F217"/>
  <c r="B217"/>
  <c r="C217" s="1"/>
  <c r="J217" s="1"/>
  <c r="K217" s="1"/>
  <c r="H216"/>
  <c r="I216" s="1"/>
  <c r="F216"/>
  <c r="G216" s="1"/>
  <c r="D216"/>
  <c r="C216"/>
  <c r="B216"/>
  <c r="F215"/>
  <c r="G215" s="1"/>
  <c r="B215"/>
  <c r="C215" s="1"/>
  <c r="B214"/>
  <c r="C214" s="1"/>
  <c r="B213"/>
  <c r="C213" s="1"/>
  <c r="H212"/>
  <c r="I212" s="1"/>
  <c r="C212"/>
  <c r="B212"/>
  <c r="B211"/>
  <c r="C211" s="1"/>
  <c r="F211" s="1"/>
  <c r="G211" s="1"/>
  <c r="J210"/>
  <c r="K210" s="1"/>
  <c r="H210"/>
  <c r="I210" s="1"/>
  <c r="G210"/>
  <c r="F210"/>
  <c r="B210"/>
  <c r="C210" s="1"/>
  <c r="F209"/>
  <c r="G209" s="1"/>
  <c r="B209"/>
  <c r="C209" s="1"/>
  <c r="L208"/>
  <c r="M208" s="1"/>
  <c r="B208"/>
  <c r="C208" s="1"/>
  <c r="L207"/>
  <c r="M207" s="1"/>
  <c r="F207"/>
  <c r="G207" s="1"/>
  <c r="E207"/>
  <c r="D207"/>
  <c r="B207"/>
  <c r="C207" s="1"/>
  <c r="C206"/>
  <c r="B206"/>
  <c r="B205"/>
  <c r="C205" s="1"/>
  <c r="K204"/>
  <c r="J204"/>
  <c r="B204"/>
  <c r="C204" s="1"/>
  <c r="L204" s="1"/>
  <c r="M204" s="1"/>
  <c r="C203"/>
  <c r="H203" s="1"/>
  <c r="I203" s="1"/>
  <c r="B203"/>
  <c r="F202"/>
  <c r="G202" s="1"/>
  <c r="B202"/>
  <c r="C202" s="1"/>
  <c r="L201"/>
  <c r="M201" s="1"/>
  <c r="H201"/>
  <c r="I201" s="1"/>
  <c r="F201"/>
  <c r="G201" s="1"/>
  <c r="E201"/>
  <c r="D201"/>
  <c r="B201"/>
  <c r="C201" s="1"/>
  <c r="J201" s="1"/>
  <c r="K201" s="1"/>
  <c r="C200"/>
  <c r="B200"/>
  <c r="C199"/>
  <c r="B199"/>
  <c r="B198"/>
  <c r="C198" s="1"/>
  <c r="B197"/>
  <c r="C197" s="1"/>
  <c r="B196"/>
  <c r="C196" s="1"/>
  <c r="H195"/>
  <c r="I195" s="1"/>
  <c r="B195"/>
  <c r="C195" s="1"/>
  <c r="J194"/>
  <c r="K194" s="1"/>
  <c r="H194"/>
  <c r="I194" s="1"/>
  <c r="F194"/>
  <c r="G194" s="1"/>
  <c r="B194"/>
  <c r="C194" s="1"/>
  <c r="I193"/>
  <c r="H193"/>
  <c r="B193"/>
  <c r="C193" s="1"/>
  <c r="H192"/>
  <c r="I192" s="1"/>
  <c r="B192"/>
  <c r="C192" s="1"/>
  <c r="B191"/>
  <c r="C191" s="1"/>
  <c r="C190"/>
  <c r="B190"/>
  <c r="H189"/>
  <c r="I189" s="1"/>
  <c r="B189"/>
  <c r="C189" s="1"/>
  <c r="D189" s="1"/>
  <c r="B188"/>
  <c r="C188" s="1"/>
  <c r="H187"/>
  <c r="I187" s="1"/>
  <c r="B187"/>
  <c r="C187" s="1"/>
  <c r="J187" s="1"/>
  <c r="K187" s="1"/>
  <c r="B186"/>
  <c r="C186" s="1"/>
  <c r="F186" s="1"/>
  <c r="G186" s="1"/>
  <c r="D185"/>
  <c r="B185"/>
  <c r="C185" s="1"/>
  <c r="B184"/>
  <c r="C184" s="1"/>
  <c r="L183"/>
  <c r="M183" s="1"/>
  <c r="C183"/>
  <c r="F183" s="1"/>
  <c r="G183" s="1"/>
  <c r="B183"/>
  <c r="B182"/>
  <c r="C182" s="1"/>
  <c r="L182" s="1"/>
  <c r="M182" s="1"/>
  <c r="E181"/>
  <c r="D181"/>
  <c r="B181"/>
  <c r="C181" s="1"/>
  <c r="B180"/>
  <c r="C180" s="1"/>
  <c r="D180" s="1"/>
  <c r="B179"/>
  <c r="C179" s="1"/>
  <c r="F179" s="1"/>
  <c r="G179" s="1"/>
  <c r="B178"/>
  <c r="C178" s="1"/>
  <c r="B177"/>
  <c r="C177" s="1"/>
  <c r="D176"/>
  <c r="B176"/>
  <c r="C176" s="1"/>
  <c r="C175"/>
  <c r="H175" s="1"/>
  <c r="I175" s="1"/>
  <c r="B175"/>
  <c r="B174"/>
  <c r="C174" s="1"/>
  <c r="D174" s="1"/>
  <c r="F173"/>
  <c r="G173" s="1"/>
  <c r="C173"/>
  <c r="B173"/>
  <c r="B172"/>
  <c r="C172" s="1"/>
  <c r="H172" s="1"/>
  <c r="I172" s="1"/>
  <c r="C171"/>
  <c r="D171" s="1"/>
  <c r="B171"/>
  <c r="H170"/>
  <c r="I170" s="1"/>
  <c r="B170"/>
  <c r="C170" s="1"/>
  <c r="F170" s="1"/>
  <c r="G170" s="1"/>
  <c r="B169"/>
  <c r="C169" s="1"/>
  <c r="B168"/>
  <c r="C168" s="1"/>
  <c r="F167"/>
  <c r="G167" s="1"/>
  <c r="C167"/>
  <c r="H167" s="1"/>
  <c r="I167" s="1"/>
  <c r="B167"/>
  <c r="Y166"/>
  <c r="Z166" s="1"/>
  <c r="W166"/>
  <c r="X166" s="1"/>
  <c r="V166"/>
  <c r="U166"/>
  <c r="T166"/>
  <c r="S166"/>
  <c r="Q166"/>
  <c r="R166" s="1"/>
  <c r="B165"/>
  <c r="C165" s="1"/>
  <c r="F164"/>
  <c r="G164" s="1"/>
  <c r="C164"/>
  <c r="H164" s="1"/>
  <c r="I164" s="1"/>
  <c r="B164"/>
  <c r="B163"/>
  <c r="C163" s="1"/>
  <c r="F162"/>
  <c r="G162" s="1"/>
  <c r="D162"/>
  <c r="E162" s="1"/>
  <c r="C162"/>
  <c r="B162"/>
  <c r="Z161"/>
  <c r="Y161"/>
  <c r="W161"/>
  <c r="X161" s="1"/>
  <c r="V161"/>
  <c r="U161"/>
  <c r="T161"/>
  <c r="S161"/>
  <c r="R161"/>
  <c r="Q161"/>
  <c r="B160"/>
  <c r="C160" s="1"/>
  <c r="D160" s="1"/>
  <c r="C159"/>
  <c r="B159"/>
  <c r="B158"/>
  <c r="C158" s="1"/>
  <c r="C157"/>
  <c r="B157"/>
  <c r="B156"/>
  <c r="C156" s="1"/>
  <c r="F156" s="1"/>
  <c r="G156" s="1"/>
  <c r="J155"/>
  <c r="K155" s="1"/>
  <c r="B155"/>
  <c r="C155" s="1"/>
  <c r="B154"/>
  <c r="C154" s="1"/>
  <c r="B153"/>
  <c r="C153" s="1"/>
  <c r="F153" s="1"/>
  <c r="G153" s="1"/>
  <c r="B152"/>
  <c r="C152" s="1"/>
  <c r="L152" s="1"/>
  <c r="M152" s="1"/>
  <c r="D151"/>
  <c r="C151"/>
  <c r="L151" s="1"/>
  <c r="M151" s="1"/>
  <c r="B151"/>
  <c r="B150"/>
  <c r="C150" s="1"/>
  <c r="B149"/>
  <c r="C149" s="1"/>
  <c r="L149" s="1"/>
  <c r="M149" s="1"/>
  <c r="F148"/>
  <c r="G148" s="1"/>
  <c r="C148"/>
  <c r="B148"/>
  <c r="B147"/>
  <c r="C147" s="1"/>
  <c r="H147" s="1"/>
  <c r="I147" s="1"/>
  <c r="I146"/>
  <c r="H146"/>
  <c r="F146"/>
  <c r="G146" s="1"/>
  <c r="D146"/>
  <c r="E146" s="1"/>
  <c r="B146"/>
  <c r="C146" s="1"/>
  <c r="J146" s="1"/>
  <c r="K146" s="1"/>
  <c r="B145"/>
  <c r="C145" s="1"/>
  <c r="H145" s="1"/>
  <c r="I145" s="1"/>
  <c r="L144"/>
  <c r="M144" s="1"/>
  <c r="D144"/>
  <c r="E144" s="1"/>
  <c r="B144"/>
  <c r="C144" s="1"/>
  <c r="B143"/>
  <c r="C143" s="1"/>
  <c r="L142"/>
  <c r="M142" s="1"/>
  <c r="H142"/>
  <c r="I142" s="1"/>
  <c r="B142"/>
  <c r="C142" s="1"/>
  <c r="D142" s="1"/>
  <c r="B141"/>
  <c r="C141" s="1"/>
  <c r="B140"/>
  <c r="C140" s="1"/>
  <c r="B139"/>
  <c r="C139" s="1"/>
  <c r="B138"/>
  <c r="C138" s="1"/>
  <c r="H138" s="1"/>
  <c r="I138" s="1"/>
  <c r="C137"/>
  <c r="F137" s="1"/>
  <c r="G137" s="1"/>
  <c r="B137"/>
  <c r="L136"/>
  <c r="M136" s="1"/>
  <c r="B136"/>
  <c r="C136" s="1"/>
  <c r="H136" s="1"/>
  <c r="I136" s="1"/>
  <c r="D135"/>
  <c r="C135"/>
  <c r="B135"/>
  <c r="J134"/>
  <c r="K134" s="1"/>
  <c r="C134"/>
  <c r="B134"/>
  <c r="B133"/>
  <c r="C133" s="1"/>
  <c r="C132"/>
  <c r="J132" s="1"/>
  <c r="K132" s="1"/>
  <c r="B132"/>
  <c r="I131"/>
  <c r="H131"/>
  <c r="B131"/>
  <c r="C131" s="1"/>
  <c r="B130"/>
  <c r="C130" s="1"/>
  <c r="D130" s="1"/>
  <c r="H129"/>
  <c r="I129" s="1"/>
  <c r="F129"/>
  <c r="G129" s="1"/>
  <c r="C129"/>
  <c r="B129"/>
  <c r="B128"/>
  <c r="C128" s="1"/>
  <c r="B127"/>
  <c r="C127" s="1"/>
  <c r="D127" s="1"/>
  <c r="E127" s="1"/>
  <c r="Z126"/>
  <c r="Y126"/>
  <c r="W126"/>
  <c r="X126" s="1"/>
  <c r="V126"/>
  <c r="U126"/>
  <c r="T126"/>
  <c r="S126"/>
  <c r="R126"/>
  <c r="Q126"/>
  <c r="J125"/>
  <c r="K125" s="1"/>
  <c r="B125"/>
  <c r="C125" s="1"/>
  <c r="F124"/>
  <c r="G124" s="1"/>
  <c r="C124"/>
  <c r="D124" s="1"/>
  <c r="E124" s="1"/>
  <c r="B124"/>
  <c r="D123"/>
  <c r="E123" s="1"/>
  <c r="B123"/>
  <c r="C123" s="1"/>
  <c r="J123" s="1"/>
  <c r="K123" s="1"/>
  <c r="L122"/>
  <c r="M122" s="1"/>
  <c r="B122"/>
  <c r="C122" s="1"/>
  <c r="B121"/>
  <c r="C121" s="1"/>
  <c r="L121" s="1"/>
  <c r="M121" s="1"/>
  <c r="B120"/>
  <c r="C120" s="1"/>
  <c r="D119"/>
  <c r="B119"/>
  <c r="C119" s="1"/>
  <c r="C118"/>
  <c r="B118"/>
  <c r="J117"/>
  <c r="K117" s="1"/>
  <c r="B117"/>
  <c r="C117" s="1"/>
  <c r="B116"/>
  <c r="C116" s="1"/>
  <c r="F116" s="1"/>
  <c r="G116" s="1"/>
  <c r="B115"/>
  <c r="C115" s="1"/>
  <c r="F115" s="1"/>
  <c r="G115" s="1"/>
  <c r="B114"/>
  <c r="C114" s="1"/>
  <c r="F113"/>
  <c r="G113" s="1"/>
  <c r="C113"/>
  <c r="B113"/>
  <c r="J112"/>
  <c r="K112" s="1"/>
  <c r="B112"/>
  <c r="C112" s="1"/>
  <c r="D111"/>
  <c r="B111"/>
  <c r="C111" s="1"/>
  <c r="L110"/>
  <c r="M110" s="1"/>
  <c r="C110"/>
  <c r="D110" s="1"/>
  <c r="B110"/>
  <c r="B109"/>
  <c r="C109" s="1"/>
  <c r="F109" s="1"/>
  <c r="G109" s="1"/>
  <c r="C108"/>
  <c r="B108"/>
  <c r="M107"/>
  <c r="L107"/>
  <c r="B107"/>
  <c r="C107" s="1"/>
  <c r="F107" s="1"/>
  <c r="G107" s="1"/>
  <c r="B106"/>
  <c r="C106" s="1"/>
  <c r="B105"/>
  <c r="C105" s="1"/>
  <c r="J105" s="1"/>
  <c r="K105" s="1"/>
  <c r="J104"/>
  <c r="K104" s="1"/>
  <c r="B104"/>
  <c r="C104" s="1"/>
  <c r="F104" s="1"/>
  <c r="G104" s="1"/>
  <c r="H103"/>
  <c r="I103" s="1"/>
  <c r="F103"/>
  <c r="G103" s="1"/>
  <c r="E103"/>
  <c r="D103"/>
  <c r="B103"/>
  <c r="C103" s="1"/>
  <c r="J103" s="1"/>
  <c r="K103" s="1"/>
  <c r="Z102"/>
  <c r="Y102"/>
  <c r="W102"/>
  <c r="X102" s="1"/>
  <c r="V102"/>
  <c r="U102"/>
  <c r="S102"/>
  <c r="T102" s="1"/>
  <c r="R102"/>
  <c r="Q102"/>
  <c r="Y101"/>
  <c r="Z101" s="1"/>
  <c r="W101"/>
  <c r="X101" s="1"/>
  <c r="U101"/>
  <c r="V101" s="1"/>
  <c r="S101"/>
  <c r="T101" s="1"/>
  <c r="Q101"/>
  <c r="R101" s="1"/>
  <c r="L100"/>
  <c r="M100" s="1"/>
  <c r="D100"/>
  <c r="C100"/>
  <c r="B100"/>
  <c r="B99"/>
  <c r="C99" s="1"/>
  <c r="F99" s="1"/>
  <c r="G99" s="1"/>
  <c r="B98"/>
  <c r="C98" s="1"/>
  <c r="J98" s="1"/>
  <c r="K98" s="1"/>
  <c r="B97"/>
  <c r="C97" s="1"/>
  <c r="B96"/>
  <c r="C96" s="1"/>
  <c r="F95"/>
  <c r="G95" s="1"/>
  <c r="B95"/>
  <c r="C95" s="1"/>
  <c r="B94"/>
  <c r="C94" s="1"/>
  <c r="M93"/>
  <c r="L93"/>
  <c r="E93"/>
  <c r="D93"/>
  <c r="B93"/>
  <c r="C93" s="1"/>
  <c r="F93" s="1"/>
  <c r="G93" s="1"/>
  <c r="B92"/>
  <c r="C92" s="1"/>
  <c r="B91"/>
  <c r="C91" s="1"/>
  <c r="J91" s="1"/>
  <c r="K91" s="1"/>
  <c r="J90"/>
  <c r="K90" s="1"/>
  <c r="G90"/>
  <c r="F90"/>
  <c r="B90"/>
  <c r="C90" s="1"/>
  <c r="B89"/>
  <c r="C89" s="1"/>
  <c r="D89" s="1"/>
  <c r="E89" s="1"/>
  <c r="H88"/>
  <c r="I88" s="1"/>
  <c r="D88"/>
  <c r="C88"/>
  <c r="L88" s="1"/>
  <c r="M88" s="1"/>
  <c r="B88"/>
  <c r="B87"/>
  <c r="C87" s="1"/>
  <c r="C86"/>
  <c r="B86"/>
  <c r="B85"/>
  <c r="C85" s="1"/>
  <c r="J85" s="1"/>
  <c r="K85" s="1"/>
  <c r="B84"/>
  <c r="C84" s="1"/>
  <c r="B83"/>
  <c r="C83" s="1"/>
  <c r="B82"/>
  <c r="C82" s="1"/>
  <c r="F82" s="1"/>
  <c r="G82" s="1"/>
  <c r="F81"/>
  <c r="G81" s="1"/>
  <c r="B81"/>
  <c r="C81" s="1"/>
  <c r="B80"/>
  <c r="C80" s="1"/>
  <c r="B79"/>
  <c r="C79" s="1"/>
  <c r="B78"/>
  <c r="C78" s="1"/>
  <c r="J78" s="1"/>
  <c r="K78" s="1"/>
  <c r="L77"/>
  <c r="M77" s="1"/>
  <c r="J77"/>
  <c r="K77" s="1"/>
  <c r="B77"/>
  <c r="C77" s="1"/>
  <c r="F77" s="1"/>
  <c r="G77" s="1"/>
  <c r="B76"/>
  <c r="C76" s="1"/>
  <c r="B75"/>
  <c r="C75" s="1"/>
  <c r="H75" s="1"/>
  <c r="I75" s="1"/>
  <c r="F74"/>
  <c r="G74" s="1"/>
  <c r="B74"/>
  <c r="C74" s="1"/>
  <c r="B73"/>
  <c r="C73" s="1"/>
  <c r="J73" s="1"/>
  <c r="K73" s="1"/>
  <c r="B72"/>
  <c r="C72" s="1"/>
  <c r="J71"/>
  <c r="K71" s="1"/>
  <c r="B71"/>
  <c r="C71" s="1"/>
  <c r="F70"/>
  <c r="G70" s="1"/>
  <c r="B70"/>
  <c r="C70" s="1"/>
  <c r="D69"/>
  <c r="B69"/>
  <c r="C69" s="1"/>
  <c r="L68"/>
  <c r="M68" s="1"/>
  <c r="D68"/>
  <c r="C68"/>
  <c r="B68"/>
  <c r="B67"/>
  <c r="C67" s="1"/>
  <c r="F67" s="1"/>
  <c r="G67" s="1"/>
  <c r="J66"/>
  <c r="K66" s="1"/>
  <c r="B66"/>
  <c r="C66" s="1"/>
  <c r="B65"/>
  <c r="C65" s="1"/>
  <c r="C64"/>
  <c r="D64" s="1"/>
  <c r="B64"/>
  <c r="F63"/>
  <c r="G63" s="1"/>
  <c r="B63"/>
  <c r="C63" s="1"/>
  <c r="B62"/>
  <c r="C62" s="1"/>
  <c r="M61"/>
  <c r="L61"/>
  <c r="D61"/>
  <c r="E61" s="1"/>
  <c r="B61"/>
  <c r="C61" s="1"/>
  <c r="F61" s="1"/>
  <c r="G61" s="1"/>
  <c r="B60"/>
  <c r="C60" s="1"/>
  <c r="B59"/>
  <c r="C59" s="1"/>
  <c r="J59" s="1"/>
  <c r="K59" s="1"/>
  <c r="J58"/>
  <c r="K58" s="1"/>
  <c r="G58"/>
  <c r="F58"/>
  <c r="B58"/>
  <c r="C58" s="1"/>
  <c r="B57"/>
  <c r="C57" s="1"/>
  <c r="H56"/>
  <c r="I56" s="1"/>
  <c r="B56"/>
  <c r="C56" s="1"/>
  <c r="B55"/>
  <c r="C55" s="1"/>
  <c r="B54"/>
  <c r="C54" s="1"/>
  <c r="J53"/>
  <c r="K53" s="1"/>
  <c r="B53"/>
  <c r="C53" s="1"/>
  <c r="B52"/>
  <c r="C52" s="1"/>
  <c r="B51"/>
  <c r="C51" s="1"/>
  <c r="B50"/>
  <c r="C50" s="1"/>
  <c r="F50" s="1"/>
  <c r="G50" s="1"/>
  <c r="B49"/>
  <c r="C49" s="1"/>
  <c r="F49" s="1"/>
  <c r="G49" s="1"/>
  <c r="B48"/>
  <c r="C48" s="1"/>
  <c r="B47"/>
  <c r="C47" s="1"/>
  <c r="Y46"/>
  <c r="Z46" s="1"/>
  <c r="X46"/>
  <c r="W46"/>
  <c r="U46"/>
  <c r="V46" s="1"/>
  <c r="S46"/>
  <c r="T46" s="1"/>
  <c r="Q46"/>
  <c r="R46" s="1"/>
  <c r="Y45"/>
  <c r="Z45" s="1"/>
  <c r="W45"/>
  <c r="X45" s="1"/>
  <c r="U45"/>
  <c r="V45" s="1"/>
  <c r="S45"/>
  <c r="T45" s="1"/>
  <c r="R45"/>
  <c r="Q45"/>
  <c r="Y44"/>
  <c r="Z44" s="1"/>
  <c r="X44"/>
  <c r="W44"/>
  <c r="U44"/>
  <c r="V44" s="1"/>
  <c r="T44"/>
  <c r="S44"/>
  <c r="Q44"/>
  <c r="R44" s="1"/>
  <c r="C43"/>
  <c r="J43" s="1"/>
  <c r="K43" s="1"/>
  <c r="B43"/>
  <c r="B42"/>
  <c r="C42" s="1"/>
  <c r="F42" s="1"/>
  <c r="G42" s="1"/>
  <c r="F41"/>
  <c r="G41" s="1"/>
  <c r="B41"/>
  <c r="C41" s="1"/>
  <c r="L40"/>
  <c r="M40" s="1"/>
  <c r="H40"/>
  <c r="I40" s="1"/>
  <c r="B40"/>
  <c r="C40" s="1"/>
  <c r="B39"/>
  <c r="C39" s="1"/>
  <c r="D38"/>
  <c r="E38" s="1"/>
  <c r="C38"/>
  <c r="B38"/>
  <c r="Y37"/>
  <c r="Z37" s="1"/>
  <c r="X37"/>
  <c r="W37"/>
  <c r="V37"/>
  <c r="U37"/>
  <c r="T37"/>
  <c r="S37"/>
  <c r="Q37"/>
  <c r="R37" s="1"/>
  <c r="B36"/>
  <c r="C36" s="1"/>
  <c r="J35"/>
  <c r="K35" s="1"/>
  <c r="F35"/>
  <c r="G35" s="1"/>
  <c r="C35"/>
  <c r="H35" s="1"/>
  <c r="I35" s="1"/>
  <c r="B35"/>
  <c r="B34"/>
  <c r="C34" s="1"/>
  <c r="D34" s="1"/>
  <c r="B33"/>
  <c r="C33" s="1"/>
  <c r="B32"/>
  <c r="C32" s="1"/>
  <c r="H32" s="1"/>
  <c r="I32" s="1"/>
  <c r="B31"/>
  <c r="C31" s="1"/>
  <c r="Z30"/>
  <c r="Y30"/>
  <c r="X30"/>
  <c r="W30"/>
  <c r="U30"/>
  <c r="V30" s="1"/>
  <c r="T30"/>
  <c r="S30"/>
  <c r="R30"/>
  <c r="Q30"/>
  <c r="B29"/>
  <c r="C29" s="1"/>
  <c r="Y28"/>
  <c r="Z28" s="1"/>
  <c r="X28"/>
  <c r="W28"/>
  <c r="V28"/>
  <c r="U28"/>
  <c r="S28"/>
  <c r="T28" s="1"/>
  <c r="Q28"/>
  <c r="R28" s="1"/>
  <c r="Z27"/>
  <c r="Y27"/>
  <c r="X27"/>
  <c r="W27"/>
  <c r="U27"/>
  <c r="V27" s="1"/>
  <c r="S27"/>
  <c r="T27" s="1"/>
  <c r="R27"/>
  <c r="Q27"/>
  <c r="Z26"/>
  <c r="Y26"/>
  <c r="W26"/>
  <c r="X26" s="1"/>
  <c r="U26"/>
  <c r="V26" s="1"/>
  <c r="T26"/>
  <c r="S26"/>
  <c r="R26"/>
  <c r="Q26"/>
  <c r="Y25"/>
  <c r="Z25" s="1"/>
  <c r="W25"/>
  <c r="X25" s="1"/>
  <c r="V25"/>
  <c r="U25"/>
  <c r="T25"/>
  <c r="S25"/>
  <c r="Q25"/>
  <c r="R25" s="1"/>
  <c r="Y24"/>
  <c r="Z24" s="1"/>
  <c r="X24"/>
  <c r="W24"/>
  <c r="V24"/>
  <c r="U24"/>
  <c r="S24"/>
  <c r="T24" s="1"/>
  <c r="Q24"/>
  <c r="R24" s="1"/>
  <c r="Z23"/>
  <c r="Y23"/>
  <c r="X23"/>
  <c r="W23"/>
  <c r="U23"/>
  <c r="V23" s="1"/>
  <c r="S23"/>
  <c r="T23" s="1"/>
  <c r="R23"/>
  <c r="Q23"/>
  <c r="Z22"/>
  <c r="Y22"/>
  <c r="W22"/>
  <c r="X22" s="1"/>
  <c r="U22"/>
  <c r="V22" s="1"/>
  <c r="T22"/>
  <c r="S22"/>
  <c r="R22"/>
  <c r="Q22"/>
  <c r="Y21"/>
  <c r="Z21" s="1"/>
  <c r="W21"/>
  <c r="X21" s="1"/>
  <c r="V21"/>
  <c r="U21"/>
  <c r="T21"/>
  <c r="S21"/>
  <c r="Q21"/>
  <c r="R21" s="1"/>
  <c r="Y20"/>
  <c r="Z20" s="1"/>
  <c r="X20"/>
  <c r="W20"/>
  <c r="V20"/>
  <c r="U20"/>
  <c r="S20"/>
  <c r="T20" s="1"/>
  <c r="Q20"/>
  <c r="R20" s="1"/>
  <c r="Z19"/>
  <c r="Y19"/>
  <c r="X19"/>
  <c r="W19"/>
  <c r="U19"/>
  <c r="V19" s="1"/>
  <c r="S19"/>
  <c r="T19" s="1"/>
  <c r="R19"/>
  <c r="Q19"/>
  <c r="Z18"/>
  <c r="Y18"/>
  <c r="W18"/>
  <c r="X18" s="1"/>
  <c r="U18"/>
  <c r="V18" s="1"/>
  <c r="T18"/>
  <c r="S18"/>
  <c r="R18"/>
  <c r="Q18"/>
  <c r="Y17"/>
  <c r="Z17" s="1"/>
  <c r="W17"/>
  <c r="X17" s="1"/>
  <c r="V17"/>
  <c r="U17"/>
  <c r="T17"/>
  <c r="S17"/>
  <c r="Q17"/>
  <c r="R17" s="1"/>
  <c r="Y16"/>
  <c r="Z16" s="1"/>
  <c r="X16"/>
  <c r="W16"/>
  <c r="V16"/>
  <c r="U16"/>
  <c r="S16"/>
  <c r="T16" s="1"/>
  <c r="Q16"/>
  <c r="R16" s="1"/>
  <c r="Z15"/>
  <c r="Y15"/>
  <c r="X15"/>
  <c r="W15"/>
  <c r="U15"/>
  <c r="V15" s="1"/>
  <c r="S15"/>
  <c r="T15" s="1"/>
  <c r="R15"/>
  <c r="Q15"/>
  <c r="Z14"/>
  <c r="Y14"/>
  <c r="W14"/>
  <c r="X14" s="1"/>
  <c r="U14"/>
  <c r="V14" s="1"/>
  <c r="T14"/>
  <c r="S14"/>
  <c r="R14"/>
  <c r="Q14"/>
  <c r="Y13"/>
  <c r="Z13" s="1"/>
  <c r="W13"/>
  <c r="X13" s="1"/>
  <c r="V13"/>
  <c r="U13"/>
  <c r="T13"/>
  <c r="S13"/>
  <c r="Q13"/>
  <c r="R13" s="1"/>
  <c r="B756" i="9"/>
  <c r="B755"/>
  <c r="B754"/>
  <c r="B753"/>
  <c r="B752"/>
  <c r="B751"/>
  <c r="B750"/>
  <c r="B749"/>
  <c r="B748"/>
  <c r="B747"/>
  <c r="B746"/>
  <c r="B745"/>
  <c r="B744"/>
  <c r="B743"/>
  <c r="B742"/>
  <c r="B741"/>
  <c r="B740"/>
  <c r="B739"/>
  <c r="B738"/>
  <c r="B737"/>
  <c r="B736"/>
  <c r="B735"/>
  <c r="B734"/>
  <c r="B733"/>
  <c r="B732"/>
  <c r="B731"/>
  <c r="B730"/>
  <c r="B729"/>
  <c r="B728"/>
  <c r="B727"/>
  <c r="B726"/>
  <c r="B725"/>
  <c r="B724"/>
  <c r="B723"/>
  <c r="B722"/>
  <c r="B721"/>
  <c r="B720"/>
  <c r="B719"/>
  <c r="C516" s="1"/>
  <c r="B718"/>
  <c r="B717"/>
  <c r="B716"/>
  <c r="B715"/>
  <c r="B714"/>
  <c r="B713"/>
  <c r="B712"/>
  <c r="B711"/>
  <c r="C508" s="1"/>
  <c r="B710"/>
  <c r="B709"/>
  <c r="B708"/>
  <c r="B707"/>
  <c r="B706"/>
  <c r="B705"/>
  <c r="B704"/>
  <c r="B703"/>
  <c r="B702"/>
  <c r="B701"/>
  <c r="B700"/>
  <c r="B699"/>
  <c r="B698"/>
  <c r="B697"/>
  <c r="B696"/>
  <c r="B695"/>
  <c r="B694"/>
  <c r="B693"/>
  <c r="B692"/>
  <c r="B691"/>
  <c r="B690"/>
  <c r="B689"/>
  <c r="B688"/>
  <c r="B687"/>
  <c r="B686"/>
  <c r="B685"/>
  <c r="B684"/>
  <c r="B683"/>
  <c r="B682"/>
  <c r="B681"/>
  <c r="B680"/>
  <c r="B679"/>
  <c r="B678"/>
  <c r="B677"/>
  <c r="C488" s="1"/>
  <c r="B676"/>
  <c r="B675"/>
  <c r="B674"/>
  <c r="B673"/>
  <c r="B672"/>
  <c r="B671"/>
  <c r="C476" s="1"/>
  <c r="B670"/>
  <c r="B669"/>
  <c r="B668"/>
  <c r="B667"/>
  <c r="B666"/>
  <c r="B665"/>
  <c r="B664"/>
  <c r="B663"/>
  <c r="B662"/>
  <c r="B661"/>
  <c r="B660"/>
  <c r="B659"/>
  <c r="B658"/>
  <c r="B657"/>
  <c r="B656"/>
  <c r="B655"/>
  <c r="B654"/>
  <c r="B653"/>
  <c r="B652"/>
  <c r="B651"/>
  <c r="B650"/>
  <c r="B649"/>
  <c r="B648"/>
  <c r="B647"/>
  <c r="B646"/>
  <c r="B645"/>
  <c r="B644"/>
  <c r="B643"/>
  <c r="B642"/>
  <c r="B641"/>
  <c r="B640"/>
  <c r="B639"/>
  <c r="B638"/>
  <c r="C456" s="1"/>
  <c r="B637"/>
  <c r="B636"/>
  <c r="B635"/>
  <c r="B634"/>
  <c r="B633"/>
  <c r="B632"/>
  <c r="B631"/>
  <c r="B630"/>
  <c r="B629"/>
  <c r="B628"/>
  <c r="B627"/>
  <c r="B626"/>
  <c r="B625"/>
  <c r="B624"/>
  <c r="B623"/>
  <c r="B622"/>
  <c r="B621"/>
  <c r="B620"/>
  <c r="B619"/>
  <c r="B618"/>
  <c r="B617"/>
  <c r="B616"/>
  <c r="B615"/>
  <c r="B614"/>
  <c r="B613"/>
  <c r="B612"/>
  <c r="B611"/>
  <c r="B610"/>
  <c r="B609"/>
  <c r="B608"/>
  <c r="B607"/>
  <c r="B606"/>
  <c r="B605"/>
  <c r="B604"/>
  <c r="B603"/>
  <c r="B602"/>
  <c r="B601"/>
  <c r="B600"/>
  <c r="B599"/>
  <c r="B598"/>
  <c r="B597"/>
  <c r="B596"/>
  <c r="B595"/>
  <c r="B594"/>
  <c r="B593"/>
  <c r="B592"/>
  <c r="B591"/>
  <c r="B590"/>
  <c r="B589"/>
  <c r="B588"/>
  <c r="B587"/>
  <c r="B586"/>
  <c r="B585"/>
  <c r="B584"/>
  <c r="B583"/>
  <c r="B582"/>
  <c r="B581"/>
  <c r="C420" s="1"/>
  <c r="B580"/>
  <c r="B579"/>
  <c r="B578"/>
  <c r="B577"/>
  <c r="B576"/>
  <c r="B575"/>
  <c r="B574"/>
  <c r="B573"/>
  <c r="C412" s="1"/>
  <c r="B572"/>
  <c r="B571"/>
  <c r="B570"/>
  <c r="B569"/>
  <c r="B568"/>
  <c r="B567"/>
  <c r="B566"/>
  <c r="B565"/>
  <c r="B564"/>
  <c r="B563"/>
  <c r="B562"/>
  <c r="B561"/>
  <c r="B560"/>
  <c r="B559"/>
  <c r="B558"/>
  <c r="B557"/>
  <c r="B556"/>
  <c r="B555"/>
  <c r="B554"/>
  <c r="B553"/>
  <c r="B552"/>
  <c r="B551"/>
  <c r="B550"/>
  <c r="B549"/>
  <c r="B548"/>
  <c r="B547"/>
  <c r="B546"/>
  <c r="B545"/>
  <c r="B544"/>
  <c r="B543"/>
  <c r="B542"/>
  <c r="B541"/>
  <c r="B540"/>
  <c r="B539"/>
  <c r="B538"/>
  <c r="B537"/>
  <c r="B536"/>
  <c r="B535"/>
  <c r="B534"/>
  <c r="B533"/>
  <c r="B532"/>
  <c r="B531"/>
  <c r="B530"/>
  <c r="B529"/>
  <c r="C528"/>
  <c r="B528"/>
  <c r="B527"/>
  <c r="B526"/>
  <c r="B525"/>
  <c r="B524"/>
  <c r="B523"/>
  <c r="B522"/>
  <c r="B521"/>
  <c r="B520"/>
  <c r="B519"/>
  <c r="B518"/>
  <c r="B517"/>
  <c r="B516"/>
  <c r="B515"/>
  <c r="B514"/>
  <c r="B513"/>
  <c r="B512"/>
  <c r="B511"/>
  <c r="B510"/>
  <c r="B509"/>
  <c r="B508"/>
  <c r="B507"/>
  <c r="B506"/>
  <c r="B505"/>
  <c r="B504"/>
  <c r="B503"/>
  <c r="B502"/>
  <c r="B501"/>
  <c r="B500"/>
  <c r="B499"/>
  <c r="B498"/>
  <c r="B497"/>
  <c r="B496"/>
  <c r="B495"/>
  <c r="B494"/>
  <c r="B493"/>
  <c r="B492"/>
  <c r="B491"/>
  <c r="B490"/>
  <c r="B489"/>
  <c r="B488"/>
  <c r="B487"/>
  <c r="B486"/>
  <c r="B485"/>
  <c r="B484"/>
  <c r="B483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C332" s="1"/>
  <c r="B460"/>
  <c r="B459"/>
  <c r="B458"/>
  <c r="B457"/>
  <c r="B456"/>
  <c r="B455"/>
  <c r="B454"/>
  <c r="B453"/>
  <c r="B452"/>
  <c r="B451"/>
  <c r="B450"/>
  <c r="C324" s="1"/>
  <c r="B449"/>
  <c r="B448"/>
  <c r="C322" s="1"/>
  <c r="B447"/>
  <c r="B446"/>
  <c r="B445"/>
  <c r="B444"/>
  <c r="B443"/>
  <c r="B442"/>
  <c r="B441"/>
  <c r="C440"/>
  <c r="B440"/>
  <c r="B439"/>
  <c r="B438"/>
  <c r="B437"/>
  <c r="B436"/>
  <c r="B435"/>
  <c r="C316" s="1"/>
  <c r="B434"/>
  <c r="B433"/>
  <c r="B432"/>
  <c r="B431"/>
  <c r="B430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C300" s="1"/>
  <c r="B412"/>
  <c r="B411"/>
  <c r="B410"/>
  <c r="B409"/>
  <c r="B408"/>
  <c r="B407"/>
  <c r="B406"/>
  <c r="B405"/>
  <c r="B404"/>
  <c r="B403"/>
  <c r="B402"/>
  <c r="B401"/>
  <c r="B400"/>
  <c r="C288" s="1"/>
  <c r="B399"/>
  <c r="B398"/>
  <c r="B397"/>
  <c r="B396"/>
  <c r="B395"/>
  <c r="C284" s="1"/>
  <c r="B394"/>
  <c r="B393"/>
  <c r="B392"/>
  <c r="B391"/>
  <c r="B390"/>
  <c r="B389"/>
  <c r="B388"/>
  <c r="B387"/>
  <c r="B386"/>
  <c r="B385"/>
  <c r="B384"/>
  <c r="B383"/>
  <c r="B382"/>
  <c r="B381"/>
  <c r="B380"/>
  <c r="B379"/>
  <c r="B378"/>
  <c r="B377"/>
  <c r="B376"/>
  <c r="B375"/>
  <c r="B374"/>
  <c r="B373"/>
  <c r="C268" s="1"/>
  <c r="B372"/>
  <c r="B371"/>
  <c r="B370"/>
  <c r="B369"/>
  <c r="B368"/>
  <c r="B367"/>
  <c r="B366"/>
  <c r="B365"/>
  <c r="C364"/>
  <c r="B364"/>
  <c r="B363"/>
  <c r="B362"/>
  <c r="B361"/>
  <c r="B360"/>
  <c r="B359"/>
  <c r="B358"/>
  <c r="B357"/>
  <c r="B356"/>
  <c r="B355"/>
  <c r="B354"/>
  <c r="B353"/>
  <c r="B352"/>
  <c r="B351"/>
  <c r="B350"/>
  <c r="B349"/>
  <c r="B348"/>
  <c r="B347"/>
  <c r="B346"/>
  <c r="B345"/>
  <c r="B344"/>
  <c r="B343"/>
  <c r="B342"/>
  <c r="B341"/>
  <c r="B340"/>
  <c r="B339"/>
  <c r="B338"/>
  <c r="B337"/>
  <c r="B336"/>
  <c r="B335"/>
  <c r="B334"/>
  <c r="B333"/>
  <c r="B332"/>
  <c r="B331"/>
  <c r="B330"/>
  <c r="B329"/>
  <c r="B328"/>
  <c r="B327"/>
  <c r="C236" s="1"/>
  <c r="B326"/>
  <c r="B325"/>
  <c r="B324"/>
  <c r="B323"/>
  <c r="B322"/>
  <c r="B321"/>
  <c r="B320"/>
  <c r="B319"/>
  <c r="B318"/>
  <c r="B317"/>
  <c r="B316"/>
  <c r="B315"/>
  <c r="B314"/>
  <c r="B313"/>
  <c r="B312"/>
  <c r="B311"/>
  <c r="B310"/>
  <c r="B309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B286"/>
  <c r="B285"/>
  <c r="B284"/>
  <c r="B283"/>
  <c r="B282"/>
  <c r="B281"/>
  <c r="C204" s="1"/>
  <c r="C280"/>
  <c r="B280"/>
  <c r="B279"/>
  <c r="B278"/>
  <c r="B277"/>
  <c r="B276"/>
  <c r="B275"/>
  <c r="B274"/>
  <c r="B273"/>
  <c r="B272"/>
  <c r="B271"/>
  <c r="B270"/>
  <c r="B269"/>
  <c r="B268"/>
  <c r="B267"/>
  <c r="B266"/>
  <c r="B265"/>
  <c r="B264"/>
  <c r="B263"/>
  <c r="B262"/>
  <c r="B261"/>
  <c r="B260"/>
  <c r="B259"/>
  <c r="B258"/>
  <c r="B257"/>
  <c r="B256"/>
  <c r="B255"/>
  <c r="B254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B224"/>
  <c r="B223"/>
  <c r="B222"/>
  <c r="B221"/>
  <c r="B220"/>
  <c r="B219"/>
  <c r="B218"/>
  <c r="B217"/>
  <c r="B216"/>
  <c r="B215"/>
  <c r="B214"/>
  <c r="B213"/>
  <c r="B212"/>
  <c r="B211"/>
  <c r="B210"/>
  <c r="B209"/>
  <c r="B208"/>
  <c r="B207"/>
  <c r="B206"/>
  <c r="B205"/>
  <c r="B204"/>
  <c r="B203"/>
  <c r="B202"/>
  <c r="B201"/>
  <c r="B200"/>
  <c r="B199"/>
  <c r="B198"/>
  <c r="B197"/>
  <c r="B196"/>
  <c r="C144" s="1"/>
  <c r="B195"/>
  <c r="B194"/>
  <c r="B193"/>
  <c r="B192"/>
  <c r="B191"/>
  <c r="B190"/>
  <c r="B189"/>
  <c r="B188"/>
  <c r="B187"/>
  <c r="B186"/>
  <c r="B185"/>
  <c r="B184"/>
  <c r="B183"/>
  <c r="B182"/>
  <c r="B181"/>
  <c r="B180"/>
  <c r="B179"/>
  <c r="B178"/>
  <c r="B177"/>
  <c r="B176"/>
  <c r="B175"/>
  <c r="B174"/>
  <c r="B173"/>
  <c r="C172"/>
  <c r="B172"/>
  <c r="B171"/>
  <c r="B170"/>
  <c r="B169"/>
  <c r="B168"/>
  <c r="B167"/>
  <c r="B166"/>
  <c r="B165"/>
  <c r="C120" s="1"/>
  <c r="B164"/>
  <c r="B163"/>
  <c r="B162"/>
  <c r="B161"/>
  <c r="B160"/>
  <c r="B159"/>
  <c r="B158"/>
  <c r="B157"/>
  <c r="B156"/>
  <c r="B155"/>
  <c r="B154"/>
  <c r="B153"/>
  <c r="B152"/>
  <c r="B151"/>
  <c r="B150"/>
  <c r="B149"/>
  <c r="C108" s="1"/>
  <c r="B148"/>
  <c r="B14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C88" s="1"/>
  <c r="B115"/>
  <c r="B114"/>
  <c r="B113"/>
  <c r="B112"/>
  <c r="B111"/>
  <c r="B110"/>
  <c r="B109"/>
  <c r="B108"/>
  <c r="B107"/>
  <c r="B106"/>
  <c r="B105"/>
  <c r="B104"/>
  <c r="B103"/>
  <c r="B102"/>
  <c r="B101"/>
  <c r="B100"/>
  <c r="B99"/>
  <c r="B98"/>
  <c r="C76" s="1"/>
  <c r="B97"/>
  <c r="B96"/>
  <c r="B95"/>
  <c r="B94"/>
  <c r="B93"/>
  <c r="B92"/>
  <c r="B91"/>
  <c r="B90"/>
  <c r="B89"/>
  <c r="B88"/>
  <c r="B87"/>
  <c r="B86"/>
  <c r="B85"/>
  <c r="B84"/>
  <c r="B83"/>
  <c r="B82"/>
  <c r="B81"/>
  <c r="B80"/>
  <c r="B79"/>
  <c r="B78"/>
  <c r="B77"/>
  <c r="B76"/>
  <c r="B75"/>
  <c r="B74"/>
  <c r="B73"/>
  <c r="B72"/>
  <c r="B71"/>
  <c r="B70"/>
  <c r="B69"/>
  <c r="B68"/>
  <c r="B67"/>
  <c r="B66"/>
  <c r="B65"/>
  <c r="B64"/>
  <c r="B63"/>
  <c r="B62"/>
  <c r="B61"/>
  <c r="B60"/>
  <c r="B59"/>
  <c r="B58"/>
  <c r="B57"/>
  <c r="B56"/>
  <c r="B55"/>
  <c r="B54"/>
  <c r="C45" s="1"/>
  <c r="B53"/>
  <c r="B52"/>
  <c r="B51"/>
  <c r="B50"/>
  <c r="B49"/>
  <c r="B48"/>
  <c r="B47"/>
  <c r="B46"/>
  <c r="B45"/>
  <c r="B44"/>
  <c r="B43"/>
  <c r="B42"/>
  <c r="B41"/>
  <c r="C34" s="1"/>
  <c r="B40"/>
  <c r="B39"/>
  <c r="B38"/>
  <c r="B37"/>
  <c r="B36"/>
  <c r="B35"/>
  <c r="B34"/>
  <c r="B33"/>
  <c r="B32"/>
  <c r="B31"/>
  <c r="B30"/>
  <c r="B29"/>
  <c r="B28"/>
  <c r="B27"/>
  <c r="B26"/>
  <c r="B25"/>
  <c r="C25" s="1"/>
  <c r="B24"/>
  <c r="B23"/>
  <c r="B22"/>
  <c r="B21"/>
  <c r="B20"/>
  <c r="B19"/>
  <c r="B18"/>
  <c r="B17"/>
  <c r="C17" s="1"/>
  <c r="B16"/>
  <c r="B15"/>
  <c r="C13" s="1"/>
  <c r="B14"/>
  <c r="Z13"/>
  <c r="AA13" s="1"/>
  <c r="Y13"/>
  <c r="X13"/>
  <c r="W13"/>
  <c r="V13"/>
  <c r="T13"/>
  <c r="U13" s="1"/>
  <c r="R13"/>
  <c r="S13" s="1"/>
  <c r="B13"/>
  <c r="B756" i="5"/>
  <c r="B755"/>
  <c r="B754"/>
  <c r="B753"/>
  <c r="B752"/>
  <c r="B751"/>
  <c r="B750"/>
  <c r="B749"/>
  <c r="B748"/>
  <c r="B747"/>
  <c r="B746"/>
  <c r="B745"/>
  <c r="C535" s="1"/>
  <c r="B744"/>
  <c r="B743"/>
  <c r="B742"/>
  <c r="B741"/>
  <c r="B740"/>
  <c r="B739"/>
  <c r="B738"/>
  <c r="B737"/>
  <c r="C527" s="1"/>
  <c r="B736"/>
  <c r="B735"/>
  <c r="B734"/>
  <c r="B733"/>
  <c r="B732"/>
  <c r="B731"/>
  <c r="B730"/>
  <c r="B729"/>
  <c r="B728"/>
  <c r="B727"/>
  <c r="B726"/>
  <c r="B725"/>
  <c r="B724"/>
  <c r="B723"/>
  <c r="B722"/>
  <c r="B721"/>
  <c r="C518" s="1"/>
  <c r="B720"/>
  <c r="B719"/>
  <c r="B718"/>
  <c r="B717"/>
  <c r="B716"/>
  <c r="B715"/>
  <c r="B714"/>
  <c r="B713"/>
  <c r="C510" s="1"/>
  <c r="B712"/>
  <c r="B711"/>
  <c r="B710"/>
  <c r="B709"/>
  <c r="B708"/>
  <c r="B707"/>
  <c r="B706"/>
  <c r="B705"/>
  <c r="B704"/>
  <c r="B703"/>
  <c r="B702"/>
  <c r="B701"/>
  <c r="B700"/>
  <c r="B699"/>
  <c r="B698"/>
  <c r="B697"/>
  <c r="C501" s="1"/>
  <c r="B696"/>
  <c r="B695"/>
  <c r="B694"/>
  <c r="B693"/>
  <c r="B692"/>
  <c r="B691"/>
  <c r="B690"/>
  <c r="B689"/>
  <c r="C493" s="1"/>
  <c r="B688"/>
  <c r="B687"/>
  <c r="B686"/>
  <c r="B685"/>
  <c r="B684"/>
  <c r="B683"/>
  <c r="B682"/>
  <c r="B681"/>
  <c r="B680"/>
  <c r="B679"/>
  <c r="B678"/>
  <c r="B677"/>
  <c r="B676"/>
  <c r="B675"/>
  <c r="B674"/>
  <c r="B673"/>
  <c r="C478" s="1"/>
  <c r="B672"/>
  <c r="B671"/>
  <c r="B670"/>
  <c r="B669"/>
  <c r="B668"/>
  <c r="B667"/>
  <c r="B666"/>
  <c r="B665"/>
  <c r="C476" s="1"/>
  <c r="B664"/>
  <c r="B663"/>
  <c r="B662"/>
  <c r="B661"/>
  <c r="B660"/>
  <c r="B659"/>
  <c r="B658"/>
  <c r="B657"/>
  <c r="B656"/>
  <c r="B655"/>
  <c r="C468" s="1"/>
  <c r="B654"/>
  <c r="B653"/>
  <c r="B652"/>
  <c r="B651"/>
  <c r="B650"/>
  <c r="B649"/>
  <c r="C467" s="1"/>
  <c r="B648"/>
  <c r="B647"/>
  <c r="B646"/>
  <c r="B645"/>
  <c r="B644"/>
  <c r="B643"/>
  <c r="B642"/>
  <c r="B641"/>
  <c r="C459" s="1"/>
  <c r="B640"/>
  <c r="B639"/>
  <c r="B638"/>
  <c r="B637"/>
  <c r="B636"/>
  <c r="B635"/>
  <c r="B634"/>
  <c r="B633"/>
  <c r="B632"/>
  <c r="B631"/>
  <c r="B630"/>
  <c r="B629"/>
  <c r="B628"/>
  <c r="B627"/>
  <c r="B626"/>
  <c r="B625"/>
  <c r="C446" s="1"/>
  <c r="B624"/>
  <c r="B623"/>
  <c r="B622"/>
  <c r="B621"/>
  <c r="B620"/>
  <c r="B619"/>
  <c r="B618"/>
  <c r="B617"/>
  <c r="C442" s="1"/>
  <c r="B616"/>
  <c r="B615"/>
  <c r="B614"/>
  <c r="B613"/>
  <c r="B612"/>
  <c r="B611"/>
  <c r="B610"/>
  <c r="B609"/>
  <c r="B608"/>
  <c r="B607"/>
  <c r="B606"/>
  <c r="B605"/>
  <c r="B604"/>
  <c r="B603"/>
  <c r="B602"/>
  <c r="B601"/>
  <c r="C433" s="1"/>
  <c r="B600"/>
  <c r="B599"/>
  <c r="B598"/>
  <c r="B597"/>
  <c r="B596"/>
  <c r="B595"/>
  <c r="B594"/>
  <c r="B593"/>
  <c r="C425" s="1"/>
  <c r="B592"/>
  <c r="B591"/>
  <c r="B590"/>
  <c r="B589"/>
  <c r="B588"/>
  <c r="B587"/>
  <c r="B586"/>
  <c r="B585"/>
  <c r="B584"/>
  <c r="B583"/>
  <c r="B582"/>
  <c r="B581"/>
  <c r="B580"/>
  <c r="B579"/>
  <c r="B578"/>
  <c r="B577"/>
  <c r="C416" s="1"/>
  <c r="B576"/>
  <c r="B575"/>
  <c r="B574"/>
  <c r="B573"/>
  <c r="B572"/>
  <c r="B571"/>
  <c r="B570"/>
  <c r="B569"/>
  <c r="C408" s="1"/>
  <c r="B568"/>
  <c r="B567"/>
  <c r="B566"/>
  <c r="B565"/>
  <c r="B564"/>
  <c r="B563"/>
  <c r="B562"/>
  <c r="B561"/>
  <c r="B560"/>
  <c r="B559"/>
  <c r="B558"/>
  <c r="B557"/>
  <c r="B556"/>
  <c r="B555"/>
  <c r="B554"/>
  <c r="B553"/>
  <c r="C399" s="1"/>
  <c r="B552"/>
  <c r="B551"/>
  <c r="B550"/>
  <c r="B549"/>
  <c r="B548"/>
  <c r="B547"/>
  <c r="B546"/>
  <c r="B545"/>
  <c r="C391" s="1"/>
  <c r="B544"/>
  <c r="B543"/>
  <c r="B542"/>
  <c r="B541"/>
  <c r="B540"/>
  <c r="B539"/>
  <c r="B538"/>
  <c r="B537"/>
  <c r="C384" s="1"/>
  <c r="B536"/>
  <c r="B535"/>
  <c r="B534"/>
  <c r="B533"/>
  <c r="B532"/>
  <c r="B531"/>
  <c r="B530"/>
  <c r="B529"/>
  <c r="B528"/>
  <c r="B527"/>
  <c r="B526"/>
  <c r="B525"/>
  <c r="B524"/>
  <c r="B523"/>
  <c r="B522"/>
  <c r="C375" s="1"/>
  <c r="B521"/>
  <c r="B520"/>
  <c r="C372" s="1"/>
  <c r="B519"/>
  <c r="B518"/>
  <c r="B517"/>
  <c r="B516"/>
  <c r="B515"/>
  <c r="B514"/>
  <c r="B513"/>
  <c r="B512"/>
  <c r="B511"/>
  <c r="B510"/>
  <c r="B509"/>
  <c r="B508"/>
  <c r="B507"/>
  <c r="B506"/>
  <c r="C366" s="1"/>
  <c r="B505"/>
  <c r="B504"/>
  <c r="B503"/>
  <c r="B502"/>
  <c r="B501"/>
  <c r="B500"/>
  <c r="B499"/>
  <c r="B498"/>
  <c r="C358" s="1"/>
  <c r="B497"/>
  <c r="C356" s="1"/>
  <c r="B496"/>
  <c r="B495"/>
  <c r="B494"/>
  <c r="B493"/>
  <c r="B492"/>
  <c r="B491"/>
  <c r="B490"/>
  <c r="B489"/>
  <c r="B488"/>
  <c r="B487"/>
  <c r="B486"/>
  <c r="B485"/>
  <c r="B484"/>
  <c r="B483"/>
  <c r="C344" s="1"/>
  <c r="B482"/>
  <c r="B481"/>
  <c r="B480"/>
  <c r="B479"/>
  <c r="B478"/>
  <c r="B477"/>
  <c r="B476"/>
  <c r="B475"/>
  <c r="B474"/>
  <c r="B473"/>
  <c r="B472"/>
  <c r="B471"/>
  <c r="B470"/>
  <c r="B469"/>
  <c r="B468"/>
  <c r="B467"/>
  <c r="B466"/>
  <c r="B465"/>
  <c r="B464"/>
  <c r="B463"/>
  <c r="B462"/>
  <c r="B461"/>
  <c r="B460"/>
  <c r="C334" s="1"/>
  <c r="B459"/>
  <c r="B458"/>
  <c r="B457"/>
  <c r="B456"/>
  <c r="B455"/>
  <c r="B454"/>
  <c r="B453"/>
  <c r="C452"/>
  <c r="B452"/>
  <c r="C324" s="1"/>
  <c r="B451"/>
  <c r="B450"/>
  <c r="B449"/>
  <c r="B448"/>
  <c r="B447"/>
  <c r="B446"/>
  <c r="B445"/>
  <c r="B444"/>
  <c r="B443"/>
  <c r="B442"/>
  <c r="B441"/>
  <c r="B440"/>
  <c r="B439"/>
  <c r="B438"/>
  <c r="B437"/>
  <c r="C436"/>
  <c r="B436"/>
  <c r="B435"/>
  <c r="B434"/>
  <c r="B433"/>
  <c r="B432"/>
  <c r="B431"/>
  <c r="B430"/>
  <c r="C311" s="1"/>
  <c r="B429"/>
  <c r="B428"/>
  <c r="B427"/>
  <c r="B426"/>
  <c r="B425"/>
  <c r="B424"/>
  <c r="B423"/>
  <c r="B422"/>
  <c r="B421"/>
  <c r="B420"/>
  <c r="B419"/>
  <c r="B418"/>
  <c r="B417"/>
  <c r="B416"/>
  <c r="B415"/>
  <c r="B414"/>
  <c r="B413"/>
  <c r="B412"/>
  <c r="B411"/>
  <c r="B410"/>
  <c r="B409"/>
  <c r="B408"/>
  <c r="B407"/>
  <c r="B406"/>
  <c r="C292" s="1"/>
  <c r="B405"/>
  <c r="B404"/>
  <c r="B403"/>
  <c r="B402"/>
  <c r="B401"/>
  <c r="B400"/>
  <c r="C286" s="1"/>
  <c r="B399"/>
  <c r="B398"/>
  <c r="B397"/>
  <c r="B396"/>
  <c r="B395"/>
  <c r="B394"/>
  <c r="B393"/>
  <c r="B392"/>
  <c r="B391"/>
  <c r="B390"/>
  <c r="B389"/>
  <c r="B388"/>
  <c r="B387"/>
  <c r="C280" s="1"/>
  <c r="B386"/>
  <c r="B385"/>
  <c r="B384"/>
  <c r="B383"/>
  <c r="B382"/>
  <c r="B381"/>
  <c r="B380"/>
  <c r="B379"/>
  <c r="B378"/>
  <c r="B377"/>
  <c r="B376"/>
  <c r="B375"/>
  <c r="B374"/>
  <c r="B373"/>
  <c r="B372"/>
  <c r="B371"/>
  <c r="B370"/>
  <c r="B369"/>
  <c r="B368"/>
  <c r="B367"/>
  <c r="B366"/>
  <c r="B365"/>
  <c r="B364"/>
  <c r="B363"/>
  <c r="B362"/>
  <c r="B361"/>
  <c r="B360"/>
  <c r="B359"/>
  <c r="B358"/>
  <c r="C260" s="1"/>
  <c r="B357"/>
  <c r="B356"/>
  <c r="B355"/>
  <c r="B354"/>
  <c r="B353"/>
  <c r="B352"/>
  <c r="C254" s="1"/>
  <c r="B351"/>
  <c r="B350"/>
  <c r="B349"/>
  <c r="B348"/>
  <c r="B347"/>
  <c r="B346"/>
  <c r="B345"/>
  <c r="C248" s="1"/>
  <c r="B344"/>
  <c r="B343"/>
  <c r="B342"/>
  <c r="B341"/>
  <c r="B340"/>
  <c r="B339"/>
  <c r="B338"/>
  <c r="B337"/>
  <c r="B336"/>
  <c r="C244" s="1"/>
  <c r="B335"/>
  <c r="B334"/>
  <c r="B333"/>
  <c r="B332"/>
  <c r="B331"/>
  <c r="B330"/>
  <c r="C239" s="1"/>
  <c r="B329"/>
  <c r="B328"/>
  <c r="B327"/>
  <c r="B326"/>
  <c r="B325"/>
  <c r="B324"/>
  <c r="B323"/>
  <c r="C322"/>
  <c r="B322"/>
  <c r="B321"/>
  <c r="B320"/>
  <c r="B319"/>
  <c r="B318"/>
  <c r="B317"/>
  <c r="B316"/>
  <c r="C232" s="1"/>
  <c r="B315"/>
  <c r="B314"/>
  <c r="B313"/>
  <c r="B312"/>
  <c r="B311"/>
  <c r="B310"/>
  <c r="B309"/>
  <c r="C308"/>
  <c r="B308"/>
  <c r="B307"/>
  <c r="B306"/>
  <c r="B305"/>
  <c r="B304"/>
  <c r="B303"/>
  <c r="B302"/>
  <c r="B301"/>
  <c r="B300"/>
  <c r="B299"/>
  <c r="B298"/>
  <c r="B297"/>
  <c r="B296"/>
  <c r="B295"/>
  <c r="B294"/>
  <c r="B293"/>
  <c r="B292"/>
  <c r="B291"/>
  <c r="B290"/>
  <c r="B289"/>
  <c r="B288"/>
  <c r="B287"/>
  <c r="C206" s="1"/>
  <c r="B286"/>
  <c r="B285"/>
  <c r="B284"/>
  <c r="B283"/>
  <c r="B282"/>
  <c r="B281"/>
  <c r="B280"/>
  <c r="B279"/>
  <c r="B278"/>
  <c r="B277"/>
  <c r="B276"/>
  <c r="B275"/>
  <c r="B274"/>
  <c r="B273"/>
  <c r="B272"/>
  <c r="B271"/>
  <c r="B270"/>
  <c r="B269"/>
  <c r="B268"/>
  <c r="C196" s="1"/>
  <c r="B267"/>
  <c r="B266"/>
  <c r="B265"/>
  <c r="B264"/>
  <c r="B263"/>
  <c r="B262"/>
  <c r="B261"/>
  <c r="B260"/>
  <c r="B259"/>
  <c r="B258"/>
  <c r="B257"/>
  <c r="B256"/>
  <c r="B255"/>
  <c r="B254"/>
  <c r="C184" s="1"/>
  <c r="B253"/>
  <c r="B252"/>
  <c r="B251"/>
  <c r="B250"/>
  <c r="B249"/>
  <c r="B248"/>
  <c r="B247"/>
  <c r="B246"/>
  <c r="B245"/>
  <c r="B244"/>
  <c r="B243"/>
  <c r="B242"/>
  <c r="B241"/>
  <c r="B240"/>
  <c r="B239"/>
  <c r="B238"/>
  <c r="B237"/>
  <c r="B236"/>
  <c r="B235"/>
  <c r="B234"/>
  <c r="B233"/>
  <c r="B232"/>
  <c r="B231"/>
  <c r="B230"/>
  <c r="B229"/>
  <c r="B228"/>
  <c r="B227"/>
  <c r="B226"/>
  <c r="B225"/>
  <c r="C164" s="1"/>
  <c r="B224"/>
  <c r="B223"/>
  <c r="C222"/>
  <c r="B222"/>
  <c r="B221"/>
  <c r="B220"/>
  <c r="B219"/>
  <c r="B218"/>
  <c r="C162" s="1"/>
  <c r="B217"/>
  <c r="B216"/>
  <c r="B215"/>
  <c r="B214"/>
  <c r="B213"/>
  <c r="B212"/>
  <c r="B211"/>
  <c r="C210"/>
  <c r="B210"/>
  <c r="C154" s="1"/>
  <c r="B209"/>
  <c r="B208"/>
  <c r="B207"/>
  <c r="B206"/>
  <c r="B205"/>
  <c r="B204"/>
  <c r="B203"/>
  <c r="C148" s="1"/>
  <c r="B202"/>
  <c r="B201"/>
  <c r="B200"/>
  <c r="B199"/>
  <c r="B198"/>
  <c r="B197"/>
  <c r="B196"/>
  <c r="C142" s="1"/>
  <c r="B195"/>
  <c r="B194"/>
  <c r="B193"/>
  <c r="B192"/>
  <c r="B191"/>
  <c r="B190"/>
  <c r="B189"/>
  <c r="B188"/>
  <c r="B187"/>
  <c r="B186"/>
  <c r="B185"/>
  <c r="B184"/>
  <c r="B183"/>
  <c r="B182"/>
  <c r="C132" s="1"/>
  <c r="B181"/>
  <c r="B180"/>
  <c r="B179"/>
  <c r="C178"/>
  <c r="B178"/>
  <c r="B177"/>
  <c r="B176"/>
  <c r="B175"/>
  <c r="B174"/>
  <c r="B173"/>
  <c r="B172"/>
  <c r="B171"/>
  <c r="B170"/>
  <c r="B169"/>
  <c r="B168"/>
  <c r="B167"/>
  <c r="B166"/>
  <c r="B165"/>
  <c r="B164"/>
  <c r="B163"/>
  <c r="B162"/>
  <c r="B161"/>
  <c r="B160"/>
  <c r="B159"/>
  <c r="B158"/>
  <c r="C116" s="1"/>
  <c r="B157"/>
  <c r="B156"/>
  <c r="B155"/>
  <c r="B154"/>
  <c r="B153"/>
  <c r="B152"/>
  <c r="B151"/>
  <c r="B150"/>
  <c r="B149"/>
  <c r="B148"/>
  <c r="B147"/>
  <c r="B146"/>
  <c r="C110" s="1"/>
  <c r="B145"/>
  <c r="B144"/>
  <c r="B143"/>
  <c r="B142"/>
  <c r="B141"/>
  <c r="B140"/>
  <c r="B139"/>
  <c r="C104" s="1"/>
  <c r="B138"/>
  <c r="B137"/>
  <c r="B136"/>
  <c r="C100" s="1"/>
  <c r="B135"/>
  <c r="B134"/>
  <c r="B133"/>
  <c r="B132"/>
  <c r="B131"/>
  <c r="B130"/>
  <c r="B129"/>
  <c r="B128"/>
  <c r="B127"/>
  <c r="B126"/>
  <c r="B125"/>
  <c r="B124"/>
  <c r="B123"/>
  <c r="B122"/>
  <c r="C94" s="1"/>
  <c r="B121"/>
  <c r="B120"/>
  <c r="B119"/>
  <c r="B118"/>
  <c r="B117"/>
  <c r="B116"/>
  <c r="B115"/>
  <c r="B114"/>
  <c r="B113"/>
  <c r="C84" s="1"/>
  <c r="B112"/>
  <c r="B111"/>
  <c r="B110"/>
  <c r="B109"/>
  <c r="C108"/>
  <c r="B108"/>
  <c r="B107"/>
  <c r="B106"/>
  <c r="B105"/>
  <c r="B104"/>
  <c r="B103"/>
  <c r="B102"/>
  <c r="B101"/>
  <c r="B100"/>
  <c r="B99"/>
  <c r="B98"/>
  <c r="B97"/>
  <c r="C76" s="1"/>
  <c r="B96"/>
  <c r="B95"/>
  <c r="C72" s="1"/>
  <c r="B94"/>
  <c r="B93"/>
  <c r="B92"/>
  <c r="C68" s="1"/>
  <c r="B91"/>
  <c r="B90"/>
  <c r="B89"/>
  <c r="B88"/>
  <c r="B87"/>
  <c r="B86"/>
  <c r="B85"/>
  <c r="B84"/>
  <c r="B83"/>
  <c r="B82"/>
  <c r="B81"/>
  <c r="B80"/>
  <c r="B79"/>
  <c r="B78"/>
  <c r="B77"/>
  <c r="C62" s="1"/>
  <c r="B76"/>
  <c r="B75"/>
  <c r="B74"/>
  <c r="B73"/>
  <c r="B72"/>
  <c r="B71"/>
  <c r="B70"/>
  <c r="B69"/>
  <c r="B68"/>
  <c r="B67"/>
  <c r="B66"/>
  <c r="B65"/>
  <c r="C50" s="1"/>
  <c r="B64"/>
  <c r="B63"/>
  <c r="B62"/>
  <c r="B61"/>
  <c r="B60"/>
  <c r="B59"/>
  <c r="B58"/>
  <c r="B57"/>
  <c r="B56"/>
  <c r="B55"/>
  <c r="B54"/>
  <c r="B53"/>
  <c r="C52"/>
  <c r="B52"/>
  <c r="B51"/>
  <c r="B50"/>
  <c r="B49"/>
  <c r="C42" s="1"/>
  <c r="B48"/>
  <c r="C40" s="1"/>
  <c r="B47"/>
  <c r="B46"/>
  <c r="C34" s="1"/>
  <c r="B45"/>
  <c r="B44"/>
  <c r="C37" s="1"/>
  <c r="B43"/>
  <c r="B42"/>
  <c r="C35" s="1"/>
  <c r="B41"/>
  <c r="B40"/>
  <c r="C33" s="1"/>
  <c r="B39"/>
  <c r="C32" s="1"/>
  <c r="B38"/>
  <c r="C31" s="1"/>
  <c r="B37"/>
  <c r="B36"/>
  <c r="B35"/>
  <c r="B34"/>
  <c r="B33"/>
  <c r="B32"/>
  <c r="B31"/>
  <c r="B30"/>
  <c r="C29" s="1"/>
  <c r="B29"/>
  <c r="B28"/>
  <c r="C28" s="1"/>
  <c r="B27"/>
  <c r="C27" s="1"/>
  <c r="B26"/>
  <c r="C25" s="1"/>
  <c r="B25"/>
  <c r="B24"/>
  <c r="C24" s="1"/>
  <c r="B23"/>
  <c r="C23" s="1"/>
  <c r="B22"/>
  <c r="C21" s="1"/>
  <c r="B21"/>
  <c r="B20"/>
  <c r="C20" s="1"/>
  <c r="B19"/>
  <c r="C19" s="1"/>
  <c r="B18"/>
  <c r="C17" s="1"/>
  <c r="B17"/>
  <c r="B16"/>
  <c r="C16" s="1"/>
  <c r="B15"/>
  <c r="C15" s="1"/>
  <c r="B14"/>
  <c r="Z13"/>
  <c r="AA13" s="1"/>
  <c r="X13"/>
  <c r="Y13" s="1"/>
  <c r="V13"/>
  <c r="W13" s="1"/>
  <c r="U13"/>
  <c r="T13"/>
  <c r="R13"/>
  <c r="S13" s="1"/>
  <c r="B13"/>
  <c r="Q622" i="1"/>
  <c r="P622"/>
  <c r="M622"/>
  <c r="I622"/>
  <c r="H622"/>
  <c r="F622"/>
  <c r="E622"/>
  <c r="R621"/>
  <c r="Q621"/>
  <c r="P621"/>
  <c r="O621"/>
  <c r="N621"/>
  <c r="M621"/>
  <c r="L621"/>
  <c r="K621"/>
  <c r="J621"/>
  <c r="I621"/>
  <c r="H621"/>
  <c r="G621"/>
  <c r="F621"/>
  <c r="E621"/>
  <c r="D621"/>
  <c r="C621"/>
  <c r="R620"/>
  <c r="Q620"/>
  <c r="P620"/>
  <c r="O620"/>
  <c r="N620"/>
  <c r="M620"/>
  <c r="L620"/>
  <c r="K620"/>
  <c r="J620"/>
  <c r="I620"/>
  <c r="H620"/>
  <c r="G620"/>
  <c r="F620"/>
  <c r="E620"/>
  <c r="D620"/>
  <c r="C620"/>
  <c r="T620" s="1"/>
  <c r="R619"/>
  <c r="Q619"/>
  <c r="P619"/>
  <c r="O619"/>
  <c r="N619"/>
  <c r="M619"/>
  <c r="L619"/>
  <c r="K619"/>
  <c r="J619"/>
  <c r="I619"/>
  <c r="H619"/>
  <c r="G619"/>
  <c r="F619"/>
  <c r="E619"/>
  <c r="D619"/>
  <c r="C619"/>
  <c r="T619" s="1"/>
  <c r="R618"/>
  <c r="Q618"/>
  <c r="P618"/>
  <c r="O618"/>
  <c r="N618"/>
  <c r="M618"/>
  <c r="L618"/>
  <c r="K618"/>
  <c r="J618"/>
  <c r="I618"/>
  <c r="H618"/>
  <c r="G618"/>
  <c r="F618"/>
  <c r="E618"/>
  <c r="D618"/>
  <c r="C618"/>
  <c r="N616"/>
  <c r="R613"/>
  <c r="P613"/>
  <c r="N613"/>
  <c r="M613"/>
  <c r="J613"/>
  <c r="H613"/>
  <c r="E613"/>
  <c r="C613"/>
  <c r="S612"/>
  <c r="R616" s="1"/>
  <c r="R612"/>
  <c r="Q612"/>
  <c r="Q613" s="1"/>
  <c r="P612"/>
  <c r="O612"/>
  <c r="O613" s="1"/>
  <c r="N612"/>
  <c r="M612"/>
  <c r="L612"/>
  <c r="L613" s="1"/>
  <c r="K612"/>
  <c r="K613" s="1"/>
  <c r="J612"/>
  <c r="I612"/>
  <c r="I613" s="1"/>
  <c r="H612"/>
  <c r="G612"/>
  <c r="G613" s="1"/>
  <c r="F612"/>
  <c r="F613" s="1"/>
  <c r="E612"/>
  <c r="D612"/>
  <c r="D613" s="1"/>
  <c r="C612"/>
  <c r="O581"/>
  <c r="N581"/>
  <c r="R580"/>
  <c r="R581" s="1"/>
  <c r="Q580"/>
  <c r="Q581" s="1"/>
  <c r="P580"/>
  <c r="P581" s="1"/>
  <c r="O580"/>
  <c r="N580"/>
  <c r="M580"/>
  <c r="M581" s="1"/>
  <c r="L580"/>
  <c r="L581" s="1"/>
  <c r="K580"/>
  <c r="K581" s="1"/>
  <c r="J580"/>
  <c r="J581" s="1"/>
  <c r="I580"/>
  <c r="I581" s="1"/>
  <c r="H580"/>
  <c r="H581" s="1"/>
  <c r="G580"/>
  <c r="G581" s="1"/>
  <c r="F580"/>
  <c r="F581" s="1"/>
  <c r="E580"/>
  <c r="E581" s="1"/>
  <c r="D580"/>
  <c r="D581" s="1"/>
  <c r="C580"/>
  <c r="C581" s="1"/>
  <c r="O549"/>
  <c r="N549"/>
  <c r="R548"/>
  <c r="R549" s="1"/>
  <c r="Q548"/>
  <c r="Q549" s="1"/>
  <c r="P548"/>
  <c r="P549" s="1"/>
  <c r="O548"/>
  <c r="N548"/>
  <c r="M548"/>
  <c r="M549" s="1"/>
  <c r="L548"/>
  <c r="L549" s="1"/>
  <c r="K548"/>
  <c r="K549" s="1"/>
  <c r="J548"/>
  <c r="J549" s="1"/>
  <c r="I548"/>
  <c r="I549" s="1"/>
  <c r="H548"/>
  <c r="H549" s="1"/>
  <c r="G548"/>
  <c r="G549" s="1"/>
  <c r="F548"/>
  <c r="F549" s="1"/>
  <c r="E548"/>
  <c r="E549" s="1"/>
  <c r="D548"/>
  <c r="D549" s="1"/>
  <c r="C548"/>
  <c r="C549" s="1"/>
  <c r="O517"/>
  <c r="N517"/>
  <c r="R516"/>
  <c r="R517" s="1"/>
  <c r="Q516"/>
  <c r="Q517" s="1"/>
  <c r="P516"/>
  <c r="P517" s="1"/>
  <c r="O516"/>
  <c r="N516"/>
  <c r="N622" s="1"/>
  <c r="M516"/>
  <c r="M517" s="1"/>
  <c r="L516"/>
  <c r="L517" s="1"/>
  <c r="K516"/>
  <c r="K517" s="1"/>
  <c r="J516"/>
  <c r="J517" s="1"/>
  <c r="I516"/>
  <c r="I517" s="1"/>
  <c r="H516"/>
  <c r="H517" s="1"/>
  <c r="G516"/>
  <c r="G517" s="1"/>
  <c r="F516"/>
  <c r="F517" s="1"/>
  <c r="E516"/>
  <c r="E517" s="1"/>
  <c r="D516"/>
  <c r="D517" s="1"/>
  <c r="C516"/>
  <c r="C517" s="1"/>
  <c r="O485"/>
  <c r="N485"/>
  <c r="I485"/>
  <c r="F485"/>
  <c r="R484"/>
  <c r="R485" s="1"/>
  <c r="Q484"/>
  <c r="Q485" s="1"/>
  <c r="P484"/>
  <c r="P485" s="1"/>
  <c r="O484"/>
  <c r="N484"/>
  <c r="M484"/>
  <c r="M485" s="1"/>
  <c r="L484"/>
  <c r="L485" s="1"/>
  <c r="K484"/>
  <c r="K485" s="1"/>
  <c r="J484"/>
  <c r="J485" s="1"/>
  <c r="I484"/>
  <c r="H484"/>
  <c r="H485" s="1"/>
  <c r="G484"/>
  <c r="G485" s="1"/>
  <c r="F484"/>
  <c r="E484"/>
  <c r="E485" s="1"/>
  <c r="D484"/>
  <c r="D485" s="1"/>
  <c r="C484"/>
  <c r="C485" s="1"/>
  <c r="O453"/>
  <c r="N453"/>
  <c r="F453"/>
  <c r="R452"/>
  <c r="R453" s="1"/>
  <c r="Q452"/>
  <c r="Q453" s="1"/>
  <c r="P452"/>
  <c r="P453" s="1"/>
  <c r="O452"/>
  <c r="N452"/>
  <c r="M452"/>
  <c r="M453" s="1"/>
  <c r="L452"/>
  <c r="L453" s="1"/>
  <c r="K452"/>
  <c r="K453" s="1"/>
  <c r="J452"/>
  <c r="J453" s="1"/>
  <c r="I452"/>
  <c r="I453" s="1"/>
  <c r="H452"/>
  <c r="H453" s="1"/>
  <c r="G452"/>
  <c r="G453" s="1"/>
  <c r="F452"/>
  <c r="E452"/>
  <c r="E453" s="1"/>
  <c r="D452"/>
  <c r="D453" s="1"/>
  <c r="C452"/>
  <c r="C453" s="1"/>
  <c r="O421"/>
  <c r="N421"/>
  <c r="F421"/>
  <c r="R420"/>
  <c r="R421" s="1"/>
  <c r="Q420"/>
  <c r="Q421" s="1"/>
  <c r="P420"/>
  <c r="P421" s="1"/>
  <c r="O420"/>
  <c r="N420"/>
  <c r="M420"/>
  <c r="M421" s="1"/>
  <c r="L420"/>
  <c r="L421" s="1"/>
  <c r="K420"/>
  <c r="K421" s="1"/>
  <c r="J420"/>
  <c r="J421" s="1"/>
  <c r="I420"/>
  <c r="I421" s="1"/>
  <c r="H420"/>
  <c r="H421" s="1"/>
  <c r="G420"/>
  <c r="G421" s="1"/>
  <c r="F420"/>
  <c r="E420"/>
  <c r="E421" s="1"/>
  <c r="D420"/>
  <c r="D421" s="1"/>
  <c r="C420"/>
  <c r="C421" s="1"/>
  <c r="O389"/>
  <c r="N389"/>
  <c r="F389"/>
  <c r="R388"/>
  <c r="R389" s="1"/>
  <c r="Q388"/>
  <c r="Q389" s="1"/>
  <c r="P388"/>
  <c r="P389" s="1"/>
  <c r="O388"/>
  <c r="N388"/>
  <c r="M388"/>
  <c r="M389" s="1"/>
  <c r="L388"/>
  <c r="L389" s="1"/>
  <c r="K388"/>
  <c r="K389" s="1"/>
  <c r="J388"/>
  <c r="J389" s="1"/>
  <c r="I388"/>
  <c r="I389" s="1"/>
  <c r="H388"/>
  <c r="H389" s="1"/>
  <c r="G388"/>
  <c r="G389" s="1"/>
  <c r="F388"/>
  <c r="E388"/>
  <c r="E389" s="1"/>
  <c r="D388"/>
  <c r="D389" s="1"/>
  <c r="C388"/>
  <c r="C389" s="1"/>
  <c r="O357"/>
  <c r="N357"/>
  <c r="F357"/>
  <c r="R356"/>
  <c r="R357" s="1"/>
  <c r="Q356"/>
  <c r="Q357" s="1"/>
  <c r="P356"/>
  <c r="P357" s="1"/>
  <c r="O356"/>
  <c r="N356"/>
  <c r="M356"/>
  <c r="M357" s="1"/>
  <c r="L356"/>
  <c r="L357" s="1"/>
  <c r="K356"/>
  <c r="K357" s="1"/>
  <c r="J356"/>
  <c r="J357" s="1"/>
  <c r="I356"/>
  <c r="I357" s="1"/>
  <c r="H356"/>
  <c r="H357" s="1"/>
  <c r="G356"/>
  <c r="G357" s="1"/>
  <c r="F356"/>
  <c r="E356"/>
  <c r="E357" s="1"/>
  <c r="D356"/>
  <c r="D357" s="1"/>
  <c r="C356"/>
  <c r="C357" s="1"/>
  <c r="O325"/>
  <c r="N325"/>
  <c r="F325"/>
  <c r="R324"/>
  <c r="R325" s="1"/>
  <c r="Q324"/>
  <c r="Q325" s="1"/>
  <c r="P324"/>
  <c r="P325" s="1"/>
  <c r="O324"/>
  <c r="N324"/>
  <c r="M324"/>
  <c r="M325" s="1"/>
  <c r="L324"/>
  <c r="L325" s="1"/>
  <c r="K324"/>
  <c r="K325" s="1"/>
  <c r="J324"/>
  <c r="J325" s="1"/>
  <c r="I324"/>
  <c r="I325" s="1"/>
  <c r="H324"/>
  <c r="H325" s="1"/>
  <c r="G324"/>
  <c r="G325" s="1"/>
  <c r="F324"/>
  <c r="E324"/>
  <c r="E325" s="1"/>
  <c r="D324"/>
  <c r="D325" s="1"/>
  <c r="C324"/>
  <c r="C325" s="1"/>
  <c r="O293"/>
  <c r="N293"/>
  <c r="F293"/>
  <c r="R292"/>
  <c r="R293" s="1"/>
  <c r="Q292"/>
  <c r="Q293" s="1"/>
  <c r="P292"/>
  <c r="P293" s="1"/>
  <c r="O292"/>
  <c r="N292"/>
  <c r="M292"/>
  <c r="M293" s="1"/>
  <c r="L292"/>
  <c r="L293" s="1"/>
  <c r="K292"/>
  <c r="K293" s="1"/>
  <c r="J292"/>
  <c r="J293" s="1"/>
  <c r="I292"/>
  <c r="I293" s="1"/>
  <c r="H292"/>
  <c r="H293" s="1"/>
  <c r="G292"/>
  <c r="G293" s="1"/>
  <c r="F292"/>
  <c r="E292"/>
  <c r="E293" s="1"/>
  <c r="D292"/>
  <c r="D293" s="1"/>
  <c r="C292"/>
  <c r="C293" s="1"/>
  <c r="O261"/>
  <c r="N261"/>
  <c r="F261"/>
  <c r="C261"/>
  <c r="R260"/>
  <c r="R261" s="1"/>
  <c r="Q260"/>
  <c r="Q261" s="1"/>
  <c r="P260"/>
  <c r="P261" s="1"/>
  <c r="O260"/>
  <c r="N260"/>
  <c r="M260"/>
  <c r="M261" s="1"/>
  <c r="L260"/>
  <c r="L261" s="1"/>
  <c r="K260"/>
  <c r="K261" s="1"/>
  <c r="J260"/>
  <c r="J261" s="1"/>
  <c r="I260"/>
  <c r="I261" s="1"/>
  <c r="H260"/>
  <c r="H261" s="1"/>
  <c r="G260"/>
  <c r="G261" s="1"/>
  <c r="F260"/>
  <c r="E260"/>
  <c r="E261" s="1"/>
  <c r="D260"/>
  <c r="D261" s="1"/>
  <c r="C260"/>
  <c r="O229"/>
  <c r="N229"/>
  <c r="F229"/>
  <c r="R228"/>
  <c r="R229" s="1"/>
  <c r="Q228"/>
  <c r="Q229" s="1"/>
  <c r="P228"/>
  <c r="P229" s="1"/>
  <c r="O228"/>
  <c r="N228"/>
  <c r="M228"/>
  <c r="M229" s="1"/>
  <c r="L228"/>
  <c r="L229" s="1"/>
  <c r="K228"/>
  <c r="K229" s="1"/>
  <c r="J228"/>
  <c r="J229" s="1"/>
  <c r="I228"/>
  <c r="I229" s="1"/>
  <c r="H228"/>
  <c r="H229" s="1"/>
  <c r="G228"/>
  <c r="G229" s="1"/>
  <c r="F228"/>
  <c r="E228"/>
  <c r="E229" s="1"/>
  <c r="D228"/>
  <c r="D229" s="1"/>
  <c r="C228"/>
  <c r="C229" s="1"/>
  <c r="O197"/>
  <c r="N197"/>
  <c r="F197"/>
  <c r="R196"/>
  <c r="R197" s="1"/>
  <c r="Q196"/>
  <c r="Q197" s="1"/>
  <c r="P196"/>
  <c r="P197" s="1"/>
  <c r="O196"/>
  <c r="N196"/>
  <c r="M196"/>
  <c r="M197" s="1"/>
  <c r="L196"/>
  <c r="L197" s="1"/>
  <c r="K196"/>
  <c r="K197" s="1"/>
  <c r="J196"/>
  <c r="J197" s="1"/>
  <c r="I196"/>
  <c r="I197" s="1"/>
  <c r="H196"/>
  <c r="H197" s="1"/>
  <c r="G196"/>
  <c r="G197" s="1"/>
  <c r="F196"/>
  <c r="E196"/>
  <c r="E197" s="1"/>
  <c r="D196"/>
  <c r="D197" s="1"/>
  <c r="C196"/>
  <c r="C197" s="1"/>
  <c r="O165"/>
  <c r="N165"/>
  <c r="F165"/>
  <c r="R164"/>
  <c r="R165" s="1"/>
  <c r="Q164"/>
  <c r="Q165" s="1"/>
  <c r="P164"/>
  <c r="P165" s="1"/>
  <c r="O164"/>
  <c r="N164"/>
  <c r="M164"/>
  <c r="M165" s="1"/>
  <c r="L164"/>
  <c r="L165" s="1"/>
  <c r="K164"/>
  <c r="K165" s="1"/>
  <c r="J164"/>
  <c r="J165" s="1"/>
  <c r="I164"/>
  <c r="I165" s="1"/>
  <c r="H164"/>
  <c r="H165" s="1"/>
  <c r="G164"/>
  <c r="G165" s="1"/>
  <c r="F164"/>
  <c r="E164"/>
  <c r="E165" s="1"/>
  <c r="D164"/>
  <c r="D165" s="1"/>
  <c r="C164"/>
  <c r="C165" s="1"/>
  <c r="O133"/>
  <c r="N133"/>
  <c r="F133"/>
  <c r="R132"/>
  <c r="R133" s="1"/>
  <c r="Q132"/>
  <c r="Q133" s="1"/>
  <c r="P132"/>
  <c r="P133" s="1"/>
  <c r="O132"/>
  <c r="N132"/>
  <c r="M132"/>
  <c r="M133" s="1"/>
  <c r="L132"/>
  <c r="L133" s="1"/>
  <c r="K132"/>
  <c r="K133" s="1"/>
  <c r="J132"/>
  <c r="J133" s="1"/>
  <c r="I132"/>
  <c r="I133" s="1"/>
  <c r="H132"/>
  <c r="H133" s="1"/>
  <c r="G132"/>
  <c r="G133" s="1"/>
  <c r="F132"/>
  <c r="E132"/>
  <c r="E133" s="1"/>
  <c r="D132"/>
  <c r="D133" s="1"/>
  <c r="C132"/>
  <c r="C133" s="1"/>
  <c r="O101"/>
  <c r="N101"/>
  <c r="F101"/>
  <c r="R100"/>
  <c r="R101" s="1"/>
  <c r="Q100"/>
  <c r="Q101" s="1"/>
  <c r="P100"/>
  <c r="P101" s="1"/>
  <c r="O100"/>
  <c r="N100"/>
  <c r="M100"/>
  <c r="M101" s="1"/>
  <c r="L100"/>
  <c r="L101" s="1"/>
  <c r="K100"/>
  <c r="K101" s="1"/>
  <c r="J100"/>
  <c r="J101" s="1"/>
  <c r="I100"/>
  <c r="I101" s="1"/>
  <c r="H100"/>
  <c r="H101" s="1"/>
  <c r="G100"/>
  <c r="G101" s="1"/>
  <c r="F100"/>
  <c r="E100"/>
  <c r="E101" s="1"/>
  <c r="D100"/>
  <c r="D101" s="1"/>
  <c r="C100"/>
  <c r="C101" s="1"/>
  <c r="O69"/>
  <c r="N69"/>
  <c r="F69"/>
  <c r="R68"/>
  <c r="R69" s="1"/>
  <c r="Q68"/>
  <c r="Q69" s="1"/>
  <c r="P68"/>
  <c r="P69" s="1"/>
  <c r="O68"/>
  <c r="N68"/>
  <c r="M68"/>
  <c r="M69" s="1"/>
  <c r="L68"/>
  <c r="L69" s="1"/>
  <c r="K68"/>
  <c r="K69" s="1"/>
  <c r="J68"/>
  <c r="J69" s="1"/>
  <c r="I68"/>
  <c r="I69" s="1"/>
  <c r="H68"/>
  <c r="H69" s="1"/>
  <c r="G68"/>
  <c r="G69" s="1"/>
  <c r="F68"/>
  <c r="E68"/>
  <c r="E69" s="1"/>
  <c r="D68"/>
  <c r="D69" s="1"/>
  <c r="C68"/>
  <c r="C69" s="1"/>
  <c r="O37"/>
  <c r="N37"/>
  <c r="F37"/>
  <c r="R36"/>
  <c r="R622" s="1"/>
  <c r="Q36"/>
  <c r="Q37" s="1"/>
  <c r="P36"/>
  <c r="P37" s="1"/>
  <c r="O36"/>
  <c r="O622" s="1"/>
  <c r="N36"/>
  <c r="M36"/>
  <c r="M37" s="1"/>
  <c r="L36"/>
  <c r="K36"/>
  <c r="J36"/>
  <c r="J622" s="1"/>
  <c r="I36"/>
  <c r="I37" s="1"/>
  <c r="H36"/>
  <c r="H37" s="1"/>
  <c r="G36"/>
  <c r="G622" s="1"/>
  <c r="F36"/>
  <c r="E36"/>
  <c r="E37" s="1"/>
  <c r="D36"/>
  <c r="C36"/>
  <c r="J483" i="13" l="1"/>
  <c r="K483" s="1"/>
  <c r="H483"/>
  <c r="I483" s="1"/>
  <c r="F483"/>
  <c r="G483" s="1"/>
  <c r="F588"/>
  <c r="G588" s="1"/>
  <c r="J588"/>
  <c r="K588" s="1"/>
  <c r="L33"/>
  <c r="M33" s="1"/>
  <c r="J33"/>
  <c r="K33" s="1"/>
  <c r="F33"/>
  <c r="G33" s="1"/>
  <c r="D96"/>
  <c r="E96" s="1"/>
  <c r="L96"/>
  <c r="M96" s="1"/>
  <c r="D251"/>
  <c r="E251" s="1"/>
  <c r="N251" s="1"/>
  <c r="L251"/>
  <c r="M251" s="1"/>
  <c r="J352"/>
  <c r="K352" s="1"/>
  <c r="F352"/>
  <c r="G352" s="1"/>
  <c r="H352"/>
  <c r="I352" s="1"/>
  <c r="D356"/>
  <c r="L356"/>
  <c r="M356" s="1"/>
  <c r="D398"/>
  <c r="E398" s="1"/>
  <c r="F398"/>
  <c r="G398" s="1"/>
  <c r="L398"/>
  <c r="M398" s="1"/>
  <c r="J401"/>
  <c r="K401" s="1"/>
  <c r="H401"/>
  <c r="I401" s="1"/>
  <c r="F401"/>
  <c r="G401" s="1"/>
  <c r="J457"/>
  <c r="K457" s="1"/>
  <c r="L457"/>
  <c r="M457" s="1"/>
  <c r="D457"/>
  <c r="E457" s="1"/>
  <c r="J561"/>
  <c r="K561" s="1"/>
  <c r="F561"/>
  <c r="G561" s="1"/>
  <c r="H561"/>
  <c r="I561" s="1"/>
  <c r="H48"/>
  <c r="I48" s="1"/>
  <c r="L48"/>
  <c r="M48" s="1"/>
  <c r="D48"/>
  <c r="E48" s="1"/>
  <c r="J345"/>
  <c r="K345" s="1"/>
  <c r="F345"/>
  <c r="G345" s="1"/>
  <c r="H345"/>
  <c r="I345" s="1"/>
  <c r="L345"/>
  <c r="M345" s="1"/>
  <c r="D345"/>
  <c r="E345" s="1"/>
  <c r="F426"/>
  <c r="G426" s="1"/>
  <c r="L426"/>
  <c r="M426" s="1"/>
  <c r="D426"/>
  <c r="E426" s="1"/>
  <c r="F535"/>
  <c r="G535" s="1"/>
  <c r="L535"/>
  <c r="M535" s="1"/>
  <c r="D535"/>
  <c r="E535" s="1"/>
  <c r="L638"/>
  <c r="M638" s="1"/>
  <c r="D638"/>
  <c r="E638" s="1"/>
  <c r="H638"/>
  <c r="I638" s="1"/>
  <c r="H80"/>
  <c r="I80" s="1"/>
  <c r="L80"/>
  <c r="M80" s="1"/>
  <c r="D80"/>
  <c r="E80" s="1"/>
  <c r="J436"/>
  <c r="K436" s="1"/>
  <c r="F436"/>
  <c r="G436" s="1"/>
  <c r="H436"/>
  <c r="I436" s="1"/>
  <c r="H31"/>
  <c r="I31" s="1"/>
  <c r="D31"/>
  <c r="E31" s="1"/>
  <c r="F31"/>
  <c r="G31" s="1"/>
  <c r="L31"/>
  <c r="M31" s="1"/>
  <c r="J184"/>
  <c r="K184" s="1"/>
  <c r="F184"/>
  <c r="G184" s="1"/>
  <c r="H184"/>
  <c r="I184" s="1"/>
  <c r="D184"/>
  <c r="E184" s="1"/>
  <c r="L184"/>
  <c r="M184" s="1"/>
  <c r="D197"/>
  <c r="L197"/>
  <c r="M197" s="1"/>
  <c r="J238"/>
  <c r="K238" s="1"/>
  <c r="F238"/>
  <c r="G238" s="1"/>
  <c r="J277"/>
  <c r="K277" s="1"/>
  <c r="F277"/>
  <c r="G277" s="1"/>
  <c r="H277"/>
  <c r="I277" s="1"/>
  <c r="L277"/>
  <c r="M277" s="1"/>
  <c r="D277"/>
  <c r="L350"/>
  <c r="M350" s="1"/>
  <c r="D350"/>
  <c r="E350" s="1"/>
  <c r="L388"/>
  <c r="M388" s="1"/>
  <c r="F388"/>
  <c r="G388" s="1"/>
  <c r="H388"/>
  <c r="I388" s="1"/>
  <c r="J477"/>
  <c r="K477" s="1"/>
  <c r="H477"/>
  <c r="I477" s="1"/>
  <c r="L477"/>
  <c r="M477" s="1"/>
  <c r="F477"/>
  <c r="G477" s="1"/>
  <c r="D477"/>
  <c r="J489"/>
  <c r="K489" s="1"/>
  <c r="D489"/>
  <c r="E489" s="1"/>
  <c r="F489"/>
  <c r="G489" s="1"/>
  <c r="H489"/>
  <c r="I489" s="1"/>
  <c r="D665"/>
  <c r="J665"/>
  <c r="K665" s="1"/>
  <c r="L665"/>
  <c r="M665" s="1"/>
  <c r="F665"/>
  <c r="G665" s="1"/>
  <c r="D740"/>
  <c r="E740" s="1"/>
  <c r="F740"/>
  <c r="G740" s="1"/>
  <c r="L740"/>
  <c r="M740" s="1"/>
  <c r="D265"/>
  <c r="L265"/>
  <c r="M265" s="1"/>
  <c r="H265"/>
  <c r="I265" s="1"/>
  <c r="L722"/>
  <c r="M722" s="1"/>
  <c r="J722"/>
  <c r="K722" s="1"/>
  <c r="D722"/>
  <c r="E722" s="1"/>
  <c r="N722" s="1"/>
  <c r="J39"/>
  <c r="K39" s="1"/>
  <c r="D39"/>
  <c r="E39" s="1"/>
  <c r="N39" s="1"/>
  <c r="F39"/>
  <c r="G39" s="1"/>
  <c r="D52"/>
  <c r="H52"/>
  <c r="I52" s="1"/>
  <c r="L52"/>
  <c r="M52" s="1"/>
  <c r="D133"/>
  <c r="L133"/>
  <c r="M133" s="1"/>
  <c r="D441"/>
  <c r="E441" s="1"/>
  <c r="J441"/>
  <c r="K441" s="1"/>
  <c r="L441"/>
  <c r="M441" s="1"/>
  <c r="H488"/>
  <c r="I488" s="1"/>
  <c r="D488"/>
  <c r="F488"/>
  <c r="G488" s="1"/>
  <c r="F600"/>
  <c r="G600" s="1"/>
  <c r="L600"/>
  <c r="M600" s="1"/>
  <c r="F716"/>
  <c r="G716" s="1"/>
  <c r="L716"/>
  <c r="M716" s="1"/>
  <c r="C341" i="5"/>
  <c r="C340"/>
  <c r="J313" i="13"/>
  <c r="K313" s="1"/>
  <c r="F313"/>
  <c r="G313" s="1"/>
  <c r="H313"/>
  <c r="I313" s="1"/>
  <c r="L313"/>
  <c r="M313" s="1"/>
  <c r="J374"/>
  <c r="K374" s="1"/>
  <c r="H374"/>
  <c r="I374" s="1"/>
  <c r="H378"/>
  <c r="I378" s="1"/>
  <c r="F378"/>
  <c r="G378" s="1"/>
  <c r="J407"/>
  <c r="K407" s="1"/>
  <c r="H407"/>
  <c r="I407" s="1"/>
  <c r="L407"/>
  <c r="M407" s="1"/>
  <c r="J453"/>
  <c r="K453" s="1"/>
  <c r="L453"/>
  <c r="M453" s="1"/>
  <c r="D466"/>
  <c r="E466" s="1"/>
  <c r="F466"/>
  <c r="G466" s="1"/>
  <c r="L466"/>
  <c r="M466" s="1"/>
  <c r="D573"/>
  <c r="J573"/>
  <c r="K573" s="1"/>
  <c r="L573"/>
  <c r="M573" s="1"/>
  <c r="C498" i="5"/>
  <c r="C500"/>
  <c r="C446" i="9"/>
  <c r="C444"/>
  <c r="C522"/>
  <c r="C520"/>
  <c r="D173" i="13"/>
  <c r="E173" s="1"/>
  <c r="L173"/>
  <c r="M173" s="1"/>
  <c r="J513"/>
  <c r="K513" s="1"/>
  <c r="F513"/>
  <c r="G513" s="1"/>
  <c r="H513"/>
  <c r="I513" s="1"/>
  <c r="F566"/>
  <c r="G566" s="1"/>
  <c r="J566"/>
  <c r="K566" s="1"/>
  <c r="J305"/>
  <c r="K305" s="1"/>
  <c r="L305"/>
  <c r="M305" s="1"/>
  <c r="J353"/>
  <c r="K353" s="1"/>
  <c r="L353"/>
  <c r="M353" s="1"/>
  <c r="J452"/>
  <c r="K452" s="1"/>
  <c r="H452"/>
  <c r="I452" s="1"/>
  <c r="J469"/>
  <c r="K469" s="1"/>
  <c r="H469"/>
  <c r="I469" s="1"/>
  <c r="L469"/>
  <c r="M469" s="1"/>
  <c r="C172" i="5"/>
  <c r="C174"/>
  <c r="C528"/>
  <c r="C532"/>
  <c r="J36" i="13"/>
  <c r="K36" s="1"/>
  <c r="D36"/>
  <c r="E36" s="1"/>
  <c r="F36"/>
  <c r="G36" s="1"/>
  <c r="J40"/>
  <c r="K40" s="1"/>
  <c r="D40"/>
  <c r="E40" s="1"/>
  <c r="F40"/>
  <c r="G40" s="1"/>
  <c r="J65"/>
  <c r="K65" s="1"/>
  <c r="D65"/>
  <c r="E65" s="1"/>
  <c r="N65" s="1"/>
  <c r="F65"/>
  <c r="G65" s="1"/>
  <c r="H65"/>
  <c r="I65" s="1"/>
  <c r="L65"/>
  <c r="M65" s="1"/>
  <c r="D128"/>
  <c r="E128" s="1"/>
  <c r="H128"/>
  <c r="I128" s="1"/>
  <c r="D143"/>
  <c r="F143"/>
  <c r="G143" s="1"/>
  <c r="L143"/>
  <c r="M143" s="1"/>
  <c r="H163"/>
  <c r="I163" s="1"/>
  <c r="D163"/>
  <c r="F163"/>
  <c r="G163" s="1"/>
  <c r="J163"/>
  <c r="K163" s="1"/>
  <c r="L163"/>
  <c r="M163" s="1"/>
  <c r="L209"/>
  <c r="M209" s="1"/>
  <c r="H209"/>
  <c r="I209" s="1"/>
  <c r="J216"/>
  <c r="K216" s="1"/>
  <c r="L216"/>
  <c r="M216" s="1"/>
  <c r="J233"/>
  <c r="K233" s="1"/>
  <c r="F233"/>
  <c r="G233" s="1"/>
  <c r="H233"/>
  <c r="I233" s="1"/>
  <c r="L233"/>
  <c r="M233" s="1"/>
  <c r="F295"/>
  <c r="G295" s="1"/>
  <c r="J295"/>
  <c r="K295" s="1"/>
  <c r="L295"/>
  <c r="M295" s="1"/>
  <c r="F335"/>
  <c r="G335" s="1"/>
  <c r="L335"/>
  <c r="M335" s="1"/>
  <c r="L365"/>
  <c r="M365" s="1"/>
  <c r="D365"/>
  <c r="E365" s="1"/>
  <c r="F365"/>
  <c r="G365" s="1"/>
  <c r="J365"/>
  <c r="K365" s="1"/>
  <c r="D432"/>
  <c r="E432" s="1"/>
  <c r="J432"/>
  <c r="K432" s="1"/>
  <c r="D448"/>
  <c r="E448" s="1"/>
  <c r="J448"/>
  <c r="K448" s="1"/>
  <c r="L448"/>
  <c r="M448" s="1"/>
  <c r="J545"/>
  <c r="K545" s="1"/>
  <c r="F545"/>
  <c r="G545" s="1"/>
  <c r="H545"/>
  <c r="I545" s="1"/>
  <c r="J549"/>
  <c r="K549" s="1"/>
  <c r="L549"/>
  <c r="M549" s="1"/>
  <c r="J592"/>
  <c r="K592" s="1"/>
  <c r="D592"/>
  <c r="F592"/>
  <c r="G592" s="1"/>
  <c r="H637"/>
  <c r="I637" s="1"/>
  <c r="J637"/>
  <c r="K637" s="1"/>
  <c r="L637"/>
  <c r="M637" s="1"/>
  <c r="H675"/>
  <c r="I675" s="1"/>
  <c r="L675"/>
  <c r="M675" s="1"/>
  <c r="F690"/>
  <c r="G690" s="1"/>
  <c r="H690"/>
  <c r="I690" s="1"/>
  <c r="J690"/>
  <c r="K690" s="1"/>
  <c r="C18" i="5"/>
  <c r="C30"/>
  <c r="C39"/>
  <c r="C86"/>
  <c r="C464" i="9"/>
  <c r="C532"/>
  <c r="C38" i="21"/>
  <c r="H38" s="1"/>
  <c r="I38" s="1"/>
  <c r="C392" i="5"/>
  <c r="C418"/>
  <c r="C488"/>
  <c r="C520"/>
  <c r="C536"/>
  <c r="C24" i="9"/>
  <c r="C33"/>
  <c r="C460"/>
  <c r="C387"/>
  <c r="C403"/>
  <c r="C421"/>
  <c r="C437"/>
  <c r="C455"/>
  <c r="C471"/>
  <c r="C480"/>
  <c r="C489"/>
  <c r="C497"/>
  <c r="C506"/>
  <c r="C523"/>
  <c r="C78" i="5"/>
  <c r="C376"/>
  <c r="C516"/>
  <c r="C56" i="9"/>
  <c r="C260"/>
  <c r="C496"/>
  <c r="C21" i="24"/>
  <c r="C40"/>
  <c r="C41" i="5"/>
  <c r="C54"/>
  <c r="C80"/>
  <c r="C90"/>
  <c r="C106"/>
  <c r="C118"/>
  <c r="C124"/>
  <c r="C205"/>
  <c r="C212"/>
  <c r="C288"/>
  <c r="C388"/>
  <c r="C396"/>
  <c r="C404"/>
  <c r="C412"/>
  <c r="C420"/>
  <c r="C422"/>
  <c r="C428"/>
  <c r="C464"/>
  <c r="C470"/>
  <c r="C486"/>
  <c r="C490"/>
  <c r="C496"/>
  <c r="C502"/>
  <c r="C506"/>
  <c r="C522"/>
  <c r="C524"/>
  <c r="C538"/>
  <c r="C14" i="9"/>
  <c r="C22"/>
  <c r="C31"/>
  <c r="C248"/>
  <c r="C256"/>
  <c r="C408"/>
  <c r="H77" i="13"/>
  <c r="I77" s="1"/>
  <c r="H137"/>
  <c r="I137" s="1"/>
  <c r="J273"/>
  <c r="K273" s="1"/>
  <c r="J288"/>
  <c r="K288" s="1"/>
  <c r="H291"/>
  <c r="I291" s="1"/>
  <c r="H315"/>
  <c r="I315" s="1"/>
  <c r="F321"/>
  <c r="G321" s="1"/>
  <c r="H376"/>
  <c r="I376" s="1"/>
  <c r="D399"/>
  <c r="F445"/>
  <c r="G445" s="1"/>
  <c r="N445" s="1"/>
  <c r="J471"/>
  <c r="K471" s="1"/>
  <c r="J491"/>
  <c r="K491" s="1"/>
  <c r="D495"/>
  <c r="F521"/>
  <c r="G521" s="1"/>
  <c r="H524"/>
  <c r="I524" s="1"/>
  <c r="L532"/>
  <c r="M532" s="1"/>
  <c r="H601"/>
  <c r="I601" s="1"/>
  <c r="H619"/>
  <c r="I619" s="1"/>
  <c r="F633"/>
  <c r="G633" s="1"/>
  <c r="L666"/>
  <c r="M666" s="1"/>
  <c r="F748"/>
  <c r="G748" s="1"/>
  <c r="H47"/>
  <c r="I47" s="1"/>
  <c r="D47"/>
  <c r="F320"/>
  <c r="G320" s="1"/>
  <c r="H320"/>
  <c r="I320" s="1"/>
  <c r="H327"/>
  <c r="I327" s="1"/>
  <c r="F327"/>
  <c r="G327" s="1"/>
  <c r="J327"/>
  <c r="K327" s="1"/>
  <c r="L327"/>
  <c r="M327" s="1"/>
  <c r="L363"/>
  <c r="M363" s="1"/>
  <c r="F363"/>
  <c r="G363" s="1"/>
  <c r="J503"/>
  <c r="K503" s="1"/>
  <c r="L503"/>
  <c r="M503" s="1"/>
  <c r="F630"/>
  <c r="G630" s="1"/>
  <c r="H630"/>
  <c r="I630" s="1"/>
  <c r="F687"/>
  <c r="G687" s="1"/>
  <c r="L687"/>
  <c r="M687" s="1"/>
  <c r="J711"/>
  <c r="K711" s="1"/>
  <c r="L711"/>
  <c r="M711" s="1"/>
  <c r="F734"/>
  <c r="G734" s="1"/>
  <c r="H734"/>
  <c r="I734" s="1"/>
  <c r="D114"/>
  <c r="L114"/>
  <c r="M114" s="1"/>
  <c r="J185"/>
  <c r="K185" s="1"/>
  <c r="F185"/>
  <c r="G185" s="1"/>
  <c r="H185"/>
  <c r="I185" s="1"/>
  <c r="L185"/>
  <c r="M185" s="1"/>
  <c r="J261"/>
  <c r="K261" s="1"/>
  <c r="H261"/>
  <c r="I261" s="1"/>
  <c r="J329"/>
  <c r="K329" s="1"/>
  <c r="D329"/>
  <c r="F329"/>
  <c r="G329" s="1"/>
  <c r="D359"/>
  <c r="J359"/>
  <c r="K359" s="1"/>
  <c r="D490"/>
  <c r="L490"/>
  <c r="M490" s="1"/>
  <c r="D543"/>
  <c r="E543" s="1"/>
  <c r="F543"/>
  <c r="G543" s="1"/>
  <c r="L543"/>
  <c r="M543" s="1"/>
  <c r="J584"/>
  <c r="K584" s="1"/>
  <c r="D584"/>
  <c r="F584"/>
  <c r="G584" s="1"/>
  <c r="H584"/>
  <c r="I584" s="1"/>
  <c r="C454" i="9"/>
  <c r="C452"/>
  <c r="C505"/>
  <c r="C504"/>
  <c r="J97" i="13"/>
  <c r="K97" s="1"/>
  <c r="D97"/>
  <c r="F97"/>
  <c r="G97" s="1"/>
  <c r="H97"/>
  <c r="I97" s="1"/>
  <c r="L97"/>
  <c r="M97" s="1"/>
  <c r="F193"/>
  <c r="G193" s="1"/>
  <c r="L193"/>
  <c r="M193" s="1"/>
  <c r="F227"/>
  <c r="G227" s="1"/>
  <c r="H227"/>
  <c r="I227" s="1"/>
  <c r="D239"/>
  <c r="F239"/>
  <c r="G239" s="1"/>
  <c r="F290"/>
  <c r="G290" s="1"/>
  <c r="J290"/>
  <c r="K290" s="1"/>
  <c r="L290"/>
  <c r="M290" s="1"/>
  <c r="F559"/>
  <c r="G559" s="1"/>
  <c r="L559"/>
  <c r="M559" s="1"/>
  <c r="D677"/>
  <c r="L677"/>
  <c r="M677" s="1"/>
  <c r="H704"/>
  <c r="I704" s="1"/>
  <c r="L704"/>
  <c r="M704" s="1"/>
  <c r="H150"/>
  <c r="I150" s="1"/>
  <c r="J150"/>
  <c r="K150" s="1"/>
  <c r="J176"/>
  <c r="K176" s="1"/>
  <c r="F176"/>
  <c r="G176" s="1"/>
  <c r="H176"/>
  <c r="I176" s="1"/>
  <c r="L176"/>
  <c r="M176" s="1"/>
  <c r="H289"/>
  <c r="I289" s="1"/>
  <c r="L289"/>
  <c r="M289" s="1"/>
  <c r="J89"/>
  <c r="K89" s="1"/>
  <c r="F89"/>
  <c r="G89" s="1"/>
  <c r="H89"/>
  <c r="I89" s="1"/>
  <c r="D191"/>
  <c r="E191" s="1"/>
  <c r="F191"/>
  <c r="G191" s="1"/>
  <c r="F222"/>
  <c r="G222" s="1"/>
  <c r="J222"/>
  <c r="K222" s="1"/>
  <c r="D361"/>
  <c r="E361" s="1"/>
  <c r="F361"/>
  <c r="G361" s="1"/>
  <c r="L361"/>
  <c r="M361" s="1"/>
  <c r="J428"/>
  <c r="K428" s="1"/>
  <c r="F428"/>
  <c r="G428" s="1"/>
  <c r="D464"/>
  <c r="J464"/>
  <c r="K464" s="1"/>
  <c r="J468"/>
  <c r="K468" s="1"/>
  <c r="F468"/>
  <c r="G468" s="1"/>
  <c r="H468"/>
  <c r="I468" s="1"/>
  <c r="L506"/>
  <c r="M506" s="1"/>
  <c r="H506"/>
  <c r="I506" s="1"/>
  <c r="J506"/>
  <c r="K506" s="1"/>
  <c r="J529"/>
  <c r="K529" s="1"/>
  <c r="F529"/>
  <c r="G529" s="1"/>
  <c r="H571"/>
  <c r="I571" s="1"/>
  <c r="J571"/>
  <c r="K571" s="1"/>
  <c r="D583"/>
  <c r="E583" s="1"/>
  <c r="F583"/>
  <c r="G583" s="1"/>
  <c r="D598"/>
  <c r="E598" s="1"/>
  <c r="N598" s="1"/>
  <c r="F598"/>
  <c r="G598" s="1"/>
  <c r="H624"/>
  <c r="I624" s="1"/>
  <c r="F624"/>
  <c r="G624" s="1"/>
  <c r="J624"/>
  <c r="K624" s="1"/>
  <c r="F703"/>
  <c r="G703" s="1"/>
  <c r="J703"/>
  <c r="K703" s="1"/>
  <c r="J709"/>
  <c r="K709" s="1"/>
  <c r="D709"/>
  <c r="E709" s="1"/>
  <c r="F709"/>
  <c r="G709" s="1"/>
  <c r="C13" i="5"/>
  <c r="C26"/>
  <c r="C38"/>
  <c r="C73"/>
  <c r="C92"/>
  <c r="C228"/>
  <c r="C352"/>
  <c r="C382"/>
  <c r="C388" i="9"/>
  <c r="C524"/>
  <c r="C30" i="21"/>
  <c r="F30" s="1"/>
  <c r="G30" s="1"/>
  <c r="C380" i="5"/>
  <c r="C402"/>
  <c r="C434"/>
  <c r="C458"/>
  <c r="C482"/>
  <c r="C504"/>
  <c r="C16" i="9"/>
  <c r="C46"/>
  <c r="C224"/>
  <c r="C395"/>
  <c r="C404"/>
  <c r="C429"/>
  <c r="C438"/>
  <c r="C463"/>
  <c r="C472"/>
  <c r="C484"/>
  <c r="C531"/>
  <c r="C107" i="5"/>
  <c r="C128"/>
  <c r="C175"/>
  <c r="C32" i="9"/>
  <c r="C216"/>
  <c r="C69" i="5"/>
  <c r="C112"/>
  <c r="C150"/>
  <c r="C180"/>
  <c r="C190"/>
  <c r="C220"/>
  <c r="C273"/>
  <c r="C284"/>
  <c r="C80" i="9"/>
  <c r="C118"/>
  <c r="C400"/>
  <c r="C296"/>
  <c r="C428"/>
  <c r="C352"/>
  <c r="L39" i="13"/>
  <c r="M39" s="1"/>
  <c r="L64"/>
  <c r="M64" s="1"/>
  <c r="L127"/>
  <c r="M127" s="1"/>
  <c r="J171"/>
  <c r="K171" s="1"/>
  <c r="J229"/>
  <c r="K229" s="1"/>
  <c r="L241"/>
  <c r="M241" s="1"/>
  <c r="H273"/>
  <c r="I273" s="1"/>
  <c r="H372"/>
  <c r="I372" s="1"/>
  <c r="H453"/>
  <c r="I453" s="1"/>
  <c r="D511"/>
  <c r="D524"/>
  <c r="D532"/>
  <c r="F538"/>
  <c r="G538" s="1"/>
  <c r="L544"/>
  <c r="M544" s="1"/>
  <c r="L567"/>
  <c r="M567" s="1"/>
  <c r="F619"/>
  <c r="G619" s="1"/>
  <c r="J681"/>
  <c r="K681" s="1"/>
  <c r="D748"/>
  <c r="E748" s="1"/>
  <c r="C35" i="24"/>
  <c r="J35" s="1"/>
  <c r="K35" s="1"/>
  <c r="J57" i="13"/>
  <c r="K57" s="1"/>
  <c r="F57"/>
  <c r="G57" s="1"/>
  <c r="H57"/>
  <c r="I57" s="1"/>
  <c r="J200"/>
  <c r="K200" s="1"/>
  <c r="H200"/>
  <c r="I200" s="1"/>
  <c r="L200"/>
  <c r="M200" s="1"/>
  <c r="D434"/>
  <c r="E434" s="1"/>
  <c r="F434"/>
  <c r="G434" s="1"/>
  <c r="L434"/>
  <c r="M434" s="1"/>
  <c r="J444"/>
  <c r="K444" s="1"/>
  <c r="H444"/>
  <c r="I444" s="1"/>
  <c r="F450"/>
  <c r="G450" s="1"/>
  <c r="L450"/>
  <c r="M450" s="1"/>
  <c r="D519"/>
  <c r="L519"/>
  <c r="M519" s="1"/>
  <c r="J537"/>
  <c r="K537" s="1"/>
  <c r="F537"/>
  <c r="G537" s="1"/>
  <c r="H537"/>
  <c r="I537" s="1"/>
  <c r="F635"/>
  <c r="G635" s="1"/>
  <c r="H635"/>
  <c r="I635" s="1"/>
  <c r="J635"/>
  <c r="K635" s="1"/>
  <c r="J111"/>
  <c r="K111" s="1"/>
  <c r="H111"/>
  <c r="I111" s="1"/>
  <c r="L111"/>
  <c r="M111" s="1"/>
  <c r="D196"/>
  <c r="E196" s="1"/>
  <c r="N196" s="1"/>
  <c r="H196"/>
  <c r="I196" s="1"/>
  <c r="L56"/>
  <c r="M56" s="1"/>
  <c r="D56"/>
  <c r="E56" s="1"/>
  <c r="N56" s="1"/>
  <c r="J429"/>
  <c r="K429" s="1"/>
  <c r="F429"/>
  <c r="G429" s="1"/>
  <c r="N429" s="1"/>
  <c r="H429"/>
  <c r="I429" s="1"/>
  <c r="L429"/>
  <c r="M429" s="1"/>
  <c r="L643"/>
  <c r="M643" s="1"/>
  <c r="D643"/>
  <c r="E643" s="1"/>
  <c r="H643"/>
  <c r="I643" s="1"/>
  <c r="J643"/>
  <c r="K643" s="1"/>
  <c r="H691"/>
  <c r="I691" s="1"/>
  <c r="J691"/>
  <c r="K691" s="1"/>
  <c r="L691"/>
  <c r="M691" s="1"/>
  <c r="J701"/>
  <c r="K701" s="1"/>
  <c r="D701"/>
  <c r="E701" s="1"/>
  <c r="F69"/>
  <c r="G69" s="1"/>
  <c r="H69"/>
  <c r="I69" s="1"/>
  <c r="F371"/>
  <c r="G371" s="1"/>
  <c r="L371"/>
  <c r="M371" s="1"/>
  <c r="J410"/>
  <c r="F410"/>
  <c r="G410" s="1"/>
  <c r="H410"/>
  <c r="I410" s="1"/>
  <c r="L410"/>
  <c r="M410" s="1"/>
  <c r="D416"/>
  <c r="E416" s="1"/>
  <c r="F416"/>
  <c r="G416" s="1"/>
  <c r="D533"/>
  <c r="E533" s="1"/>
  <c r="L533"/>
  <c r="M533" s="1"/>
  <c r="D629"/>
  <c r="F629"/>
  <c r="G629" s="1"/>
  <c r="F667"/>
  <c r="G667" s="1"/>
  <c r="J667"/>
  <c r="K667" s="1"/>
  <c r="L667"/>
  <c r="M667" s="1"/>
  <c r="D76"/>
  <c r="E76" s="1"/>
  <c r="N76" s="1"/>
  <c r="H76"/>
  <c r="I76" s="1"/>
  <c r="D237"/>
  <c r="H237"/>
  <c r="I237" s="1"/>
  <c r="J237"/>
  <c r="K237" s="1"/>
  <c r="F318"/>
  <c r="G318" s="1"/>
  <c r="L318"/>
  <c r="M318" s="1"/>
  <c r="J321"/>
  <c r="K321" s="1"/>
  <c r="L321"/>
  <c r="M321" s="1"/>
  <c r="J337"/>
  <c r="K337" s="1"/>
  <c r="D337"/>
  <c r="E337" s="1"/>
  <c r="F337"/>
  <c r="G337" s="1"/>
  <c r="H337"/>
  <c r="I337" s="1"/>
  <c r="D349"/>
  <c r="J349"/>
  <c r="K349" s="1"/>
  <c r="L349"/>
  <c r="M349" s="1"/>
  <c r="J380"/>
  <c r="K380" s="1"/>
  <c r="F380"/>
  <c r="G380" s="1"/>
  <c r="J418"/>
  <c r="K418" s="1"/>
  <c r="D418"/>
  <c r="F418"/>
  <c r="G418" s="1"/>
  <c r="H418"/>
  <c r="I418" s="1"/>
  <c r="J445"/>
  <c r="K445" s="1"/>
  <c r="L445"/>
  <c r="M445" s="1"/>
  <c r="F485"/>
  <c r="G485" s="1"/>
  <c r="H485"/>
  <c r="I485" s="1"/>
  <c r="J494"/>
  <c r="K494" s="1"/>
  <c r="L494"/>
  <c r="M494" s="1"/>
  <c r="D504"/>
  <c r="E504" s="1"/>
  <c r="J504"/>
  <c r="K504" s="1"/>
  <c r="F508"/>
  <c r="G508" s="1"/>
  <c r="H508"/>
  <c r="I508" s="1"/>
  <c r="J585"/>
  <c r="K585" s="1"/>
  <c r="L585"/>
  <c r="M585" s="1"/>
  <c r="D615"/>
  <c r="E615" s="1"/>
  <c r="J615"/>
  <c r="K615" s="1"/>
  <c r="J633"/>
  <c r="K633" s="1"/>
  <c r="L633"/>
  <c r="M633" s="1"/>
  <c r="D658"/>
  <c r="E658" s="1"/>
  <c r="N658" s="1"/>
  <c r="H658"/>
  <c r="I658" s="1"/>
  <c r="D663"/>
  <c r="E663" s="1"/>
  <c r="J663"/>
  <c r="K663" s="1"/>
  <c r="F679"/>
  <c r="G679" s="1"/>
  <c r="H679"/>
  <c r="I679" s="1"/>
  <c r="J679"/>
  <c r="K679" s="1"/>
  <c r="L679"/>
  <c r="M679" s="1"/>
  <c r="H685"/>
  <c r="I685" s="1"/>
  <c r="J685"/>
  <c r="K685" s="1"/>
  <c r="F692"/>
  <c r="G692" s="1"/>
  <c r="H692"/>
  <c r="I692" s="1"/>
  <c r="J692"/>
  <c r="K692" s="1"/>
  <c r="L692"/>
  <c r="M692" s="1"/>
  <c r="H725"/>
  <c r="I725" s="1"/>
  <c r="F725"/>
  <c r="G725" s="1"/>
  <c r="J725"/>
  <c r="K725" s="1"/>
  <c r="L725"/>
  <c r="M725" s="1"/>
  <c r="N185"/>
  <c r="S185" s="1"/>
  <c r="T185" s="1"/>
  <c r="C14" i="5"/>
  <c r="C22"/>
  <c r="C236"/>
  <c r="C348"/>
  <c r="C374"/>
  <c r="C211" i="9"/>
  <c r="C320"/>
  <c r="C396"/>
  <c r="C514"/>
  <c r="C539"/>
  <c r="C43" i="5"/>
  <c r="C252"/>
  <c r="C23" i="9"/>
  <c r="C48" i="5"/>
  <c r="C66"/>
  <c r="C82"/>
  <c r="C152"/>
  <c r="C141"/>
  <c r="C276"/>
  <c r="C484"/>
  <c r="C196" i="9"/>
  <c r="C376"/>
  <c r="H115" i="13"/>
  <c r="I115" s="1"/>
  <c r="F127"/>
  <c r="G127" s="1"/>
  <c r="F200"/>
  <c r="L310"/>
  <c r="M310" s="1"/>
  <c r="L329"/>
  <c r="M329" s="1"/>
  <c r="F372"/>
  <c r="G372" s="1"/>
  <c r="J430"/>
  <c r="K430" s="1"/>
  <c r="L473"/>
  <c r="M473" s="1"/>
  <c r="J499"/>
  <c r="K499" s="1"/>
  <c r="L540"/>
  <c r="M540" s="1"/>
  <c r="H544"/>
  <c r="I544" s="1"/>
  <c r="F567"/>
  <c r="G567" s="1"/>
  <c r="J570"/>
  <c r="K570" s="1"/>
  <c r="J590"/>
  <c r="K590" s="1"/>
  <c r="L597"/>
  <c r="M597" s="1"/>
  <c r="L603"/>
  <c r="M603" s="1"/>
  <c r="F681"/>
  <c r="G681" s="1"/>
  <c r="H708"/>
  <c r="I708" s="1"/>
  <c r="F711"/>
  <c r="G711" s="1"/>
  <c r="J713"/>
  <c r="K713" s="1"/>
  <c r="C26" i="17"/>
  <c r="L26" s="1"/>
  <c r="M26" s="1"/>
  <c r="H79" i="13"/>
  <c r="I79" s="1"/>
  <c r="D79"/>
  <c r="J165"/>
  <c r="K165" s="1"/>
  <c r="F165"/>
  <c r="G165" s="1"/>
  <c r="H165"/>
  <c r="I165" s="1"/>
  <c r="L165"/>
  <c r="M165" s="1"/>
  <c r="D357"/>
  <c r="L357"/>
  <c r="M357" s="1"/>
  <c r="D596"/>
  <c r="L596"/>
  <c r="M596" s="1"/>
  <c r="J252"/>
  <c r="K252" s="1"/>
  <c r="D252"/>
  <c r="E252" s="1"/>
  <c r="J461"/>
  <c r="K461" s="1"/>
  <c r="D461"/>
  <c r="E461" s="1"/>
  <c r="F461"/>
  <c r="H461"/>
  <c r="I461" s="1"/>
  <c r="J505"/>
  <c r="K505" s="1"/>
  <c r="L505"/>
  <c r="M505" s="1"/>
  <c r="F651"/>
  <c r="G651" s="1"/>
  <c r="J651"/>
  <c r="K651" s="1"/>
  <c r="L651"/>
  <c r="M651" s="1"/>
  <c r="J680"/>
  <c r="K680" s="1"/>
  <c r="H680"/>
  <c r="I680" s="1"/>
  <c r="L680"/>
  <c r="M680" s="1"/>
  <c r="D84"/>
  <c r="H84"/>
  <c r="I84" s="1"/>
  <c r="L84"/>
  <c r="M84" s="1"/>
  <c r="J119"/>
  <c r="K119" s="1"/>
  <c r="L119"/>
  <c r="M119" s="1"/>
  <c r="D208"/>
  <c r="E208" s="1"/>
  <c r="H208"/>
  <c r="I208" s="1"/>
  <c r="J232"/>
  <c r="K232" s="1"/>
  <c r="D232"/>
  <c r="F232"/>
  <c r="G232" s="1"/>
  <c r="H232"/>
  <c r="I232" s="1"/>
  <c r="H253"/>
  <c r="I253" s="1"/>
  <c r="L253"/>
  <c r="M253" s="1"/>
  <c r="J344"/>
  <c r="K344" s="1"/>
  <c r="F344"/>
  <c r="G344" s="1"/>
  <c r="H391"/>
  <c r="I391" s="1"/>
  <c r="L391"/>
  <c r="M391" s="1"/>
  <c r="H412"/>
  <c r="I412" s="1"/>
  <c r="J412"/>
  <c r="K412" s="1"/>
  <c r="J476"/>
  <c r="K476" s="1"/>
  <c r="F476"/>
  <c r="G476" s="1"/>
  <c r="H476"/>
  <c r="I476" s="1"/>
  <c r="D482"/>
  <c r="E482" s="1"/>
  <c r="F482"/>
  <c r="G482" s="1"/>
  <c r="H547"/>
  <c r="I547" s="1"/>
  <c r="J547"/>
  <c r="K547" s="1"/>
  <c r="L601"/>
  <c r="M601" s="1"/>
  <c r="J601"/>
  <c r="K601" s="1"/>
  <c r="L649"/>
  <c r="M649" s="1"/>
  <c r="D649"/>
  <c r="E649" s="1"/>
  <c r="N649" s="1"/>
  <c r="H649"/>
  <c r="I649" s="1"/>
  <c r="J649"/>
  <c r="K649" s="1"/>
  <c r="J727"/>
  <c r="K727" s="1"/>
  <c r="D727"/>
  <c r="F727"/>
  <c r="G727" s="1"/>
  <c r="H727"/>
  <c r="I727" s="1"/>
  <c r="J756"/>
  <c r="K756" s="1"/>
  <c r="H756"/>
  <c r="I756" s="1"/>
  <c r="C350" i="5"/>
  <c r="C15" i="9"/>
  <c r="C39"/>
  <c r="C44" i="5"/>
  <c r="C74"/>
  <c r="C60"/>
  <c r="C103"/>
  <c r="C122"/>
  <c r="C130"/>
  <c r="C140"/>
  <c r="C218"/>
  <c r="C312"/>
  <c r="C320"/>
  <c r="C132" i="9"/>
  <c r="C140"/>
  <c r="C292"/>
  <c r="C304"/>
  <c r="C536"/>
  <c r="C432"/>
  <c r="C492"/>
  <c r="H39" i="13"/>
  <c r="I39" s="1"/>
  <c r="L47"/>
  <c r="M47" s="1"/>
  <c r="D57"/>
  <c r="E57" s="1"/>
  <c r="L79"/>
  <c r="M79" s="1"/>
  <c r="F111"/>
  <c r="G111" s="1"/>
  <c r="D115"/>
  <c r="E185"/>
  <c r="D200"/>
  <c r="E200" s="1"/>
  <c r="F261"/>
  <c r="G261" s="1"/>
  <c r="D327"/>
  <c r="E327" s="1"/>
  <c r="H336"/>
  <c r="I336" s="1"/>
  <c r="L340"/>
  <c r="M340" s="1"/>
  <c r="H363"/>
  <c r="I363" s="1"/>
  <c r="D372"/>
  <c r="F407"/>
  <c r="G407" s="1"/>
  <c r="F444"/>
  <c r="G444" s="1"/>
  <c r="D450"/>
  <c r="E450" s="1"/>
  <c r="F453"/>
  <c r="G453" s="1"/>
  <c r="L484"/>
  <c r="M484" s="1"/>
  <c r="J488"/>
  <c r="K488" s="1"/>
  <c r="H499"/>
  <c r="I499" s="1"/>
  <c r="H505"/>
  <c r="I505" s="1"/>
  <c r="F519"/>
  <c r="G519" s="1"/>
  <c r="D527"/>
  <c r="E527" s="1"/>
  <c r="D630"/>
  <c r="E630" s="1"/>
  <c r="D635"/>
  <c r="E635" s="1"/>
  <c r="D681"/>
  <c r="E681" s="1"/>
  <c r="L701"/>
  <c r="M701" s="1"/>
  <c r="D711"/>
  <c r="E711" s="1"/>
  <c r="D716"/>
  <c r="E716" s="1"/>
  <c r="C186" i="5"/>
  <c r="C209"/>
  <c r="C230"/>
  <c r="C250"/>
  <c r="C282"/>
  <c r="C332"/>
  <c r="C346"/>
  <c r="C379"/>
  <c r="C394"/>
  <c r="C410"/>
  <c r="C426"/>
  <c r="C438"/>
  <c r="C21" i="9"/>
  <c r="C29"/>
  <c r="C30"/>
  <c r="C84"/>
  <c r="C92"/>
  <c r="C148"/>
  <c r="C186"/>
  <c r="C192"/>
  <c r="C240"/>
  <c r="C279"/>
  <c r="C347"/>
  <c r="C416"/>
  <c r="C448"/>
  <c r="C512"/>
  <c r="L172" i="13"/>
  <c r="M172" s="1"/>
  <c r="D217"/>
  <c r="E217" s="1"/>
  <c r="N217" s="1"/>
  <c r="D246"/>
  <c r="E246" s="1"/>
  <c r="D266"/>
  <c r="E266" s="1"/>
  <c r="N266" s="1"/>
  <c r="F270"/>
  <c r="G270" s="1"/>
  <c r="L275"/>
  <c r="M275" s="1"/>
  <c r="L298"/>
  <c r="M298" s="1"/>
  <c r="L309"/>
  <c r="M309" s="1"/>
  <c r="J331"/>
  <c r="K331" s="1"/>
  <c r="F351"/>
  <c r="G351" s="1"/>
  <c r="J373"/>
  <c r="K373" s="1"/>
  <c r="J383"/>
  <c r="K383" s="1"/>
  <c r="J387"/>
  <c r="K387" s="1"/>
  <c r="J402"/>
  <c r="K402" s="1"/>
  <c r="L443"/>
  <c r="M443" s="1"/>
  <c r="F460"/>
  <c r="G460" s="1"/>
  <c r="L541"/>
  <c r="M541" s="1"/>
  <c r="F569"/>
  <c r="G569" s="1"/>
  <c r="F631"/>
  <c r="G631" s="1"/>
  <c r="D672"/>
  <c r="E672" s="1"/>
  <c r="F673"/>
  <c r="G673" s="1"/>
  <c r="D688"/>
  <c r="E688" s="1"/>
  <c r="J715"/>
  <c r="K715" s="1"/>
  <c r="D733"/>
  <c r="E733" s="1"/>
  <c r="D739"/>
  <c r="E739" s="1"/>
  <c r="C137" i="5"/>
  <c r="C146"/>
  <c r="C171"/>
  <c r="C182"/>
  <c r="C264"/>
  <c r="C318"/>
  <c r="C330"/>
  <c r="C362"/>
  <c r="C378"/>
  <c r="C20" i="9"/>
  <c r="C28"/>
  <c r="C75"/>
  <c r="C272"/>
  <c r="C356"/>
  <c r="L73" i="13"/>
  <c r="M73" s="1"/>
  <c r="D107"/>
  <c r="E107" s="1"/>
  <c r="H156"/>
  <c r="I156" s="1"/>
  <c r="L280"/>
  <c r="M280" s="1"/>
  <c r="J298"/>
  <c r="K298" s="1"/>
  <c r="J309"/>
  <c r="K309" s="1"/>
  <c r="F443"/>
  <c r="G443" s="1"/>
  <c r="L498"/>
  <c r="M498" s="1"/>
  <c r="J541"/>
  <c r="K541" s="1"/>
  <c r="J587"/>
  <c r="K587" s="1"/>
  <c r="H604"/>
  <c r="I604" s="1"/>
  <c r="C16" i="24"/>
  <c r="F16" s="1"/>
  <c r="G16" s="1"/>
  <c r="C19"/>
  <c r="C20"/>
  <c r="C22"/>
  <c r="D22" s="1"/>
  <c r="C24"/>
  <c r="H24" s="1"/>
  <c r="I24" s="1"/>
  <c r="C27"/>
  <c r="H27" s="1"/>
  <c r="I27" s="1"/>
  <c r="C30"/>
  <c r="C32"/>
  <c r="H32" s="1"/>
  <c r="I32" s="1"/>
  <c r="C36"/>
  <c r="L36" s="1"/>
  <c r="M36" s="1"/>
  <c r="C38"/>
  <c r="F38" s="1"/>
  <c r="G38" s="1"/>
  <c r="C134" i="5"/>
  <c r="C234"/>
  <c r="C243"/>
  <c r="C256"/>
  <c r="C277"/>
  <c r="C307"/>
  <c r="C316"/>
  <c r="C354"/>
  <c r="C19" i="9"/>
  <c r="C27"/>
  <c r="C100"/>
  <c r="C160"/>
  <c r="C164"/>
  <c r="C254"/>
  <c r="C336"/>
  <c r="D73" i="13"/>
  <c r="E73" s="1"/>
  <c r="F136"/>
  <c r="G136" s="1"/>
  <c r="D172"/>
  <c r="E172" s="1"/>
  <c r="H211"/>
  <c r="I211" s="1"/>
  <c r="L324"/>
  <c r="M324" s="1"/>
  <c r="L437"/>
  <c r="M437" s="1"/>
  <c r="J555"/>
  <c r="K555" s="1"/>
  <c r="D587"/>
  <c r="N587" s="1"/>
  <c r="H620"/>
  <c r="I620" s="1"/>
  <c r="D743"/>
  <c r="E743" s="1"/>
  <c r="C27" i="17"/>
  <c r="C31" i="21"/>
  <c r="L31" s="1"/>
  <c r="M31" s="1"/>
  <c r="C35"/>
  <c r="C39"/>
  <c r="L39" s="1"/>
  <c r="M39" s="1"/>
  <c r="C198" i="5"/>
  <c r="C214"/>
  <c r="C298"/>
  <c r="C306"/>
  <c r="C314"/>
  <c r="C345"/>
  <c r="C18" i="9"/>
  <c r="C26"/>
  <c r="C50"/>
  <c r="C64"/>
  <c r="C96"/>
  <c r="C143"/>
  <c r="C368"/>
  <c r="C389"/>
  <c r="C397"/>
  <c r="C405"/>
  <c r="C413"/>
  <c r="C425"/>
  <c r="C433"/>
  <c r="C441"/>
  <c r="C449"/>
  <c r="C457"/>
  <c r="C465"/>
  <c r="C473"/>
  <c r="C481"/>
  <c r="C493"/>
  <c r="C501"/>
  <c r="C509"/>
  <c r="C517"/>
  <c r="C525"/>
  <c r="C533"/>
  <c r="L146" i="13"/>
  <c r="M146" s="1"/>
  <c r="J246"/>
  <c r="K246" s="1"/>
  <c r="C19" i="17"/>
  <c r="C33"/>
  <c r="H33" s="1"/>
  <c r="I33" s="1"/>
  <c r="C34"/>
  <c r="C35"/>
  <c r="C38"/>
  <c r="C41"/>
  <c r="H41" s="1"/>
  <c r="I41" s="1"/>
  <c r="C42"/>
  <c r="J42" s="1"/>
  <c r="K42" s="1"/>
  <c r="E34" i="13"/>
  <c r="C44" i="9"/>
  <c r="C43"/>
  <c r="C42"/>
  <c r="C85"/>
  <c r="C86"/>
  <c r="C87"/>
  <c r="C221"/>
  <c r="C222"/>
  <c r="C223"/>
  <c r="C382"/>
  <c r="C383"/>
  <c r="J154" i="13"/>
  <c r="K154" s="1"/>
  <c r="L154"/>
  <c r="M154" s="1"/>
  <c r="F154"/>
  <c r="G154" s="1"/>
  <c r="D154"/>
  <c r="H154"/>
  <c r="I154" s="1"/>
  <c r="E171"/>
  <c r="E180"/>
  <c r="C59" i="5"/>
  <c r="C57"/>
  <c r="C195"/>
  <c r="C193"/>
  <c r="C295"/>
  <c r="C297"/>
  <c r="C363"/>
  <c r="C365"/>
  <c r="C73" i="9"/>
  <c r="C74"/>
  <c r="C117"/>
  <c r="C115"/>
  <c r="C185"/>
  <c r="C183"/>
  <c r="C209"/>
  <c r="C210"/>
  <c r="C345"/>
  <c r="C346"/>
  <c r="E176" i="13"/>
  <c r="N176"/>
  <c r="L282"/>
  <c r="M282" s="1"/>
  <c r="D282"/>
  <c r="F282"/>
  <c r="G282" s="1"/>
  <c r="J282"/>
  <c r="K282" s="1"/>
  <c r="H282"/>
  <c r="I282" s="1"/>
  <c r="E387"/>
  <c r="C61" i="9"/>
  <c r="C59"/>
  <c r="C129"/>
  <c r="C127"/>
  <c r="C374"/>
  <c r="C375"/>
  <c r="E88" i="13"/>
  <c r="J118"/>
  <c r="K118" s="1"/>
  <c r="F118"/>
  <c r="G118" s="1"/>
  <c r="D118"/>
  <c r="H118"/>
  <c r="I118" s="1"/>
  <c r="L118"/>
  <c r="M118" s="1"/>
  <c r="E174"/>
  <c r="F424"/>
  <c r="G424" s="1"/>
  <c r="H424"/>
  <c r="I424" s="1"/>
  <c r="J424"/>
  <c r="K424" s="1"/>
  <c r="D424"/>
  <c r="L424"/>
  <c r="M424" s="1"/>
  <c r="C131" i="5"/>
  <c r="C129"/>
  <c r="C267"/>
  <c r="C265"/>
  <c r="C90" i="9"/>
  <c r="C89"/>
  <c r="C91"/>
  <c r="C134"/>
  <c r="C133"/>
  <c r="C158"/>
  <c r="C157"/>
  <c r="C159"/>
  <c r="C202"/>
  <c r="C201"/>
  <c r="F53" i="13"/>
  <c r="G53" s="1"/>
  <c r="D53"/>
  <c r="H53"/>
  <c r="I53" s="1"/>
  <c r="L53"/>
  <c r="M53" s="1"/>
  <c r="H109"/>
  <c r="I109" s="1"/>
  <c r="L109"/>
  <c r="M109" s="1"/>
  <c r="D109"/>
  <c r="J109"/>
  <c r="K109" s="1"/>
  <c r="F149"/>
  <c r="G149" s="1"/>
  <c r="H149"/>
  <c r="I149" s="1"/>
  <c r="J149"/>
  <c r="K149" s="1"/>
  <c r="D149"/>
  <c r="F158"/>
  <c r="G158" s="1"/>
  <c r="H158"/>
  <c r="I158" s="1"/>
  <c r="J158"/>
  <c r="K158" s="1"/>
  <c r="L158"/>
  <c r="M158" s="1"/>
  <c r="D158"/>
  <c r="E160"/>
  <c r="E260"/>
  <c r="E267"/>
  <c r="N267" s="1"/>
  <c r="C45" i="5"/>
  <c r="C46"/>
  <c r="C55"/>
  <c r="C53"/>
  <c r="C87"/>
  <c r="C89"/>
  <c r="C123"/>
  <c r="C121"/>
  <c r="C155"/>
  <c r="C157"/>
  <c r="C191"/>
  <c r="C189"/>
  <c r="C223"/>
  <c r="C225"/>
  <c r="C259"/>
  <c r="C257"/>
  <c r="C291"/>
  <c r="C293"/>
  <c r="C327"/>
  <c r="C325"/>
  <c r="C359"/>
  <c r="C361"/>
  <c r="C57" i="9"/>
  <c r="C55"/>
  <c r="C98"/>
  <c r="C99"/>
  <c r="C125"/>
  <c r="C123"/>
  <c r="C166"/>
  <c r="C167"/>
  <c r="C193"/>
  <c r="C191"/>
  <c r="C234"/>
  <c r="C235"/>
  <c r="C261"/>
  <c r="C259"/>
  <c r="C302"/>
  <c r="C303"/>
  <c r="C329"/>
  <c r="C327"/>
  <c r="C370"/>
  <c r="C371"/>
  <c r="C409"/>
  <c r="C406"/>
  <c r="C417"/>
  <c r="C414"/>
  <c r="C422"/>
  <c r="C426"/>
  <c r="C430"/>
  <c r="C434"/>
  <c r="C442"/>
  <c r="C443"/>
  <c r="C450"/>
  <c r="C451"/>
  <c r="C477"/>
  <c r="C474"/>
  <c r="C485"/>
  <c r="C482"/>
  <c r="C494"/>
  <c r="C490"/>
  <c r="C498"/>
  <c r="C502"/>
  <c r="C510"/>
  <c r="C511"/>
  <c r="C518"/>
  <c r="C519"/>
  <c r="E52" i="13"/>
  <c r="E64"/>
  <c r="L105"/>
  <c r="M105" s="1"/>
  <c r="D105"/>
  <c r="H105"/>
  <c r="I105" s="1"/>
  <c r="F105"/>
  <c r="G105" s="1"/>
  <c r="H108"/>
  <c r="I108" s="1"/>
  <c r="L108"/>
  <c r="M108" s="1"/>
  <c r="D108"/>
  <c r="J108"/>
  <c r="K108" s="1"/>
  <c r="F108"/>
  <c r="G108" s="1"/>
  <c r="H117"/>
  <c r="I117" s="1"/>
  <c r="D117"/>
  <c r="F117"/>
  <c r="G117" s="1"/>
  <c r="L117"/>
  <c r="M117" s="1"/>
  <c r="E133"/>
  <c r="E135"/>
  <c r="H152"/>
  <c r="I152" s="1"/>
  <c r="J152"/>
  <c r="K152" s="1"/>
  <c r="D152"/>
  <c r="F152"/>
  <c r="G152" s="1"/>
  <c r="L178"/>
  <c r="M178" s="1"/>
  <c r="D178"/>
  <c r="H178"/>
  <c r="I178" s="1"/>
  <c r="F178"/>
  <c r="G178" s="1"/>
  <c r="J178"/>
  <c r="K178" s="1"/>
  <c r="H230"/>
  <c r="I230" s="1"/>
  <c r="F230"/>
  <c r="G230" s="1"/>
  <c r="J230"/>
  <c r="K230" s="1"/>
  <c r="D230"/>
  <c r="L230"/>
  <c r="M230" s="1"/>
  <c r="E261"/>
  <c r="E294"/>
  <c r="E302"/>
  <c r="U337"/>
  <c r="V337" s="1"/>
  <c r="W337"/>
  <c r="X337" s="1"/>
  <c r="Y337"/>
  <c r="Z337" s="1"/>
  <c r="Q337"/>
  <c r="R337" s="1"/>
  <c r="S337"/>
  <c r="T337" s="1"/>
  <c r="L382"/>
  <c r="M382" s="1"/>
  <c r="D382"/>
  <c r="J382"/>
  <c r="K382" s="1"/>
  <c r="H382"/>
  <c r="I382" s="1"/>
  <c r="F382"/>
  <c r="G382" s="1"/>
  <c r="E425"/>
  <c r="D622" i="1"/>
  <c r="D37"/>
  <c r="C169" i="5"/>
  <c r="C203"/>
  <c r="C271"/>
  <c r="C339"/>
  <c r="C494"/>
  <c r="C526"/>
  <c r="C407"/>
  <c r="C423"/>
  <c r="C441"/>
  <c r="C465"/>
  <c r="C475"/>
  <c r="C509"/>
  <c r="C533"/>
  <c r="C62" i="9"/>
  <c r="C97"/>
  <c r="C184"/>
  <c r="C173"/>
  <c r="C241"/>
  <c r="C344"/>
  <c r="C309"/>
  <c r="C334"/>
  <c r="C377"/>
  <c r="C622" i="1"/>
  <c r="C37"/>
  <c r="C88" i="5"/>
  <c r="C168"/>
  <c r="C216"/>
  <c r="C440"/>
  <c r="C456"/>
  <c r="C472"/>
  <c r="C203" i="9"/>
  <c r="C271"/>
  <c r="C194" i="5"/>
  <c r="C183"/>
  <c r="C207"/>
  <c r="C241"/>
  <c r="C251"/>
  <c r="C370"/>
  <c r="C309"/>
  <c r="C450"/>
  <c r="C530"/>
  <c r="C439"/>
  <c r="C481"/>
  <c r="C114" i="9"/>
  <c r="C122"/>
  <c r="C283"/>
  <c r="C318"/>
  <c r="C616" i="1"/>
  <c r="G37"/>
  <c r="C36" i="5"/>
  <c r="C58"/>
  <c r="C79"/>
  <c r="C138"/>
  <c r="C113"/>
  <c r="C170"/>
  <c r="C147"/>
  <c r="C202"/>
  <c r="C181"/>
  <c r="C266"/>
  <c r="C215"/>
  <c r="C249"/>
  <c r="C283"/>
  <c r="C317"/>
  <c r="C474"/>
  <c r="C351"/>
  <c r="C385"/>
  <c r="C35" i="9"/>
  <c r="C128"/>
  <c r="C113"/>
  <c r="C181"/>
  <c r="C249"/>
  <c r="C384"/>
  <c r="C317"/>
  <c r="C385"/>
  <c r="C390"/>
  <c r="C398"/>
  <c r="C458"/>
  <c r="C466"/>
  <c r="C526"/>
  <c r="C534"/>
  <c r="C110"/>
  <c r="C111"/>
  <c r="C153"/>
  <c r="C154"/>
  <c r="C155"/>
  <c r="C178"/>
  <c r="C179"/>
  <c r="H34" i="13"/>
  <c r="I34" s="1"/>
  <c r="F34"/>
  <c r="G34" s="1"/>
  <c r="J34"/>
  <c r="K34" s="1"/>
  <c r="L34"/>
  <c r="M34" s="1"/>
  <c r="H87"/>
  <c r="I87" s="1"/>
  <c r="J87"/>
  <c r="K87" s="1"/>
  <c r="L87"/>
  <c r="M87" s="1"/>
  <c r="D87"/>
  <c r="F87"/>
  <c r="G87" s="1"/>
  <c r="H94"/>
  <c r="I94" s="1"/>
  <c r="L94"/>
  <c r="M94" s="1"/>
  <c r="D94"/>
  <c r="J94"/>
  <c r="K94" s="1"/>
  <c r="F94"/>
  <c r="G94" s="1"/>
  <c r="O616" i="1"/>
  <c r="G616"/>
  <c r="P616"/>
  <c r="H616"/>
  <c r="Q616"/>
  <c r="I616"/>
  <c r="L616"/>
  <c r="D616"/>
  <c r="C159" i="5"/>
  <c r="C161"/>
  <c r="C263"/>
  <c r="C261"/>
  <c r="C49" i="9"/>
  <c r="C47"/>
  <c r="C141"/>
  <c r="C142"/>
  <c r="C253"/>
  <c r="C251"/>
  <c r="L41" i="13"/>
  <c r="M41" s="1"/>
  <c r="D41"/>
  <c r="H41"/>
  <c r="I41" s="1"/>
  <c r="J41"/>
  <c r="K41" s="1"/>
  <c r="E47"/>
  <c r="H55"/>
  <c r="I55" s="1"/>
  <c r="J55"/>
  <c r="K55" s="1"/>
  <c r="L55"/>
  <c r="M55" s="1"/>
  <c r="D55"/>
  <c r="F55"/>
  <c r="G55" s="1"/>
  <c r="H62"/>
  <c r="I62" s="1"/>
  <c r="L62"/>
  <c r="M62" s="1"/>
  <c r="D62"/>
  <c r="J62"/>
  <c r="K62" s="1"/>
  <c r="F62"/>
  <c r="G62" s="1"/>
  <c r="E143"/>
  <c r="E151"/>
  <c r="L169"/>
  <c r="M169" s="1"/>
  <c r="D169"/>
  <c r="F169"/>
  <c r="G169" s="1"/>
  <c r="H169"/>
  <c r="I169" s="1"/>
  <c r="J169"/>
  <c r="K169" s="1"/>
  <c r="J224"/>
  <c r="K224" s="1"/>
  <c r="F224"/>
  <c r="G224" s="1"/>
  <c r="H224"/>
  <c r="I224" s="1"/>
  <c r="D224"/>
  <c r="L224"/>
  <c r="M224" s="1"/>
  <c r="C170" i="9"/>
  <c r="C171"/>
  <c r="C238"/>
  <c r="C239"/>
  <c r="C265"/>
  <c r="C263"/>
  <c r="C333"/>
  <c r="C331"/>
  <c r="F43" i="13"/>
  <c r="G43" s="1"/>
  <c r="D43"/>
  <c r="H43"/>
  <c r="I43" s="1"/>
  <c r="L43"/>
  <c r="M43" s="1"/>
  <c r="H206"/>
  <c r="I206" s="1"/>
  <c r="L206"/>
  <c r="M206" s="1"/>
  <c r="D206"/>
  <c r="F206"/>
  <c r="G206" s="1"/>
  <c r="J206"/>
  <c r="K206" s="1"/>
  <c r="C95" i="5"/>
  <c r="C97"/>
  <c r="C163"/>
  <c r="C165"/>
  <c r="C231"/>
  <c r="C233"/>
  <c r="C299"/>
  <c r="C301"/>
  <c r="C362" i="9"/>
  <c r="C361"/>
  <c r="C363"/>
  <c r="H182" i="13"/>
  <c r="I182" s="1"/>
  <c r="F182"/>
  <c r="G182" s="1"/>
  <c r="J182"/>
  <c r="K182" s="1"/>
  <c r="D182"/>
  <c r="H214"/>
  <c r="I214" s="1"/>
  <c r="F214"/>
  <c r="G214" s="1"/>
  <c r="J214"/>
  <c r="K214" s="1"/>
  <c r="D214"/>
  <c r="L214"/>
  <c r="M214" s="1"/>
  <c r="E329"/>
  <c r="F379"/>
  <c r="G379" s="1"/>
  <c r="H379"/>
  <c r="I379" s="1"/>
  <c r="L379"/>
  <c r="M379" s="1"/>
  <c r="J379"/>
  <c r="K379" s="1"/>
  <c r="D379"/>
  <c r="E472"/>
  <c r="C395" i="5"/>
  <c r="C393"/>
  <c r="C403"/>
  <c r="C401"/>
  <c r="C411"/>
  <c r="C409"/>
  <c r="C419"/>
  <c r="C417"/>
  <c r="C427"/>
  <c r="C429"/>
  <c r="C435"/>
  <c r="C437"/>
  <c r="C443"/>
  <c r="C445"/>
  <c r="C451"/>
  <c r="C453"/>
  <c r="C463"/>
  <c r="C461"/>
  <c r="C53" i="9"/>
  <c r="C51"/>
  <c r="C78"/>
  <c r="C77"/>
  <c r="C121"/>
  <c r="C119"/>
  <c r="C146"/>
  <c r="C145"/>
  <c r="C189"/>
  <c r="C187"/>
  <c r="C214"/>
  <c r="C213"/>
  <c r="C257"/>
  <c r="C255"/>
  <c r="C281"/>
  <c r="C282"/>
  <c r="C325"/>
  <c r="C323"/>
  <c r="C349"/>
  <c r="C350"/>
  <c r="F60" i="13"/>
  <c r="G60" s="1"/>
  <c r="J60"/>
  <c r="K60" s="1"/>
  <c r="D60"/>
  <c r="H60"/>
  <c r="I60" s="1"/>
  <c r="L60"/>
  <c r="M60" s="1"/>
  <c r="J72"/>
  <c r="K72" s="1"/>
  <c r="F72"/>
  <c r="G72" s="1"/>
  <c r="D72"/>
  <c r="H72"/>
  <c r="I72" s="1"/>
  <c r="L72"/>
  <c r="M72" s="1"/>
  <c r="L83"/>
  <c r="M83" s="1"/>
  <c r="D83"/>
  <c r="F83"/>
  <c r="G83" s="1"/>
  <c r="H83"/>
  <c r="I83" s="1"/>
  <c r="J83"/>
  <c r="K83" s="1"/>
  <c r="H95"/>
  <c r="I95" s="1"/>
  <c r="L95"/>
  <c r="M95" s="1"/>
  <c r="D95"/>
  <c r="J95"/>
  <c r="K95" s="1"/>
  <c r="H125"/>
  <c r="I125" s="1"/>
  <c r="D125"/>
  <c r="L125"/>
  <c r="M125" s="1"/>
  <c r="F125"/>
  <c r="G125" s="1"/>
  <c r="F134"/>
  <c r="G134" s="1"/>
  <c r="L134"/>
  <c r="M134" s="1"/>
  <c r="D134"/>
  <c r="H134"/>
  <c r="I134" s="1"/>
  <c r="L219"/>
  <c r="M219" s="1"/>
  <c r="D219"/>
  <c r="F219"/>
  <c r="G219" s="1"/>
  <c r="H219"/>
  <c r="I219" s="1"/>
  <c r="J219"/>
  <c r="K219" s="1"/>
  <c r="E223"/>
  <c r="E265"/>
  <c r="F455"/>
  <c r="G455" s="1"/>
  <c r="L455"/>
  <c r="M455" s="1"/>
  <c r="D455"/>
  <c r="H455"/>
  <c r="I455" s="1"/>
  <c r="J455"/>
  <c r="K455" s="1"/>
  <c r="C126" i="5"/>
  <c r="C305"/>
  <c r="C431"/>
  <c r="C457"/>
  <c r="C491"/>
  <c r="C517"/>
  <c r="C152" i="9"/>
  <c r="C312"/>
  <c r="C301"/>
  <c r="C136" i="5"/>
  <c r="C47"/>
  <c r="C71"/>
  <c r="C115"/>
  <c r="C274"/>
  <c r="C217"/>
  <c r="C275"/>
  <c r="C319"/>
  <c r="C466"/>
  <c r="C514"/>
  <c r="C447"/>
  <c r="C473"/>
  <c r="C507"/>
  <c r="C48" i="9"/>
  <c r="C79"/>
  <c r="C112"/>
  <c r="C190"/>
  <c r="C250"/>
  <c r="C351"/>
  <c r="F616" i="1"/>
  <c r="C77" i="5"/>
  <c r="C111"/>
  <c r="C156"/>
  <c r="C188"/>
  <c r="C145"/>
  <c r="C204"/>
  <c r="C179"/>
  <c r="C268"/>
  <c r="C213"/>
  <c r="C300"/>
  <c r="C247"/>
  <c r="C364"/>
  <c r="C281"/>
  <c r="C315"/>
  <c r="C444"/>
  <c r="C460"/>
  <c r="C349"/>
  <c r="C492"/>
  <c r="C508"/>
  <c r="C383"/>
  <c r="C387"/>
  <c r="C421"/>
  <c r="C455"/>
  <c r="C471"/>
  <c r="C479"/>
  <c r="C487"/>
  <c r="C489"/>
  <c r="C495"/>
  <c r="C503"/>
  <c r="C511"/>
  <c r="C519"/>
  <c r="C523"/>
  <c r="C531"/>
  <c r="C539"/>
  <c r="C41" i="9"/>
  <c r="C60"/>
  <c r="C124"/>
  <c r="C109"/>
  <c r="C156"/>
  <c r="C188"/>
  <c r="C220"/>
  <c r="C177"/>
  <c r="C252"/>
  <c r="C245"/>
  <c r="C348"/>
  <c r="C380"/>
  <c r="C313"/>
  <c r="C381"/>
  <c r="C246"/>
  <c r="C247"/>
  <c r="C290"/>
  <c r="C289"/>
  <c r="C291"/>
  <c r="C314"/>
  <c r="C315"/>
  <c r="L29" i="13"/>
  <c r="M29" s="1"/>
  <c r="J29"/>
  <c r="K29" s="1"/>
  <c r="D29"/>
  <c r="F29"/>
  <c r="G29" s="1"/>
  <c r="L91"/>
  <c r="M91" s="1"/>
  <c r="D91"/>
  <c r="F91"/>
  <c r="G91" s="1"/>
  <c r="H91"/>
  <c r="I91" s="1"/>
  <c r="E115"/>
  <c r="C127" i="5"/>
  <c r="C125"/>
  <c r="C331"/>
  <c r="C329"/>
  <c r="C321" i="9"/>
  <c r="C319"/>
  <c r="L59" i="13"/>
  <c r="M59" s="1"/>
  <c r="D59"/>
  <c r="H59"/>
  <c r="I59" s="1"/>
  <c r="F59"/>
  <c r="G59" s="1"/>
  <c r="H71"/>
  <c r="I71" s="1"/>
  <c r="D71"/>
  <c r="F71"/>
  <c r="G71" s="1"/>
  <c r="L71"/>
  <c r="M71" s="1"/>
  <c r="C102" i="9"/>
  <c r="C103"/>
  <c r="C306"/>
  <c r="C307"/>
  <c r="D32" i="13"/>
  <c r="J32"/>
  <c r="K32" s="1"/>
  <c r="L32"/>
  <c r="M32" s="1"/>
  <c r="F32"/>
  <c r="G32" s="1"/>
  <c r="F85"/>
  <c r="G85" s="1"/>
  <c r="D85"/>
  <c r="H85"/>
  <c r="I85" s="1"/>
  <c r="L85"/>
  <c r="M85" s="1"/>
  <c r="L98"/>
  <c r="M98" s="1"/>
  <c r="D98"/>
  <c r="H98"/>
  <c r="I98" s="1"/>
  <c r="F98"/>
  <c r="G98" s="1"/>
  <c r="F431"/>
  <c r="G431" s="1"/>
  <c r="L431"/>
  <c r="M431" s="1"/>
  <c r="D431"/>
  <c r="J431"/>
  <c r="K431" s="1"/>
  <c r="H431"/>
  <c r="I431" s="1"/>
  <c r="C63" i="5"/>
  <c r="C61"/>
  <c r="C269" i="9"/>
  <c r="C270"/>
  <c r="L66" i="13"/>
  <c r="M66" s="1"/>
  <c r="D66"/>
  <c r="H66"/>
  <c r="I66" s="1"/>
  <c r="F66"/>
  <c r="G66" s="1"/>
  <c r="H116"/>
  <c r="I116" s="1"/>
  <c r="L116"/>
  <c r="M116" s="1"/>
  <c r="D116"/>
  <c r="J116"/>
  <c r="K116" s="1"/>
  <c r="E130"/>
  <c r="L140"/>
  <c r="M140" s="1"/>
  <c r="D140"/>
  <c r="J140"/>
  <c r="K140" s="1"/>
  <c r="F140"/>
  <c r="G140" s="1"/>
  <c r="H140"/>
  <c r="I140" s="1"/>
  <c r="F188"/>
  <c r="G188" s="1"/>
  <c r="D188"/>
  <c r="H188"/>
  <c r="I188" s="1"/>
  <c r="J188"/>
  <c r="K188" s="1"/>
  <c r="L188"/>
  <c r="M188" s="1"/>
  <c r="H199"/>
  <c r="I199" s="1"/>
  <c r="D199"/>
  <c r="L199"/>
  <c r="M199" s="1"/>
  <c r="F199"/>
  <c r="G199" s="1"/>
  <c r="J199"/>
  <c r="K199" s="1"/>
  <c r="F422"/>
  <c r="G422" s="1"/>
  <c r="H422"/>
  <c r="I422" s="1"/>
  <c r="J422"/>
  <c r="K422" s="1"/>
  <c r="D422"/>
  <c r="L422"/>
  <c r="M422" s="1"/>
  <c r="E440"/>
  <c r="C51" i="5"/>
  <c r="C49"/>
  <c r="C83"/>
  <c r="C85"/>
  <c r="C119"/>
  <c r="C117"/>
  <c r="C151"/>
  <c r="C153"/>
  <c r="C187"/>
  <c r="C185"/>
  <c r="C219"/>
  <c r="C221"/>
  <c r="C255"/>
  <c r="C253"/>
  <c r="C287"/>
  <c r="C289"/>
  <c r="C323"/>
  <c r="C321"/>
  <c r="C355"/>
  <c r="C357"/>
  <c r="C81" i="9"/>
  <c r="C82"/>
  <c r="C83"/>
  <c r="C106"/>
  <c r="C107"/>
  <c r="C149"/>
  <c r="C150"/>
  <c r="C151"/>
  <c r="C174"/>
  <c r="C175"/>
  <c r="C217"/>
  <c r="C218"/>
  <c r="C219"/>
  <c r="C242"/>
  <c r="C243"/>
  <c r="C285"/>
  <c r="C286"/>
  <c r="C287"/>
  <c r="C310"/>
  <c r="C311"/>
  <c r="C354"/>
  <c r="C353"/>
  <c r="C355"/>
  <c r="C378"/>
  <c r="C379"/>
  <c r="C393"/>
  <c r="C394"/>
  <c r="C401"/>
  <c r="C402"/>
  <c r="C410"/>
  <c r="C411"/>
  <c r="C418"/>
  <c r="C419"/>
  <c r="C461"/>
  <c r="C462"/>
  <c r="C469"/>
  <c r="C470"/>
  <c r="C478"/>
  <c r="C479"/>
  <c r="C486"/>
  <c r="C487"/>
  <c r="C529"/>
  <c r="C530"/>
  <c r="C537"/>
  <c r="C538"/>
  <c r="H38" i="13"/>
  <c r="I38" s="1"/>
  <c r="J38"/>
  <c r="K38" s="1"/>
  <c r="F38"/>
  <c r="L38"/>
  <c r="M38" s="1"/>
  <c r="L51"/>
  <c r="M51" s="1"/>
  <c r="D51"/>
  <c r="F51"/>
  <c r="G51" s="1"/>
  <c r="H51"/>
  <c r="I51" s="1"/>
  <c r="J51"/>
  <c r="K51" s="1"/>
  <c r="H63"/>
  <c r="I63" s="1"/>
  <c r="L63"/>
  <c r="M63" s="1"/>
  <c r="D63"/>
  <c r="J63"/>
  <c r="K63" s="1"/>
  <c r="H70"/>
  <c r="I70" s="1"/>
  <c r="L70"/>
  <c r="M70" s="1"/>
  <c r="D70"/>
  <c r="J70"/>
  <c r="K70" s="1"/>
  <c r="J81"/>
  <c r="K81" s="1"/>
  <c r="H81"/>
  <c r="I81" s="1"/>
  <c r="L81"/>
  <c r="M81" s="1"/>
  <c r="D81"/>
  <c r="E110"/>
  <c r="N110" s="1"/>
  <c r="E119"/>
  <c r="F157"/>
  <c r="G157" s="1"/>
  <c r="H157"/>
  <c r="I157" s="1"/>
  <c r="D157"/>
  <c r="L157"/>
  <c r="M157" s="1"/>
  <c r="J157"/>
  <c r="K157" s="1"/>
  <c r="U185"/>
  <c r="V185" s="1"/>
  <c r="W185"/>
  <c r="X185" s="1"/>
  <c r="F205"/>
  <c r="G205" s="1"/>
  <c r="L205"/>
  <c r="M205" s="1"/>
  <c r="H205"/>
  <c r="I205" s="1"/>
  <c r="D205"/>
  <c r="J205"/>
  <c r="K205" s="1"/>
  <c r="E245"/>
  <c r="L276"/>
  <c r="M276" s="1"/>
  <c r="D276"/>
  <c r="F276"/>
  <c r="G276" s="1"/>
  <c r="H276"/>
  <c r="I276" s="1"/>
  <c r="J276"/>
  <c r="K276" s="1"/>
  <c r="H287"/>
  <c r="I287" s="1"/>
  <c r="J287"/>
  <c r="K287" s="1"/>
  <c r="F287"/>
  <c r="G287" s="1"/>
  <c r="D287"/>
  <c r="L287"/>
  <c r="M287" s="1"/>
  <c r="H300"/>
  <c r="I300" s="1"/>
  <c r="D300"/>
  <c r="F300"/>
  <c r="G300" s="1"/>
  <c r="L300"/>
  <c r="M300" s="1"/>
  <c r="J300"/>
  <c r="K300" s="1"/>
  <c r="H303"/>
  <c r="I303" s="1"/>
  <c r="J303"/>
  <c r="K303" s="1"/>
  <c r="F303"/>
  <c r="G303" s="1"/>
  <c r="L303"/>
  <c r="M303" s="1"/>
  <c r="D303"/>
  <c r="F403"/>
  <c r="G403" s="1"/>
  <c r="D403"/>
  <c r="H403"/>
  <c r="I403" s="1"/>
  <c r="L403"/>
  <c r="M403" s="1"/>
  <c r="J403"/>
  <c r="K403" s="1"/>
  <c r="L514"/>
  <c r="M514" s="1"/>
  <c r="D514"/>
  <c r="H514"/>
  <c r="I514" s="1"/>
  <c r="F514"/>
  <c r="G514" s="1"/>
  <c r="J514"/>
  <c r="K514" s="1"/>
  <c r="H558"/>
  <c r="I558" s="1"/>
  <c r="L558"/>
  <c r="M558" s="1"/>
  <c r="D558"/>
  <c r="F558"/>
  <c r="G558" s="1"/>
  <c r="J558"/>
  <c r="K558" s="1"/>
  <c r="L729"/>
  <c r="M729" s="1"/>
  <c r="D729"/>
  <c r="F729"/>
  <c r="G729" s="1"/>
  <c r="H729"/>
  <c r="I729" s="1"/>
  <c r="J729"/>
  <c r="K729" s="1"/>
  <c r="L622" i="1"/>
  <c r="C67" i="5"/>
  <c r="C101"/>
  <c r="C158"/>
  <c r="C238"/>
  <c r="C270"/>
  <c r="C302"/>
  <c r="C398"/>
  <c r="C430"/>
  <c r="C389"/>
  <c r="C415"/>
  <c r="C483"/>
  <c r="C525"/>
  <c r="C105" i="9"/>
  <c r="C165"/>
  <c r="C233"/>
  <c r="C369"/>
  <c r="K622" i="1"/>
  <c r="C200" i="5"/>
  <c r="C296"/>
  <c r="C328"/>
  <c r="C424"/>
  <c r="C38" i="9"/>
  <c r="C67"/>
  <c r="C135"/>
  <c r="C228"/>
  <c r="N40" i="13"/>
  <c r="J616" i="1"/>
  <c r="T621"/>
  <c r="C81" i="5"/>
  <c r="C105"/>
  <c r="C149"/>
  <c r="C173"/>
  <c r="C290"/>
  <c r="C386"/>
  <c r="C343"/>
  <c r="C377"/>
  <c r="C405"/>
  <c r="C515"/>
  <c r="C54" i="9"/>
  <c r="C147"/>
  <c r="C182"/>
  <c r="C386"/>
  <c r="E616" i="1"/>
  <c r="T618"/>
  <c r="C70" i="5"/>
  <c r="C75"/>
  <c r="C102"/>
  <c r="C109"/>
  <c r="C166"/>
  <c r="C143"/>
  <c r="C177"/>
  <c r="C246"/>
  <c r="C262"/>
  <c r="C278"/>
  <c r="C211"/>
  <c r="C294"/>
  <c r="C310"/>
  <c r="C326"/>
  <c r="C245"/>
  <c r="C342"/>
  <c r="C279"/>
  <c r="C390"/>
  <c r="C406"/>
  <c r="C313"/>
  <c r="C454"/>
  <c r="C347"/>
  <c r="C381"/>
  <c r="C534"/>
  <c r="C36" i="9"/>
  <c r="C40"/>
  <c r="C72"/>
  <c r="C63"/>
  <c r="C71"/>
  <c r="C104"/>
  <c r="C136"/>
  <c r="C168"/>
  <c r="C131"/>
  <c r="C139"/>
  <c r="C200"/>
  <c r="C232"/>
  <c r="C264"/>
  <c r="C199"/>
  <c r="C207"/>
  <c r="C328"/>
  <c r="C360"/>
  <c r="C267"/>
  <c r="C275"/>
  <c r="C392"/>
  <c r="C424"/>
  <c r="C335"/>
  <c r="C343"/>
  <c r="C427"/>
  <c r="C435"/>
  <c r="C445"/>
  <c r="C453"/>
  <c r="C495"/>
  <c r="C503"/>
  <c r="C513"/>
  <c r="C521"/>
  <c r="H29" i="13"/>
  <c r="I29" s="1"/>
  <c r="C357" i="9"/>
  <c r="C358"/>
  <c r="C359"/>
  <c r="E79" i="13"/>
  <c r="C91" i="5"/>
  <c r="C93"/>
  <c r="C227"/>
  <c r="C229"/>
  <c r="C277" i="9"/>
  <c r="C278"/>
  <c r="L42" i="13"/>
  <c r="M42" s="1"/>
  <c r="D42"/>
  <c r="J42"/>
  <c r="K42" s="1"/>
  <c r="H42"/>
  <c r="I42" s="1"/>
  <c r="L112"/>
  <c r="M112" s="1"/>
  <c r="D112"/>
  <c r="H112"/>
  <c r="I112" s="1"/>
  <c r="F112"/>
  <c r="G112" s="1"/>
  <c r="F141"/>
  <c r="G141" s="1"/>
  <c r="H141"/>
  <c r="I141" s="1"/>
  <c r="L141"/>
  <c r="M141" s="1"/>
  <c r="J141"/>
  <c r="K141" s="1"/>
  <c r="D141"/>
  <c r="N163"/>
  <c r="E163"/>
  <c r="F268"/>
  <c r="G268" s="1"/>
  <c r="H268"/>
  <c r="I268" s="1"/>
  <c r="J268"/>
  <c r="K268" s="1"/>
  <c r="L268"/>
  <c r="M268" s="1"/>
  <c r="D268"/>
  <c r="J297"/>
  <c r="K297" s="1"/>
  <c r="H297"/>
  <c r="I297" s="1"/>
  <c r="L297"/>
  <c r="M297" s="1"/>
  <c r="F297"/>
  <c r="G297" s="1"/>
  <c r="D297"/>
  <c r="E351"/>
  <c r="F377"/>
  <c r="G377" s="1"/>
  <c r="H377"/>
  <c r="I377" s="1"/>
  <c r="J377"/>
  <c r="K377" s="1"/>
  <c r="D377"/>
  <c r="L377"/>
  <c r="M377" s="1"/>
  <c r="H628"/>
  <c r="I628" s="1"/>
  <c r="D628"/>
  <c r="F628"/>
  <c r="G628" s="1"/>
  <c r="L628"/>
  <c r="M628" s="1"/>
  <c r="J628"/>
  <c r="K628" s="1"/>
  <c r="C197" i="9"/>
  <c r="C195"/>
  <c r="E69" i="13"/>
  <c r="F106"/>
  <c r="G106" s="1"/>
  <c r="J106"/>
  <c r="K106" s="1"/>
  <c r="D106"/>
  <c r="H106"/>
  <c r="I106" s="1"/>
  <c r="L106"/>
  <c r="M106" s="1"/>
  <c r="L234"/>
  <c r="M234" s="1"/>
  <c r="D234"/>
  <c r="H234"/>
  <c r="I234" s="1"/>
  <c r="J234"/>
  <c r="K234" s="1"/>
  <c r="F234"/>
  <c r="G234" s="1"/>
  <c r="F249"/>
  <c r="G249" s="1"/>
  <c r="J249"/>
  <c r="K249" s="1"/>
  <c r="L249"/>
  <c r="M249" s="1"/>
  <c r="H249"/>
  <c r="I249" s="1"/>
  <c r="D249"/>
  <c r="E451"/>
  <c r="C199" i="5"/>
  <c r="C197"/>
  <c r="C335"/>
  <c r="C333"/>
  <c r="C367"/>
  <c r="C369"/>
  <c r="C66" i="9"/>
  <c r="C65"/>
  <c r="C226"/>
  <c r="C225"/>
  <c r="C227"/>
  <c r="C293"/>
  <c r="C294"/>
  <c r="C295"/>
  <c r="C337"/>
  <c r="C338"/>
  <c r="F92" i="13"/>
  <c r="G92" s="1"/>
  <c r="J92"/>
  <c r="K92" s="1"/>
  <c r="D92"/>
  <c r="H92"/>
  <c r="I92" s="1"/>
  <c r="L92"/>
  <c r="M92" s="1"/>
  <c r="C69" i="9"/>
  <c r="C70"/>
  <c r="C93"/>
  <c r="C94"/>
  <c r="C95"/>
  <c r="C137"/>
  <c r="C138"/>
  <c r="C161"/>
  <c r="C162"/>
  <c r="C163"/>
  <c r="C205"/>
  <c r="C206"/>
  <c r="C229"/>
  <c r="C230"/>
  <c r="C231"/>
  <c r="C274"/>
  <c r="C273"/>
  <c r="C297"/>
  <c r="C298"/>
  <c r="C299"/>
  <c r="C342"/>
  <c r="C341"/>
  <c r="C365"/>
  <c r="C366"/>
  <c r="C367"/>
  <c r="J49" i="13"/>
  <c r="K49" s="1"/>
  <c r="H49"/>
  <c r="I49" s="1"/>
  <c r="L49"/>
  <c r="M49" s="1"/>
  <c r="D49"/>
  <c r="L75"/>
  <c r="M75" s="1"/>
  <c r="D75"/>
  <c r="J75"/>
  <c r="K75" s="1"/>
  <c r="F75"/>
  <c r="G75" s="1"/>
  <c r="H78"/>
  <c r="I78" s="1"/>
  <c r="L78"/>
  <c r="M78" s="1"/>
  <c r="D78"/>
  <c r="F78"/>
  <c r="G78" s="1"/>
  <c r="E84"/>
  <c r="D121"/>
  <c r="F121"/>
  <c r="G121" s="1"/>
  <c r="H121"/>
  <c r="I121" s="1"/>
  <c r="J121"/>
  <c r="K121" s="1"/>
  <c r="E142"/>
  <c r="H198"/>
  <c r="I198" s="1"/>
  <c r="F198"/>
  <c r="G198" s="1"/>
  <c r="J198"/>
  <c r="K198" s="1"/>
  <c r="L198"/>
  <c r="M198" s="1"/>
  <c r="D198"/>
  <c r="F213"/>
  <c r="G213" s="1"/>
  <c r="H213"/>
  <c r="I213" s="1"/>
  <c r="D213"/>
  <c r="J213"/>
  <c r="K213" s="1"/>
  <c r="L213"/>
  <c r="M213" s="1"/>
  <c r="F325"/>
  <c r="G325" s="1"/>
  <c r="J325"/>
  <c r="K325" s="1"/>
  <c r="H325"/>
  <c r="I325" s="1"/>
  <c r="D325"/>
  <c r="L325"/>
  <c r="M325" s="1"/>
  <c r="H370"/>
  <c r="I370" s="1"/>
  <c r="D370"/>
  <c r="F370"/>
  <c r="G370" s="1"/>
  <c r="L370"/>
  <c r="M370" s="1"/>
  <c r="J370"/>
  <c r="K370" s="1"/>
  <c r="E384"/>
  <c r="M616" i="1"/>
  <c r="C135" i="5"/>
  <c r="C237"/>
  <c r="C414"/>
  <c r="C462"/>
  <c r="C373"/>
  <c r="C397"/>
  <c r="C449"/>
  <c r="C499"/>
  <c r="C130" i="9"/>
  <c r="C198"/>
  <c r="C266"/>
  <c r="K616" i="1"/>
  <c r="C56" i="5"/>
  <c r="C120"/>
  <c r="C360"/>
  <c r="C68" i="9"/>
  <c r="C339"/>
  <c r="C98" i="5"/>
  <c r="C114"/>
  <c r="C139"/>
  <c r="C226"/>
  <c r="C242"/>
  <c r="C258"/>
  <c r="C338"/>
  <c r="C285"/>
  <c r="C353"/>
  <c r="C413"/>
  <c r="C37" i="9"/>
  <c r="C176"/>
  <c r="C208"/>
  <c r="C215"/>
  <c r="C258"/>
  <c r="C326"/>
  <c r="L37" i="1"/>
  <c r="K37"/>
  <c r="C64" i="5"/>
  <c r="C65"/>
  <c r="C96"/>
  <c r="C99"/>
  <c r="C144"/>
  <c r="C160"/>
  <c r="C176"/>
  <c r="C133"/>
  <c r="C192"/>
  <c r="C208"/>
  <c r="C224"/>
  <c r="C167"/>
  <c r="C240"/>
  <c r="C272"/>
  <c r="C201"/>
  <c r="C304"/>
  <c r="C235"/>
  <c r="C336"/>
  <c r="C368"/>
  <c r="C269"/>
  <c r="C400"/>
  <c r="C303"/>
  <c r="C432"/>
  <c r="C448"/>
  <c r="C337"/>
  <c r="C480"/>
  <c r="C512"/>
  <c r="C371"/>
  <c r="C52" i="9"/>
  <c r="C58"/>
  <c r="C116"/>
  <c r="C101"/>
  <c r="C126"/>
  <c r="C180"/>
  <c r="C212"/>
  <c r="C169"/>
  <c r="C244"/>
  <c r="C194"/>
  <c r="C276"/>
  <c r="C308"/>
  <c r="C237"/>
  <c r="C340"/>
  <c r="C262"/>
  <c r="C372"/>
  <c r="C305"/>
  <c r="C436"/>
  <c r="C330"/>
  <c r="C468"/>
  <c r="C500"/>
  <c r="C373"/>
  <c r="N201" i="13"/>
  <c r="N233"/>
  <c r="H54"/>
  <c r="I54" s="1"/>
  <c r="L54"/>
  <c r="M54" s="1"/>
  <c r="D54"/>
  <c r="L67"/>
  <c r="M67" s="1"/>
  <c r="D67"/>
  <c r="E68"/>
  <c r="N68" s="1"/>
  <c r="H86"/>
  <c r="I86" s="1"/>
  <c r="L86"/>
  <c r="M86" s="1"/>
  <c r="D86"/>
  <c r="L99"/>
  <c r="M99" s="1"/>
  <c r="D99"/>
  <c r="E100"/>
  <c r="L113"/>
  <c r="M113" s="1"/>
  <c r="D113"/>
  <c r="E114"/>
  <c r="N114" s="1"/>
  <c r="F130"/>
  <c r="G130" s="1"/>
  <c r="L130"/>
  <c r="M130" s="1"/>
  <c r="H135"/>
  <c r="I135" s="1"/>
  <c r="J135"/>
  <c r="K135" s="1"/>
  <c r="L135"/>
  <c r="M135" s="1"/>
  <c r="F135"/>
  <c r="G135" s="1"/>
  <c r="L139"/>
  <c r="M139" s="1"/>
  <c r="D139"/>
  <c r="F139"/>
  <c r="G139" s="1"/>
  <c r="H139"/>
  <c r="I139" s="1"/>
  <c r="L148"/>
  <c r="M148" s="1"/>
  <c r="D148"/>
  <c r="H148"/>
  <c r="I148" s="1"/>
  <c r="J153"/>
  <c r="K153" s="1"/>
  <c r="L153"/>
  <c r="M153" s="1"/>
  <c r="D153"/>
  <c r="H153"/>
  <c r="I153" s="1"/>
  <c r="H159"/>
  <c r="I159" s="1"/>
  <c r="J159"/>
  <c r="K159" s="1"/>
  <c r="D159"/>
  <c r="H160"/>
  <c r="I160" s="1"/>
  <c r="L160"/>
  <c r="M160" s="1"/>
  <c r="F160"/>
  <c r="G160" s="1"/>
  <c r="J168"/>
  <c r="K168" s="1"/>
  <c r="D168"/>
  <c r="F168"/>
  <c r="G168" s="1"/>
  <c r="L168"/>
  <c r="M168" s="1"/>
  <c r="H174"/>
  <c r="I174" s="1"/>
  <c r="F174"/>
  <c r="G174" s="1"/>
  <c r="L177"/>
  <c r="M177" s="1"/>
  <c r="D177"/>
  <c r="F177"/>
  <c r="G177" s="1"/>
  <c r="J177"/>
  <c r="K177" s="1"/>
  <c r="L179"/>
  <c r="M179" s="1"/>
  <c r="D179"/>
  <c r="J179"/>
  <c r="K179" s="1"/>
  <c r="H179"/>
  <c r="I179" s="1"/>
  <c r="F180"/>
  <c r="G180" s="1"/>
  <c r="J180"/>
  <c r="K180" s="1"/>
  <c r="L180"/>
  <c r="M180" s="1"/>
  <c r="H180"/>
  <c r="I180" s="1"/>
  <c r="E189"/>
  <c r="H190"/>
  <c r="I190" s="1"/>
  <c r="L190"/>
  <c r="M190" s="1"/>
  <c r="D190"/>
  <c r="F190"/>
  <c r="G190" s="1"/>
  <c r="L195"/>
  <c r="M195" s="1"/>
  <c r="D195"/>
  <c r="J195"/>
  <c r="K195" s="1"/>
  <c r="F195"/>
  <c r="G195" s="1"/>
  <c r="E197"/>
  <c r="H215"/>
  <c r="I215" s="1"/>
  <c r="D215"/>
  <c r="L215"/>
  <c r="M215" s="1"/>
  <c r="H223"/>
  <c r="I223" s="1"/>
  <c r="J223"/>
  <c r="K223" s="1"/>
  <c r="F223"/>
  <c r="G223" s="1"/>
  <c r="J225"/>
  <c r="K225" s="1"/>
  <c r="D225"/>
  <c r="L255"/>
  <c r="M255" s="1"/>
  <c r="D255"/>
  <c r="F255"/>
  <c r="G255" s="1"/>
  <c r="H260"/>
  <c r="I260" s="1"/>
  <c r="F260"/>
  <c r="G260" s="1"/>
  <c r="J260"/>
  <c r="K260" s="1"/>
  <c r="L260"/>
  <c r="M260" s="1"/>
  <c r="F264"/>
  <c r="G264" s="1"/>
  <c r="D264"/>
  <c r="H264"/>
  <c r="I264" s="1"/>
  <c r="J264"/>
  <c r="K264" s="1"/>
  <c r="J269"/>
  <c r="K269" s="1"/>
  <c r="H269"/>
  <c r="I269" s="1"/>
  <c r="D269"/>
  <c r="F293"/>
  <c r="G293" s="1"/>
  <c r="H293"/>
  <c r="I293" s="1"/>
  <c r="J293"/>
  <c r="K293" s="1"/>
  <c r="L293"/>
  <c r="M293" s="1"/>
  <c r="D293"/>
  <c r="L299"/>
  <c r="M299" s="1"/>
  <c r="D299"/>
  <c r="F299"/>
  <c r="G299" s="1"/>
  <c r="H299"/>
  <c r="I299" s="1"/>
  <c r="F316"/>
  <c r="G316" s="1"/>
  <c r="H316"/>
  <c r="I316" s="1"/>
  <c r="D316"/>
  <c r="L316"/>
  <c r="M316" s="1"/>
  <c r="J316"/>
  <c r="K316" s="1"/>
  <c r="E326"/>
  <c r="E340"/>
  <c r="E343"/>
  <c r="E360"/>
  <c r="N360" s="1"/>
  <c r="L366"/>
  <c r="M366" s="1"/>
  <c r="D366"/>
  <c r="F366"/>
  <c r="G366" s="1"/>
  <c r="J366"/>
  <c r="K366" s="1"/>
  <c r="H366"/>
  <c r="I366" s="1"/>
  <c r="F384"/>
  <c r="G384" s="1"/>
  <c r="J384"/>
  <c r="K384" s="1"/>
  <c r="H384"/>
  <c r="I384" s="1"/>
  <c r="L384"/>
  <c r="M384" s="1"/>
  <c r="L393"/>
  <c r="M393" s="1"/>
  <c r="D393"/>
  <c r="F393"/>
  <c r="G393" s="1"/>
  <c r="H393"/>
  <c r="I393" s="1"/>
  <c r="J393"/>
  <c r="K393" s="1"/>
  <c r="F425"/>
  <c r="G425" s="1"/>
  <c r="L425"/>
  <c r="M425" s="1"/>
  <c r="J425"/>
  <c r="K425" s="1"/>
  <c r="H425"/>
  <c r="I425" s="1"/>
  <c r="J451"/>
  <c r="K451" s="1"/>
  <c r="H451"/>
  <c r="I451" s="1"/>
  <c r="L451"/>
  <c r="M451" s="1"/>
  <c r="F451"/>
  <c r="G451" s="1"/>
  <c r="U477"/>
  <c r="V477" s="1"/>
  <c r="W477"/>
  <c r="X477" s="1"/>
  <c r="Y477"/>
  <c r="Z477" s="1"/>
  <c r="Q477"/>
  <c r="R477" s="1"/>
  <c r="S477"/>
  <c r="T477" s="1"/>
  <c r="F517"/>
  <c r="G517" s="1"/>
  <c r="H517"/>
  <c r="I517" s="1"/>
  <c r="J517"/>
  <c r="K517" s="1"/>
  <c r="L517"/>
  <c r="M517" s="1"/>
  <c r="D517"/>
  <c r="J552"/>
  <c r="K552" s="1"/>
  <c r="F552"/>
  <c r="G552" s="1"/>
  <c r="H552"/>
  <c r="I552" s="1"/>
  <c r="D552"/>
  <c r="L659"/>
  <c r="M659" s="1"/>
  <c r="H659"/>
  <c r="I659" s="1"/>
  <c r="J659"/>
  <c r="K659" s="1"/>
  <c r="D659"/>
  <c r="F659"/>
  <c r="G659" s="1"/>
  <c r="J48"/>
  <c r="K48" s="1"/>
  <c r="F48"/>
  <c r="G48" s="1"/>
  <c r="F68"/>
  <c r="G68" s="1"/>
  <c r="J68"/>
  <c r="K68" s="1"/>
  <c r="L74"/>
  <c r="M74" s="1"/>
  <c r="D74"/>
  <c r="H74"/>
  <c r="I74" s="1"/>
  <c r="J80"/>
  <c r="K80" s="1"/>
  <c r="F80"/>
  <c r="G80" s="1"/>
  <c r="F100"/>
  <c r="G100" s="1"/>
  <c r="J100"/>
  <c r="K100" s="1"/>
  <c r="F114"/>
  <c r="G114" s="1"/>
  <c r="J114"/>
  <c r="K114" s="1"/>
  <c r="L120"/>
  <c r="M120" s="1"/>
  <c r="D120"/>
  <c r="F120"/>
  <c r="G120" s="1"/>
  <c r="H120"/>
  <c r="I120" s="1"/>
  <c r="L123"/>
  <c r="M123" s="1"/>
  <c r="H123"/>
  <c r="I123" s="1"/>
  <c r="J128"/>
  <c r="K128" s="1"/>
  <c r="L128"/>
  <c r="M128" s="1"/>
  <c r="F128"/>
  <c r="G128" s="1"/>
  <c r="J138"/>
  <c r="K138" s="1"/>
  <c r="D138"/>
  <c r="F138"/>
  <c r="G138" s="1"/>
  <c r="L138"/>
  <c r="M138" s="1"/>
  <c r="H144"/>
  <c r="I144" s="1"/>
  <c r="F144"/>
  <c r="G144" s="1"/>
  <c r="L147"/>
  <c r="M147" s="1"/>
  <c r="D147"/>
  <c r="F147"/>
  <c r="G147" s="1"/>
  <c r="J147"/>
  <c r="K147" s="1"/>
  <c r="F181"/>
  <c r="G181" s="1"/>
  <c r="H181"/>
  <c r="I181" s="1"/>
  <c r="J181"/>
  <c r="K181" s="1"/>
  <c r="L181"/>
  <c r="M181" s="1"/>
  <c r="F189"/>
  <c r="G189" s="1"/>
  <c r="L189"/>
  <c r="M189" s="1"/>
  <c r="J192"/>
  <c r="K192" s="1"/>
  <c r="F192"/>
  <c r="G192" s="1"/>
  <c r="L192"/>
  <c r="M192" s="1"/>
  <c r="D192"/>
  <c r="F196"/>
  <c r="G196" s="1"/>
  <c r="J196"/>
  <c r="K196" s="1"/>
  <c r="L196"/>
  <c r="M196" s="1"/>
  <c r="F197"/>
  <c r="G197" s="1"/>
  <c r="H197"/>
  <c r="I197" s="1"/>
  <c r="J197"/>
  <c r="K197" s="1"/>
  <c r="H256"/>
  <c r="I256" s="1"/>
  <c r="F256"/>
  <c r="G256" s="1"/>
  <c r="L256"/>
  <c r="M256" s="1"/>
  <c r="D256"/>
  <c r="F278"/>
  <c r="G278" s="1"/>
  <c r="J278"/>
  <c r="K278" s="1"/>
  <c r="L278"/>
  <c r="M278" s="1"/>
  <c r="H278"/>
  <c r="I278" s="1"/>
  <c r="D278"/>
  <c r="E311"/>
  <c r="H326"/>
  <c r="I326" s="1"/>
  <c r="J326"/>
  <c r="K326" s="1"/>
  <c r="L326"/>
  <c r="M326" s="1"/>
  <c r="F326"/>
  <c r="G326" s="1"/>
  <c r="E335"/>
  <c r="J343"/>
  <c r="K343" s="1"/>
  <c r="H343"/>
  <c r="I343" s="1"/>
  <c r="F343"/>
  <c r="G343" s="1"/>
  <c r="L343"/>
  <c r="M343" s="1"/>
  <c r="E349"/>
  <c r="N349" s="1"/>
  <c r="L354"/>
  <c r="M354" s="1"/>
  <c r="D354"/>
  <c r="F354"/>
  <c r="G354" s="1"/>
  <c r="H354"/>
  <c r="I354" s="1"/>
  <c r="J354"/>
  <c r="K354" s="1"/>
  <c r="E356"/>
  <c r="H360"/>
  <c r="I360" s="1"/>
  <c r="F360"/>
  <c r="G360" s="1"/>
  <c r="J360"/>
  <c r="K360" s="1"/>
  <c r="L360"/>
  <c r="M360" s="1"/>
  <c r="U429"/>
  <c r="V429" s="1"/>
  <c r="W429"/>
  <c r="X429" s="1"/>
  <c r="Y429"/>
  <c r="Z429" s="1"/>
  <c r="Q429"/>
  <c r="R429" s="1"/>
  <c r="S429"/>
  <c r="T429" s="1"/>
  <c r="H433"/>
  <c r="I433" s="1"/>
  <c r="F433"/>
  <c r="G433" s="1"/>
  <c r="L433"/>
  <c r="M433" s="1"/>
  <c r="J433"/>
  <c r="K433" s="1"/>
  <c r="D433"/>
  <c r="L438"/>
  <c r="M438" s="1"/>
  <c r="D438"/>
  <c r="F438"/>
  <c r="G438" s="1"/>
  <c r="H438"/>
  <c r="I438" s="1"/>
  <c r="J438"/>
  <c r="K438" s="1"/>
  <c r="F447"/>
  <c r="G447" s="1"/>
  <c r="L447"/>
  <c r="M447" s="1"/>
  <c r="D447"/>
  <c r="J447"/>
  <c r="K447" s="1"/>
  <c r="H447"/>
  <c r="I447" s="1"/>
  <c r="H449"/>
  <c r="I449" s="1"/>
  <c r="F449"/>
  <c r="G449" s="1"/>
  <c r="L449"/>
  <c r="M449" s="1"/>
  <c r="J449"/>
  <c r="K449" s="1"/>
  <c r="D449"/>
  <c r="H481"/>
  <c r="I481" s="1"/>
  <c r="F481"/>
  <c r="G481" s="1"/>
  <c r="L481"/>
  <c r="M481" s="1"/>
  <c r="J481"/>
  <c r="K481" s="1"/>
  <c r="D481"/>
  <c r="H551"/>
  <c r="I551" s="1"/>
  <c r="J551"/>
  <c r="K551" s="1"/>
  <c r="F551"/>
  <c r="G551" s="1"/>
  <c r="L551"/>
  <c r="M551" s="1"/>
  <c r="D551"/>
  <c r="C469" i="5"/>
  <c r="C477"/>
  <c r="C485"/>
  <c r="C497"/>
  <c r="C505"/>
  <c r="C513"/>
  <c r="C521"/>
  <c r="C529"/>
  <c r="C537"/>
  <c r="C391" i="9"/>
  <c r="C399"/>
  <c r="C407"/>
  <c r="C415"/>
  <c r="C423"/>
  <c r="C431"/>
  <c r="C439"/>
  <c r="C447"/>
  <c r="C459"/>
  <c r="C467"/>
  <c r="C475"/>
  <c r="C483"/>
  <c r="C491"/>
  <c r="C499"/>
  <c r="C507"/>
  <c r="D42" s="1"/>
  <c r="C515"/>
  <c r="C527"/>
  <c r="C535"/>
  <c r="H33" i="13"/>
  <c r="I33" s="1"/>
  <c r="H64"/>
  <c r="I64" s="1"/>
  <c r="H96"/>
  <c r="I96" s="1"/>
  <c r="H110"/>
  <c r="I110" s="1"/>
  <c r="L124"/>
  <c r="M124" s="1"/>
  <c r="N313"/>
  <c r="E239"/>
  <c r="E324"/>
  <c r="H341"/>
  <c r="I341" s="1"/>
  <c r="F341"/>
  <c r="G341" s="1"/>
  <c r="J341"/>
  <c r="K341" s="1"/>
  <c r="D341"/>
  <c r="N357"/>
  <c r="E357"/>
  <c r="F122"/>
  <c r="G122" s="1"/>
  <c r="H122"/>
  <c r="I122" s="1"/>
  <c r="D122"/>
  <c r="J122"/>
  <c r="K122" s="1"/>
  <c r="L156"/>
  <c r="M156" s="1"/>
  <c r="D156"/>
  <c r="J156"/>
  <c r="K156" s="1"/>
  <c r="H162"/>
  <c r="J162"/>
  <c r="K162" s="1"/>
  <c r="L162"/>
  <c r="M162" s="1"/>
  <c r="F172"/>
  <c r="G172" s="1"/>
  <c r="J172"/>
  <c r="K172" s="1"/>
  <c r="L218"/>
  <c r="M218" s="1"/>
  <c r="D218"/>
  <c r="H218"/>
  <c r="I218" s="1"/>
  <c r="J218"/>
  <c r="K218" s="1"/>
  <c r="F218"/>
  <c r="G218" s="1"/>
  <c r="E228"/>
  <c r="E237"/>
  <c r="N237" s="1"/>
  <c r="H239"/>
  <c r="I239" s="1"/>
  <c r="J239"/>
  <c r="K239" s="1"/>
  <c r="L239"/>
  <c r="M239" s="1"/>
  <c r="J240"/>
  <c r="K240" s="1"/>
  <c r="F240"/>
  <c r="G240" s="1"/>
  <c r="D240"/>
  <c r="F244"/>
  <c r="G244" s="1"/>
  <c r="J244"/>
  <c r="K244" s="1"/>
  <c r="L244"/>
  <c r="M244" s="1"/>
  <c r="H244"/>
  <c r="I244" s="1"/>
  <c r="L247"/>
  <c r="M247" s="1"/>
  <c r="D247"/>
  <c r="F247"/>
  <c r="G247" s="1"/>
  <c r="H247"/>
  <c r="I247" s="1"/>
  <c r="E248"/>
  <c r="J253"/>
  <c r="K253" s="1"/>
  <c r="D253"/>
  <c r="F253"/>
  <c r="G253" s="1"/>
  <c r="H258"/>
  <c r="I258" s="1"/>
  <c r="D258"/>
  <c r="J258"/>
  <c r="K258" s="1"/>
  <c r="L271"/>
  <c r="M271" s="1"/>
  <c r="D271"/>
  <c r="H271"/>
  <c r="I271" s="1"/>
  <c r="L279"/>
  <c r="M279" s="1"/>
  <c r="D279"/>
  <c r="J279"/>
  <c r="K279" s="1"/>
  <c r="F279"/>
  <c r="G279" s="1"/>
  <c r="E309"/>
  <c r="N309" s="1"/>
  <c r="J312"/>
  <c r="K312" s="1"/>
  <c r="L312"/>
  <c r="M312" s="1"/>
  <c r="D312"/>
  <c r="H312"/>
  <c r="I312" s="1"/>
  <c r="F317"/>
  <c r="G317" s="1"/>
  <c r="H317"/>
  <c r="I317" s="1"/>
  <c r="J317"/>
  <c r="K317" s="1"/>
  <c r="H333"/>
  <c r="I333" s="1"/>
  <c r="F333"/>
  <c r="G333" s="1"/>
  <c r="D333"/>
  <c r="J333"/>
  <c r="K333" s="1"/>
  <c r="D385"/>
  <c r="F385"/>
  <c r="G385" s="1"/>
  <c r="L385"/>
  <c r="M385" s="1"/>
  <c r="J385"/>
  <c r="K385" s="1"/>
  <c r="H385"/>
  <c r="I385" s="1"/>
  <c r="G392"/>
  <c r="K410"/>
  <c r="N410" s="1"/>
  <c r="L539"/>
  <c r="M539" s="1"/>
  <c r="D539"/>
  <c r="F539"/>
  <c r="G539" s="1"/>
  <c r="H539"/>
  <c r="I539" s="1"/>
  <c r="J539"/>
  <c r="K539" s="1"/>
  <c r="J37" i="1"/>
  <c r="R37"/>
  <c r="J31" i="13"/>
  <c r="K31" s="1"/>
  <c r="D33"/>
  <c r="D35"/>
  <c r="L36"/>
  <c r="M36" s="1"/>
  <c r="J47"/>
  <c r="K47" s="1"/>
  <c r="J54"/>
  <c r="K54" s="1"/>
  <c r="J61"/>
  <c r="K61" s="1"/>
  <c r="J67"/>
  <c r="K67" s="1"/>
  <c r="H73"/>
  <c r="I73" s="1"/>
  <c r="J74"/>
  <c r="K74" s="1"/>
  <c r="D77"/>
  <c r="J79"/>
  <c r="K79" s="1"/>
  <c r="J86"/>
  <c r="K86" s="1"/>
  <c r="J93"/>
  <c r="K93" s="1"/>
  <c r="E97"/>
  <c r="N97" s="1"/>
  <c r="J99"/>
  <c r="K99" s="1"/>
  <c r="J107"/>
  <c r="K107" s="1"/>
  <c r="E111"/>
  <c r="N111" s="1"/>
  <c r="J113"/>
  <c r="K113" s="1"/>
  <c r="H119"/>
  <c r="I119" s="1"/>
  <c r="J130"/>
  <c r="K130" s="1"/>
  <c r="J160"/>
  <c r="K160" s="1"/>
  <c r="L174"/>
  <c r="M174" s="1"/>
  <c r="L223"/>
  <c r="M223" s="1"/>
  <c r="F76"/>
  <c r="G76" s="1"/>
  <c r="J76"/>
  <c r="K76" s="1"/>
  <c r="F133"/>
  <c r="G133" s="1"/>
  <c r="H133"/>
  <c r="I133" s="1"/>
  <c r="J133"/>
  <c r="K133" s="1"/>
  <c r="H151"/>
  <c r="I151" s="1"/>
  <c r="J151"/>
  <c r="K151" s="1"/>
  <c r="F151"/>
  <c r="G151" s="1"/>
  <c r="H183"/>
  <c r="I183" s="1"/>
  <c r="D183"/>
  <c r="J183"/>
  <c r="K183" s="1"/>
  <c r="L235"/>
  <c r="M235" s="1"/>
  <c r="D235"/>
  <c r="F235"/>
  <c r="G235" s="1"/>
  <c r="H235"/>
  <c r="I235" s="1"/>
  <c r="E317"/>
  <c r="J364"/>
  <c r="K364" s="1"/>
  <c r="F364"/>
  <c r="G364" s="1"/>
  <c r="D364"/>
  <c r="H364"/>
  <c r="I364" s="1"/>
  <c r="F52"/>
  <c r="G52" s="1"/>
  <c r="J52"/>
  <c r="K52" s="1"/>
  <c r="L58"/>
  <c r="M58" s="1"/>
  <c r="D58"/>
  <c r="H58"/>
  <c r="I58" s="1"/>
  <c r="J64"/>
  <c r="K64" s="1"/>
  <c r="F64"/>
  <c r="G64" s="1"/>
  <c r="F84"/>
  <c r="G84" s="1"/>
  <c r="J84"/>
  <c r="K84" s="1"/>
  <c r="L90"/>
  <c r="M90" s="1"/>
  <c r="D90"/>
  <c r="H90"/>
  <c r="I90" s="1"/>
  <c r="J96"/>
  <c r="K96" s="1"/>
  <c r="F96"/>
  <c r="G96" s="1"/>
  <c r="L104"/>
  <c r="M104" s="1"/>
  <c r="D104"/>
  <c r="H104"/>
  <c r="I104" s="1"/>
  <c r="J110"/>
  <c r="K110" s="1"/>
  <c r="F110"/>
  <c r="G110" s="1"/>
  <c r="H124"/>
  <c r="I124" s="1"/>
  <c r="J124"/>
  <c r="K124" s="1"/>
  <c r="L131"/>
  <c r="M131" s="1"/>
  <c r="D131"/>
  <c r="F131"/>
  <c r="G131" s="1"/>
  <c r="J131"/>
  <c r="K131" s="1"/>
  <c r="F142"/>
  <c r="G142" s="1"/>
  <c r="J142"/>
  <c r="K142" s="1"/>
  <c r="F150"/>
  <c r="G150" s="1"/>
  <c r="D150"/>
  <c r="L150"/>
  <c r="M150" s="1"/>
  <c r="F171"/>
  <c r="G171" s="1"/>
  <c r="H171"/>
  <c r="I171" s="1"/>
  <c r="L171"/>
  <c r="M171" s="1"/>
  <c r="J175"/>
  <c r="K175" s="1"/>
  <c r="L175"/>
  <c r="M175" s="1"/>
  <c r="D175"/>
  <c r="F175"/>
  <c r="G175" s="1"/>
  <c r="L203"/>
  <c r="M203" s="1"/>
  <c r="D203"/>
  <c r="F203"/>
  <c r="G203" s="1"/>
  <c r="J203"/>
  <c r="K203" s="1"/>
  <c r="F212"/>
  <c r="G212" s="1"/>
  <c r="J212"/>
  <c r="K212" s="1"/>
  <c r="L212"/>
  <c r="M212" s="1"/>
  <c r="D212"/>
  <c r="F229"/>
  <c r="G229" s="1"/>
  <c r="H229"/>
  <c r="I229" s="1"/>
  <c r="D229"/>
  <c r="E232"/>
  <c r="F236"/>
  <c r="G236" s="1"/>
  <c r="D236"/>
  <c r="H236"/>
  <c r="I236" s="1"/>
  <c r="J236"/>
  <c r="K236" s="1"/>
  <c r="J241"/>
  <c r="K241" s="1"/>
  <c r="D241"/>
  <c r="H241"/>
  <c r="I241" s="1"/>
  <c r="L243"/>
  <c r="M243" s="1"/>
  <c r="D243"/>
  <c r="J243"/>
  <c r="K243" s="1"/>
  <c r="H243"/>
  <c r="I243" s="1"/>
  <c r="J245"/>
  <c r="K245" s="1"/>
  <c r="F245"/>
  <c r="G245" s="1"/>
  <c r="H245"/>
  <c r="I245" s="1"/>
  <c r="L245"/>
  <c r="M245" s="1"/>
  <c r="H267"/>
  <c r="I267" s="1"/>
  <c r="J267"/>
  <c r="K267" s="1"/>
  <c r="F267"/>
  <c r="G267" s="1"/>
  <c r="L267"/>
  <c r="M267" s="1"/>
  <c r="L272"/>
  <c r="M272" s="1"/>
  <c r="D272"/>
  <c r="F272"/>
  <c r="G272" s="1"/>
  <c r="J272"/>
  <c r="K272" s="1"/>
  <c r="L288"/>
  <c r="M288" s="1"/>
  <c r="D288"/>
  <c r="H288"/>
  <c r="I288" s="1"/>
  <c r="L296"/>
  <c r="M296" s="1"/>
  <c r="D296"/>
  <c r="F296"/>
  <c r="G296" s="1"/>
  <c r="J296"/>
  <c r="K296" s="1"/>
  <c r="F301"/>
  <c r="G301" s="1"/>
  <c r="D301"/>
  <c r="H301"/>
  <c r="I301" s="1"/>
  <c r="L301"/>
  <c r="M301" s="1"/>
  <c r="E310"/>
  <c r="F355"/>
  <c r="G355" s="1"/>
  <c r="L355"/>
  <c r="M355" s="1"/>
  <c r="D355"/>
  <c r="H355"/>
  <c r="I355" s="1"/>
  <c r="J355"/>
  <c r="K355" s="1"/>
  <c r="J367"/>
  <c r="K367" s="1"/>
  <c r="H367"/>
  <c r="I367" s="1"/>
  <c r="D367"/>
  <c r="F367"/>
  <c r="G367" s="1"/>
  <c r="L367"/>
  <c r="M367" s="1"/>
  <c r="H375"/>
  <c r="I375" s="1"/>
  <c r="F375"/>
  <c r="G375" s="1"/>
  <c r="D375"/>
  <c r="L375"/>
  <c r="M375" s="1"/>
  <c r="H389"/>
  <c r="I389" s="1"/>
  <c r="F389"/>
  <c r="G389" s="1"/>
  <c r="D389"/>
  <c r="J389"/>
  <c r="K389" s="1"/>
  <c r="L389"/>
  <c r="M389" s="1"/>
  <c r="F414"/>
  <c r="G414" s="1"/>
  <c r="H414"/>
  <c r="I414" s="1"/>
  <c r="J414"/>
  <c r="K414" s="1"/>
  <c r="D414"/>
  <c r="L414"/>
  <c r="M414" s="1"/>
  <c r="F440"/>
  <c r="G440" s="1"/>
  <c r="H440"/>
  <c r="I440" s="1"/>
  <c r="J440"/>
  <c r="K440" s="1"/>
  <c r="L440"/>
  <c r="M440" s="1"/>
  <c r="F463"/>
  <c r="G463" s="1"/>
  <c r="L463"/>
  <c r="M463" s="1"/>
  <c r="D463"/>
  <c r="J463"/>
  <c r="K463" s="1"/>
  <c r="H463"/>
  <c r="I463" s="1"/>
  <c r="L470"/>
  <c r="M470" s="1"/>
  <c r="D470"/>
  <c r="F470"/>
  <c r="G470" s="1"/>
  <c r="H470"/>
  <c r="I470" s="1"/>
  <c r="J470"/>
  <c r="K470" s="1"/>
  <c r="E508"/>
  <c r="E556"/>
  <c r="H67"/>
  <c r="I67" s="1"/>
  <c r="L69"/>
  <c r="M69" s="1"/>
  <c r="F73"/>
  <c r="G73" s="1"/>
  <c r="L76"/>
  <c r="M76" s="1"/>
  <c r="H99"/>
  <c r="I99" s="1"/>
  <c r="H113"/>
  <c r="I113" s="1"/>
  <c r="L115"/>
  <c r="M115" s="1"/>
  <c r="F119"/>
  <c r="G119" s="1"/>
  <c r="J139"/>
  <c r="K139" s="1"/>
  <c r="J148"/>
  <c r="K148" s="1"/>
  <c r="L159"/>
  <c r="M159" s="1"/>
  <c r="J174"/>
  <c r="K174" s="1"/>
  <c r="L225"/>
  <c r="M225" s="1"/>
  <c r="J255"/>
  <c r="K255" s="1"/>
  <c r="L50"/>
  <c r="M50" s="1"/>
  <c r="D50"/>
  <c r="H50"/>
  <c r="I50" s="1"/>
  <c r="J56"/>
  <c r="K56" s="1"/>
  <c r="F56"/>
  <c r="G56" s="1"/>
  <c r="L82"/>
  <c r="M82" s="1"/>
  <c r="D82"/>
  <c r="H82"/>
  <c r="I82" s="1"/>
  <c r="J88"/>
  <c r="K88" s="1"/>
  <c r="F88"/>
  <c r="G88" s="1"/>
  <c r="L132"/>
  <c r="M132" s="1"/>
  <c r="D132"/>
  <c r="F132"/>
  <c r="G132" s="1"/>
  <c r="H132"/>
  <c r="I132" s="1"/>
  <c r="E244"/>
  <c r="F266"/>
  <c r="G266" s="1"/>
  <c r="H266"/>
  <c r="I266" s="1"/>
  <c r="L266"/>
  <c r="M266" s="1"/>
  <c r="E305"/>
  <c r="N305" s="1"/>
  <c r="J145"/>
  <c r="K145" s="1"/>
  <c r="L145"/>
  <c r="M145" s="1"/>
  <c r="D145"/>
  <c r="F145"/>
  <c r="G145" s="1"/>
  <c r="L155"/>
  <c r="M155" s="1"/>
  <c r="D155"/>
  <c r="F155"/>
  <c r="G155" s="1"/>
  <c r="H155"/>
  <c r="I155" s="1"/>
  <c r="L170"/>
  <c r="M170" s="1"/>
  <c r="D170"/>
  <c r="J170"/>
  <c r="K170" s="1"/>
  <c r="L187"/>
  <c r="M187" s="1"/>
  <c r="D187"/>
  <c r="F187"/>
  <c r="G187" s="1"/>
  <c r="L202"/>
  <c r="M202" s="1"/>
  <c r="D202"/>
  <c r="H202"/>
  <c r="I202" s="1"/>
  <c r="J202"/>
  <c r="K202" s="1"/>
  <c r="E216"/>
  <c r="N216" s="1"/>
  <c r="F221"/>
  <c r="G221" s="1"/>
  <c r="L221"/>
  <c r="M221" s="1"/>
  <c r="J221"/>
  <c r="K221" s="1"/>
  <c r="D221"/>
  <c r="H231"/>
  <c r="I231" s="1"/>
  <c r="D231"/>
  <c r="J231"/>
  <c r="K231" s="1"/>
  <c r="H259"/>
  <c r="I259" s="1"/>
  <c r="L259"/>
  <c r="M259" s="1"/>
  <c r="D259"/>
  <c r="F259"/>
  <c r="G259" s="1"/>
  <c r="J259"/>
  <c r="K259" s="1"/>
  <c r="F262"/>
  <c r="G262" s="1"/>
  <c r="D262"/>
  <c r="J262"/>
  <c r="K262" s="1"/>
  <c r="J274"/>
  <c r="K274" s="1"/>
  <c r="H274"/>
  <c r="I274" s="1"/>
  <c r="F274"/>
  <c r="G274" s="1"/>
  <c r="L274"/>
  <c r="M274" s="1"/>
  <c r="D274"/>
  <c r="H292"/>
  <c r="I292" s="1"/>
  <c r="J292"/>
  <c r="K292" s="1"/>
  <c r="F292"/>
  <c r="L307"/>
  <c r="M307" s="1"/>
  <c r="D307"/>
  <c r="J307"/>
  <c r="K307" s="1"/>
  <c r="F307"/>
  <c r="G307" s="1"/>
  <c r="H307"/>
  <c r="I307" s="1"/>
  <c r="F331"/>
  <c r="G331" s="1"/>
  <c r="L331"/>
  <c r="M331" s="1"/>
  <c r="D331"/>
  <c r="F339"/>
  <c r="G339" s="1"/>
  <c r="L339"/>
  <c r="M339" s="1"/>
  <c r="D339"/>
  <c r="H339"/>
  <c r="I339" s="1"/>
  <c r="E342"/>
  <c r="N342" s="1"/>
  <c r="F348"/>
  <c r="G348" s="1"/>
  <c r="H348"/>
  <c r="I348" s="1"/>
  <c r="J348"/>
  <c r="K348" s="1"/>
  <c r="D348"/>
  <c r="L348"/>
  <c r="M348" s="1"/>
  <c r="E359"/>
  <c r="E496"/>
  <c r="N496" s="1"/>
  <c r="D500"/>
  <c r="L500"/>
  <c r="M500" s="1"/>
  <c r="J500"/>
  <c r="K500" s="1"/>
  <c r="H500"/>
  <c r="I500" s="1"/>
  <c r="L35"/>
  <c r="M35" s="1"/>
  <c r="H36"/>
  <c r="F47"/>
  <c r="G47" s="1"/>
  <c r="J50"/>
  <c r="K50" s="1"/>
  <c r="F54"/>
  <c r="G54" s="1"/>
  <c r="L57"/>
  <c r="M57" s="1"/>
  <c r="H61"/>
  <c r="I61" s="1"/>
  <c r="H68"/>
  <c r="I68" s="1"/>
  <c r="J69"/>
  <c r="K69" s="1"/>
  <c r="F79"/>
  <c r="G79" s="1"/>
  <c r="J82"/>
  <c r="K82" s="1"/>
  <c r="F86"/>
  <c r="G86" s="1"/>
  <c r="L89"/>
  <c r="M89" s="1"/>
  <c r="H93"/>
  <c r="I93" s="1"/>
  <c r="H100"/>
  <c r="I100" s="1"/>
  <c r="L103"/>
  <c r="M103" s="1"/>
  <c r="H107"/>
  <c r="I107" s="1"/>
  <c r="H114"/>
  <c r="I114" s="1"/>
  <c r="J115"/>
  <c r="K115" s="1"/>
  <c r="J120"/>
  <c r="K120" s="1"/>
  <c r="F123"/>
  <c r="G123" s="1"/>
  <c r="H130"/>
  <c r="I130" s="1"/>
  <c r="J144"/>
  <c r="K144" s="1"/>
  <c r="F159"/>
  <c r="G159" s="1"/>
  <c r="H168"/>
  <c r="I168" s="1"/>
  <c r="H177"/>
  <c r="I177" s="1"/>
  <c r="J189"/>
  <c r="K189" s="1"/>
  <c r="J190"/>
  <c r="K190" s="1"/>
  <c r="J215"/>
  <c r="K215" s="1"/>
  <c r="H225"/>
  <c r="I225" s="1"/>
  <c r="H255"/>
  <c r="I255" s="1"/>
  <c r="L269"/>
  <c r="M269" s="1"/>
  <c r="J129"/>
  <c r="K129" s="1"/>
  <c r="L129"/>
  <c r="M129" s="1"/>
  <c r="D129"/>
  <c r="J208"/>
  <c r="K208" s="1"/>
  <c r="F208"/>
  <c r="G208" s="1"/>
  <c r="F228"/>
  <c r="G228" s="1"/>
  <c r="J228"/>
  <c r="K228" s="1"/>
  <c r="L228"/>
  <c r="M228" s="1"/>
  <c r="F237"/>
  <c r="G237" s="1"/>
  <c r="L237"/>
  <c r="M237" s="1"/>
  <c r="J250"/>
  <c r="K250" s="1"/>
  <c r="H250"/>
  <c r="L263"/>
  <c r="M263" s="1"/>
  <c r="D263"/>
  <c r="J263"/>
  <c r="K263" s="1"/>
  <c r="F263"/>
  <c r="G263" s="1"/>
  <c r="H263"/>
  <c r="I263" s="1"/>
  <c r="L291"/>
  <c r="M291" s="1"/>
  <c r="D291"/>
  <c r="J291"/>
  <c r="K291" s="1"/>
  <c r="N298"/>
  <c r="E298"/>
  <c r="F309"/>
  <c r="G309" s="1"/>
  <c r="H309"/>
  <c r="I309" s="1"/>
  <c r="H310"/>
  <c r="I310" s="1"/>
  <c r="J310"/>
  <c r="K310" s="1"/>
  <c r="F310"/>
  <c r="G310" s="1"/>
  <c r="L314"/>
  <c r="M314" s="1"/>
  <c r="D314"/>
  <c r="F314"/>
  <c r="G314" s="1"/>
  <c r="J314"/>
  <c r="K314" s="1"/>
  <c r="H334"/>
  <c r="I334" s="1"/>
  <c r="J334"/>
  <c r="K334" s="1"/>
  <c r="F334"/>
  <c r="G334" s="1"/>
  <c r="J369"/>
  <c r="K369" s="1"/>
  <c r="H369"/>
  <c r="I369" s="1"/>
  <c r="L369"/>
  <c r="M369" s="1"/>
  <c r="F369"/>
  <c r="G369" s="1"/>
  <c r="F381"/>
  <c r="G381" s="1"/>
  <c r="D381"/>
  <c r="L381"/>
  <c r="M381" s="1"/>
  <c r="J396"/>
  <c r="K396" s="1"/>
  <c r="H396"/>
  <c r="I396" s="1"/>
  <c r="D396"/>
  <c r="E405"/>
  <c r="E407"/>
  <c r="N407" s="1"/>
  <c r="E435"/>
  <c r="J136"/>
  <c r="K136" s="1"/>
  <c r="L191"/>
  <c r="M191" s="1"/>
  <c r="H127"/>
  <c r="I127" s="1"/>
  <c r="J127"/>
  <c r="K127" s="1"/>
  <c r="J164"/>
  <c r="K164" s="1"/>
  <c r="L164"/>
  <c r="M164" s="1"/>
  <c r="D164"/>
  <c r="L186"/>
  <c r="M186" s="1"/>
  <c r="D186"/>
  <c r="H186"/>
  <c r="I186" s="1"/>
  <c r="J186"/>
  <c r="K186" s="1"/>
  <c r="H207"/>
  <c r="I207" s="1"/>
  <c r="J207"/>
  <c r="K207" s="1"/>
  <c r="J209"/>
  <c r="K209" s="1"/>
  <c r="D209"/>
  <c r="F220"/>
  <c r="G220" s="1"/>
  <c r="D220"/>
  <c r="H220"/>
  <c r="I220" s="1"/>
  <c r="L227"/>
  <c r="M227" s="1"/>
  <c r="D227"/>
  <c r="J227"/>
  <c r="K227" s="1"/>
  <c r="H238"/>
  <c r="I238" s="1"/>
  <c r="L238"/>
  <c r="M238" s="1"/>
  <c r="D238"/>
  <c r="J248"/>
  <c r="K248" s="1"/>
  <c r="H248"/>
  <c r="I248" s="1"/>
  <c r="L248"/>
  <c r="M248" s="1"/>
  <c r="D270"/>
  <c r="J270"/>
  <c r="K270" s="1"/>
  <c r="L323"/>
  <c r="M323" s="1"/>
  <c r="D323"/>
  <c r="F323"/>
  <c r="G323" s="1"/>
  <c r="J323"/>
  <c r="K323" s="1"/>
  <c r="F332"/>
  <c r="G332" s="1"/>
  <c r="H332"/>
  <c r="I332" s="1"/>
  <c r="J332"/>
  <c r="K332" s="1"/>
  <c r="D332"/>
  <c r="F347"/>
  <c r="G347" s="1"/>
  <c r="L347"/>
  <c r="M347" s="1"/>
  <c r="D347"/>
  <c r="H347"/>
  <c r="I347" s="1"/>
  <c r="J347"/>
  <c r="K347" s="1"/>
  <c r="F387"/>
  <c r="G387" s="1"/>
  <c r="H387"/>
  <c r="I387" s="1"/>
  <c r="L387"/>
  <c r="M387" s="1"/>
  <c r="J394"/>
  <c r="K394" s="1"/>
  <c r="H394"/>
  <c r="I394" s="1"/>
  <c r="F394"/>
  <c r="G394" s="1"/>
  <c r="D394"/>
  <c r="H404"/>
  <c r="I404" s="1"/>
  <c r="J404"/>
  <c r="K404" s="1"/>
  <c r="F404"/>
  <c r="G404" s="1"/>
  <c r="D404"/>
  <c r="L404"/>
  <c r="M404" s="1"/>
  <c r="J406"/>
  <c r="K406" s="1"/>
  <c r="L406"/>
  <c r="M406" s="1"/>
  <c r="D406"/>
  <c r="H406"/>
  <c r="I406" s="1"/>
  <c r="F406"/>
  <c r="G406" s="1"/>
  <c r="F456"/>
  <c r="G456" s="1"/>
  <c r="H456"/>
  <c r="I456" s="1"/>
  <c r="J456"/>
  <c r="K456" s="1"/>
  <c r="L456"/>
  <c r="M456" s="1"/>
  <c r="D456"/>
  <c r="G461"/>
  <c r="E465"/>
  <c r="F472"/>
  <c r="G472" s="1"/>
  <c r="H472"/>
  <c r="I472" s="1"/>
  <c r="J472"/>
  <c r="K472" s="1"/>
  <c r="L472"/>
  <c r="M472" s="1"/>
  <c r="W505"/>
  <c r="X505" s="1"/>
  <c r="Y505"/>
  <c r="Z505" s="1"/>
  <c r="U505"/>
  <c r="V505" s="1"/>
  <c r="S505"/>
  <c r="T505" s="1"/>
  <c r="L682"/>
  <c r="M682" s="1"/>
  <c r="D682"/>
  <c r="J682"/>
  <c r="K682" s="1"/>
  <c r="H682"/>
  <c r="I682" s="1"/>
  <c r="F682"/>
  <c r="G682" s="1"/>
  <c r="F32" i="21"/>
  <c r="G32" s="1"/>
  <c r="L32"/>
  <c r="M32" s="1"/>
  <c r="D32"/>
  <c r="H32"/>
  <c r="I32" s="1"/>
  <c r="J32"/>
  <c r="K32" s="1"/>
  <c r="D136" i="13"/>
  <c r="D165"/>
  <c r="J137"/>
  <c r="K137" s="1"/>
  <c r="L137"/>
  <c r="M137" s="1"/>
  <c r="D137"/>
  <c r="H143"/>
  <c r="I143" s="1"/>
  <c r="J143"/>
  <c r="K143" s="1"/>
  <c r="J167"/>
  <c r="K167" s="1"/>
  <c r="L167"/>
  <c r="M167" s="1"/>
  <c r="D167"/>
  <c r="H173"/>
  <c r="I173" s="1"/>
  <c r="J173"/>
  <c r="K173" s="1"/>
  <c r="H191"/>
  <c r="I191" s="1"/>
  <c r="J191"/>
  <c r="K191" s="1"/>
  <c r="J193"/>
  <c r="K193" s="1"/>
  <c r="D193"/>
  <c r="F204"/>
  <c r="G204" s="1"/>
  <c r="D204"/>
  <c r="H204"/>
  <c r="I204" s="1"/>
  <c r="L211"/>
  <c r="M211" s="1"/>
  <c r="D211"/>
  <c r="J211"/>
  <c r="K211" s="1"/>
  <c r="H222"/>
  <c r="I222" s="1"/>
  <c r="L222"/>
  <c r="M222" s="1"/>
  <c r="D222"/>
  <c r="H251"/>
  <c r="I251" s="1"/>
  <c r="F251"/>
  <c r="G251" s="1"/>
  <c r="J251"/>
  <c r="K251" s="1"/>
  <c r="H254"/>
  <c r="I254" s="1"/>
  <c r="L254"/>
  <c r="M254" s="1"/>
  <c r="D254"/>
  <c r="F265"/>
  <c r="G265" s="1"/>
  <c r="J265"/>
  <c r="K265" s="1"/>
  <c r="H280"/>
  <c r="I280" s="1"/>
  <c r="D280"/>
  <c r="J280"/>
  <c r="K280" s="1"/>
  <c r="J294"/>
  <c r="K294" s="1"/>
  <c r="F294"/>
  <c r="G294" s="1"/>
  <c r="L294"/>
  <c r="M294" s="1"/>
  <c r="E321"/>
  <c r="N321" s="1"/>
  <c r="F324"/>
  <c r="G324" s="1"/>
  <c r="H324"/>
  <c r="I324" s="1"/>
  <c r="J324"/>
  <c r="K324" s="1"/>
  <c r="L338"/>
  <c r="M338" s="1"/>
  <c r="D338"/>
  <c r="F338"/>
  <c r="G338" s="1"/>
  <c r="H338"/>
  <c r="I338" s="1"/>
  <c r="J338"/>
  <c r="K338" s="1"/>
  <c r="H357"/>
  <c r="I357" s="1"/>
  <c r="F357"/>
  <c r="G357" s="1"/>
  <c r="J357"/>
  <c r="K357" s="1"/>
  <c r="F359"/>
  <c r="G359" s="1"/>
  <c r="H359"/>
  <c r="I359" s="1"/>
  <c r="L359"/>
  <c r="M359" s="1"/>
  <c r="F368"/>
  <c r="G368" s="1"/>
  <c r="D368"/>
  <c r="L368"/>
  <c r="M368" s="1"/>
  <c r="J368"/>
  <c r="K368" s="1"/>
  <c r="L523"/>
  <c r="M523" s="1"/>
  <c r="D523"/>
  <c r="F523"/>
  <c r="G523" s="1"/>
  <c r="H523"/>
  <c r="I523" s="1"/>
  <c r="J523"/>
  <c r="K523" s="1"/>
  <c r="E596"/>
  <c r="F641"/>
  <c r="G641" s="1"/>
  <c r="H641"/>
  <c r="I641" s="1"/>
  <c r="J641"/>
  <c r="K641" s="1"/>
  <c r="L641"/>
  <c r="M641" s="1"/>
  <c r="D641"/>
  <c r="F654"/>
  <c r="G654" s="1"/>
  <c r="J654"/>
  <c r="K654" s="1"/>
  <c r="D654"/>
  <c r="L654"/>
  <c r="M654" s="1"/>
  <c r="E751"/>
  <c r="H275"/>
  <c r="I275" s="1"/>
  <c r="F275"/>
  <c r="G275" s="1"/>
  <c r="H302"/>
  <c r="I302" s="1"/>
  <c r="J302"/>
  <c r="K302" s="1"/>
  <c r="F302"/>
  <c r="G302" s="1"/>
  <c r="H319"/>
  <c r="I319" s="1"/>
  <c r="L319"/>
  <c r="M319" s="1"/>
  <c r="H350"/>
  <c r="I350" s="1"/>
  <c r="J350"/>
  <c r="K350" s="1"/>
  <c r="F350"/>
  <c r="G350" s="1"/>
  <c r="H397"/>
  <c r="I397" s="1"/>
  <c r="D397"/>
  <c r="F397"/>
  <c r="G397" s="1"/>
  <c r="L397"/>
  <c r="M397" s="1"/>
  <c r="J397"/>
  <c r="K397" s="1"/>
  <c r="H415"/>
  <c r="I415" s="1"/>
  <c r="J415"/>
  <c r="K415" s="1"/>
  <c r="F415"/>
  <c r="H458"/>
  <c r="I458" s="1"/>
  <c r="J458"/>
  <c r="K458" s="1"/>
  <c r="L458"/>
  <c r="M458" s="1"/>
  <c r="F458"/>
  <c r="G458" s="1"/>
  <c r="D458"/>
  <c r="F479"/>
  <c r="G479" s="1"/>
  <c r="L479"/>
  <c r="M479" s="1"/>
  <c r="D479"/>
  <c r="J479"/>
  <c r="K479" s="1"/>
  <c r="H479"/>
  <c r="I479" s="1"/>
  <c r="F486"/>
  <c r="G486" s="1"/>
  <c r="H486"/>
  <c r="I486" s="1"/>
  <c r="J486"/>
  <c r="K486" s="1"/>
  <c r="L486"/>
  <c r="M486" s="1"/>
  <c r="D486"/>
  <c r="H656"/>
  <c r="I656" s="1"/>
  <c r="L656"/>
  <c r="M656" s="1"/>
  <c r="D656"/>
  <c r="F656"/>
  <c r="G656" s="1"/>
  <c r="J656"/>
  <c r="K656" s="1"/>
  <c r="H41" i="21"/>
  <c r="I41" s="1"/>
  <c r="J41"/>
  <c r="K41" s="1"/>
  <c r="D41"/>
  <c r="L41"/>
  <c r="M41" s="1"/>
  <c r="F41"/>
  <c r="G41" s="1"/>
  <c r="F311" i="13"/>
  <c r="G311" s="1"/>
  <c r="J356"/>
  <c r="K356" s="1"/>
  <c r="L194"/>
  <c r="M194" s="1"/>
  <c r="D194"/>
  <c r="L210"/>
  <c r="M210" s="1"/>
  <c r="D210"/>
  <c r="L226"/>
  <c r="M226" s="1"/>
  <c r="D226"/>
  <c r="L242"/>
  <c r="M242" s="1"/>
  <c r="D242"/>
  <c r="H283"/>
  <c r="I283" s="1"/>
  <c r="D283"/>
  <c r="J289"/>
  <c r="K289" s="1"/>
  <c r="D289"/>
  <c r="F289"/>
  <c r="G289" s="1"/>
  <c r="H295"/>
  <c r="I295" s="1"/>
  <c r="D295"/>
  <c r="F298"/>
  <c r="G298" s="1"/>
  <c r="H298"/>
  <c r="I298" s="1"/>
  <c r="J304"/>
  <c r="K304" s="1"/>
  <c r="L304"/>
  <c r="M304" s="1"/>
  <c r="D304"/>
  <c r="H304"/>
  <c r="I304" s="1"/>
  <c r="L306"/>
  <c r="M306" s="1"/>
  <c r="D306"/>
  <c r="F306"/>
  <c r="G306" s="1"/>
  <c r="J306"/>
  <c r="K306" s="1"/>
  <c r="H318"/>
  <c r="J318"/>
  <c r="K318" s="1"/>
  <c r="L330"/>
  <c r="M330" s="1"/>
  <c r="D330"/>
  <c r="F330"/>
  <c r="G330" s="1"/>
  <c r="H330"/>
  <c r="I330" s="1"/>
  <c r="F340"/>
  <c r="G340" s="1"/>
  <c r="H340"/>
  <c r="I340" s="1"/>
  <c r="H349"/>
  <c r="I349" s="1"/>
  <c r="F349"/>
  <c r="G349" s="1"/>
  <c r="J362"/>
  <c r="K362" s="1"/>
  <c r="H362"/>
  <c r="I362" s="1"/>
  <c r="F362"/>
  <c r="J391"/>
  <c r="K391" s="1"/>
  <c r="F391"/>
  <c r="G391" s="1"/>
  <c r="D391"/>
  <c r="H405"/>
  <c r="I405" s="1"/>
  <c r="J405"/>
  <c r="K405" s="1"/>
  <c r="L405"/>
  <c r="M405" s="1"/>
  <c r="F405"/>
  <c r="G405" s="1"/>
  <c r="F471"/>
  <c r="G471" s="1"/>
  <c r="L471"/>
  <c r="M471" s="1"/>
  <c r="D471"/>
  <c r="E490"/>
  <c r="F501"/>
  <c r="G501" s="1"/>
  <c r="J501"/>
  <c r="K501" s="1"/>
  <c r="L501"/>
  <c r="M501" s="1"/>
  <c r="H501"/>
  <c r="I501" s="1"/>
  <c r="D501"/>
  <c r="F512"/>
  <c r="G512" s="1"/>
  <c r="H512"/>
  <c r="I512" s="1"/>
  <c r="J512"/>
  <c r="K512" s="1"/>
  <c r="D512"/>
  <c r="L512"/>
  <c r="M512" s="1"/>
  <c r="F556"/>
  <c r="G556" s="1"/>
  <c r="J556"/>
  <c r="K556" s="1"/>
  <c r="L556"/>
  <c r="M556" s="1"/>
  <c r="H556"/>
  <c r="I556" s="1"/>
  <c r="F593"/>
  <c r="G593" s="1"/>
  <c r="J593"/>
  <c r="K593" s="1"/>
  <c r="H593"/>
  <c r="I593" s="1"/>
  <c r="L593"/>
  <c r="M593" s="1"/>
  <c r="D593"/>
  <c r="L252"/>
  <c r="M252" s="1"/>
  <c r="F257"/>
  <c r="G257" s="1"/>
  <c r="L257"/>
  <c r="M257" s="1"/>
  <c r="D257"/>
  <c r="F273"/>
  <c r="G273" s="1"/>
  <c r="L273"/>
  <c r="M273" s="1"/>
  <c r="E277"/>
  <c r="N277" s="1"/>
  <c r="F308"/>
  <c r="G308" s="1"/>
  <c r="H308"/>
  <c r="I308" s="1"/>
  <c r="D308"/>
  <c r="H311"/>
  <c r="I311" s="1"/>
  <c r="J311"/>
  <c r="K311" s="1"/>
  <c r="L311"/>
  <c r="M311" s="1"/>
  <c r="L315"/>
  <c r="M315" s="1"/>
  <c r="D315"/>
  <c r="J320"/>
  <c r="K320" s="1"/>
  <c r="L320"/>
  <c r="M320" s="1"/>
  <c r="D320"/>
  <c r="L346"/>
  <c r="M346" s="1"/>
  <c r="D346"/>
  <c r="F346"/>
  <c r="G346" s="1"/>
  <c r="H346"/>
  <c r="I346" s="1"/>
  <c r="F356"/>
  <c r="G356" s="1"/>
  <c r="H356"/>
  <c r="I356" s="1"/>
  <c r="E402"/>
  <c r="N402" s="1"/>
  <c r="J409"/>
  <c r="K409" s="1"/>
  <c r="L409"/>
  <c r="M409" s="1"/>
  <c r="D409"/>
  <c r="H409"/>
  <c r="I409" s="1"/>
  <c r="F409"/>
  <c r="G409" s="1"/>
  <c r="J417"/>
  <c r="K417" s="1"/>
  <c r="L417"/>
  <c r="M417" s="1"/>
  <c r="D417"/>
  <c r="H417"/>
  <c r="I417" s="1"/>
  <c r="E418"/>
  <c r="N418" s="1"/>
  <c r="F439"/>
  <c r="G439" s="1"/>
  <c r="L439"/>
  <c r="M439" s="1"/>
  <c r="D439"/>
  <c r="H465"/>
  <c r="I465" s="1"/>
  <c r="F465"/>
  <c r="G465" s="1"/>
  <c r="L465"/>
  <c r="M465" s="1"/>
  <c r="J465"/>
  <c r="K465" s="1"/>
  <c r="L507"/>
  <c r="M507" s="1"/>
  <c r="D507"/>
  <c r="F507"/>
  <c r="G507" s="1"/>
  <c r="H507"/>
  <c r="I507" s="1"/>
  <c r="J507"/>
  <c r="K507" s="1"/>
  <c r="E464"/>
  <c r="F496"/>
  <c r="G496" s="1"/>
  <c r="L496"/>
  <c r="M496" s="1"/>
  <c r="J496"/>
  <c r="K496" s="1"/>
  <c r="H496"/>
  <c r="I496" s="1"/>
  <c r="L510"/>
  <c r="M510" s="1"/>
  <c r="D510"/>
  <c r="J510"/>
  <c r="K510" s="1"/>
  <c r="H510"/>
  <c r="I510" s="1"/>
  <c r="F510"/>
  <c r="G510" s="1"/>
  <c r="H526"/>
  <c r="I526" s="1"/>
  <c r="L526"/>
  <c r="M526" s="1"/>
  <c r="D526"/>
  <c r="J526"/>
  <c r="K526" s="1"/>
  <c r="F526"/>
  <c r="G526" s="1"/>
  <c r="H542"/>
  <c r="I542" s="1"/>
  <c r="L542"/>
  <c r="M542" s="1"/>
  <c r="D542"/>
  <c r="J542"/>
  <c r="K542" s="1"/>
  <c r="F542"/>
  <c r="G542" s="1"/>
  <c r="L547"/>
  <c r="M547" s="1"/>
  <c r="D547"/>
  <c r="F547"/>
  <c r="G547" s="1"/>
  <c r="L563"/>
  <c r="M563" s="1"/>
  <c r="D563"/>
  <c r="F563"/>
  <c r="G563" s="1"/>
  <c r="H563"/>
  <c r="I563" s="1"/>
  <c r="J563"/>
  <c r="K563" s="1"/>
  <c r="J611"/>
  <c r="K611" s="1"/>
  <c r="D611"/>
  <c r="L611"/>
  <c r="M611" s="1"/>
  <c r="F611"/>
  <c r="G611" s="1"/>
  <c r="H611"/>
  <c r="I611" s="1"/>
  <c r="H671"/>
  <c r="I671" s="1"/>
  <c r="D671"/>
  <c r="J671"/>
  <c r="K671" s="1"/>
  <c r="F671"/>
  <c r="G671" s="1"/>
  <c r="L671"/>
  <c r="M671" s="1"/>
  <c r="N469"/>
  <c r="L322"/>
  <c r="M322" s="1"/>
  <c r="D322"/>
  <c r="F322"/>
  <c r="G322" s="1"/>
  <c r="J328"/>
  <c r="K328" s="1"/>
  <c r="L328"/>
  <c r="M328" s="1"/>
  <c r="D328"/>
  <c r="J335"/>
  <c r="K335" s="1"/>
  <c r="H335"/>
  <c r="I335" s="1"/>
  <c r="H342"/>
  <c r="I342" s="1"/>
  <c r="J342"/>
  <c r="K342" s="1"/>
  <c r="J351"/>
  <c r="K351" s="1"/>
  <c r="H351"/>
  <c r="I351" s="1"/>
  <c r="H361"/>
  <c r="I361" s="1"/>
  <c r="J361"/>
  <c r="K361" s="1"/>
  <c r="H371"/>
  <c r="I371" s="1"/>
  <c r="J371"/>
  <c r="K371" s="1"/>
  <c r="H373"/>
  <c r="I373" s="1"/>
  <c r="F373"/>
  <c r="G373" s="1"/>
  <c r="D383"/>
  <c r="F383"/>
  <c r="G383" s="1"/>
  <c r="L383"/>
  <c r="M383" s="1"/>
  <c r="F395"/>
  <c r="G395" s="1"/>
  <c r="D395"/>
  <c r="L395"/>
  <c r="M395" s="1"/>
  <c r="L411"/>
  <c r="M411" s="1"/>
  <c r="D411"/>
  <c r="F411"/>
  <c r="G411" s="1"/>
  <c r="J411"/>
  <c r="K411" s="1"/>
  <c r="L412"/>
  <c r="M412" s="1"/>
  <c r="D412"/>
  <c r="H416"/>
  <c r="I416" s="1"/>
  <c r="J416"/>
  <c r="K416" s="1"/>
  <c r="L416"/>
  <c r="M416" s="1"/>
  <c r="J435"/>
  <c r="K435" s="1"/>
  <c r="H435"/>
  <c r="I435" s="1"/>
  <c r="L435"/>
  <c r="M435" s="1"/>
  <c r="F435"/>
  <c r="G435" s="1"/>
  <c r="L454"/>
  <c r="M454" s="1"/>
  <c r="D454"/>
  <c r="F454"/>
  <c r="G454" s="1"/>
  <c r="H454"/>
  <c r="I454" s="1"/>
  <c r="J454"/>
  <c r="K454" s="1"/>
  <c r="J467"/>
  <c r="K467" s="1"/>
  <c r="H467"/>
  <c r="I467" s="1"/>
  <c r="L467"/>
  <c r="M467" s="1"/>
  <c r="F467"/>
  <c r="G467" s="1"/>
  <c r="J528"/>
  <c r="K528" s="1"/>
  <c r="F528"/>
  <c r="G528" s="1"/>
  <c r="D528"/>
  <c r="L528"/>
  <c r="M528" s="1"/>
  <c r="E548"/>
  <c r="E618"/>
  <c r="F738"/>
  <c r="G738" s="1"/>
  <c r="H738"/>
  <c r="I738" s="1"/>
  <c r="L738"/>
  <c r="M738" s="1"/>
  <c r="D738"/>
  <c r="L261"/>
  <c r="M261" s="1"/>
  <c r="D290"/>
  <c r="H398"/>
  <c r="I398" s="1"/>
  <c r="J398"/>
  <c r="K398" s="1"/>
  <c r="H400"/>
  <c r="I400" s="1"/>
  <c r="F400"/>
  <c r="F421"/>
  <c r="G421" s="1"/>
  <c r="H421"/>
  <c r="I421" s="1"/>
  <c r="D421"/>
  <c r="E480"/>
  <c r="E492"/>
  <c r="N492" s="1"/>
  <c r="J520"/>
  <c r="K520" s="1"/>
  <c r="F520"/>
  <c r="G520" s="1"/>
  <c r="L520"/>
  <c r="M520" s="1"/>
  <c r="H520"/>
  <c r="I520" s="1"/>
  <c r="D520"/>
  <c r="H534"/>
  <c r="I534" s="1"/>
  <c r="L534"/>
  <c r="M534" s="1"/>
  <c r="D534"/>
  <c r="J534"/>
  <c r="K534" s="1"/>
  <c r="J568"/>
  <c r="K568" s="1"/>
  <c r="F568"/>
  <c r="G568" s="1"/>
  <c r="H568"/>
  <c r="I568" s="1"/>
  <c r="L568"/>
  <c r="M568" s="1"/>
  <c r="E573"/>
  <c r="F579"/>
  <c r="G579" s="1"/>
  <c r="J579"/>
  <c r="K579" s="1"/>
  <c r="D579"/>
  <c r="L579"/>
  <c r="M579" s="1"/>
  <c r="H661"/>
  <c r="I661" s="1"/>
  <c r="L661"/>
  <c r="M661" s="1"/>
  <c r="F661"/>
  <c r="G661" s="1"/>
  <c r="J661"/>
  <c r="K661" s="1"/>
  <c r="D661"/>
  <c r="E665"/>
  <c r="N665" s="1"/>
  <c r="F751"/>
  <c r="G751" s="1"/>
  <c r="H751"/>
  <c r="I751" s="1"/>
  <c r="J751"/>
  <c r="K751" s="1"/>
  <c r="L751"/>
  <c r="M751" s="1"/>
  <c r="N506"/>
  <c r="H442"/>
  <c r="I442" s="1"/>
  <c r="J442"/>
  <c r="K442" s="1"/>
  <c r="L442"/>
  <c r="M442" s="1"/>
  <c r="F442"/>
  <c r="G442" s="1"/>
  <c r="H474"/>
  <c r="I474" s="1"/>
  <c r="J474"/>
  <c r="K474" s="1"/>
  <c r="L474"/>
  <c r="M474" s="1"/>
  <c r="F474"/>
  <c r="L492"/>
  <c r="M492" s="1"/>
  <c r="J492"/>
  <c r="K492" s="1"/>
  <c r="H492"/>
  <c r="I492" s="1"/>
  <c r="F492"/>
  <c r="G492" s="1"/>
  <c r="G527"/>
  <c r="J576"/>
  <c r="K576" s="1"/>
  <c r="F576"/>
  <c r="G576" s="1"/>
  <c r="H576"/>
  <c r="I576" s="1"/>
  <c r="L576"/>
  <c r="M576" s="1"/>
  <c r="D576"/>
  <c r="D639"/>
  <c r="F639"/>
  <c r="G639" s="1"/>
  <c r="L639"/>
  <c r="M639" s="1"/>
  <c r="J639"/>
  <c r="K639" s="1"/>
  <c r="H487"/>
  <c r="I487" s="1"/>
  <c r="D487"/>
  <c r="F487"/>
  <c r="G487" s="1"/>
  <c r="F493"/>
  <c r="G493" s="1"/>
  <c r="H493"/>
  <c r="I493" s="1"/>
  <c r="J493"/>
  <c r="K493" s="1"/>
  <c r="J497"/>
  <c r="K497" s="1"/>
  <c r="H497"/>
  <c r="I497" s="1"/>
  <c r="F497"/>
  <c r="E511"/>
  <c r="F516"/>
  <c r="G516" s="1"/>
  <c r="J516"/>
  <c r="K516" s="1"/>
  <c r="D516"/>
  <c r="L516"/>
  <c r="M516" s="1"/>
  <c r="L562"/>
  <c r="M562" s="1"/>
  <c r="D562"/>
  <c r="H562"/>
  <c r="I562" s="1"/>
  <c r="E567"/>
  <c r="N567" s="1"/>
  <c r="E587"/>
  <c r="F589"/>
  <c r="G589" s="1"/>
  <c r="H589"/>
  <c r="I589" s="1"/>
  <c r="L589"/>
  <c r="M589" s="1"/>
  <c r="D589"/>
  <c r="D595"/>
  <c r="F595"/>
  <c r="G595" s="1"/>
  <c r="J595"/>
  <c r="K595" s="1"/>
  <c r="L595"/>
  <c r="M595" s="1"/>
  <c r="J634"/>
  <c r="K634" s="1"/>
  <c r="F634"/>
  <c r="G634" s="1"/>
  <c r="H634"/>
  <c r="I634" s="1"/>
  <c r="L634"/>
  <c r="M634" s="1"/>
  <c r="E642"/>
  <c r="L674"/>
  <c r="M674" s="1"/>
  <c r="D674"/>
  <c r="H674"/>
  <c r="I674" s="1"/>
  <c r="J674"/>
  <c r="K674" s="1"/>
  <c r="F674"/>
  <c r="G674" s="1"/>
  <c r="E730"/>
  <c r="J363"/>
  <c r="K363" s="1"/>
  <c r="H365"/>
  <c r="I365" s="1"/>
  <c r="J376"/>
  <c r="K376" s="1"/>
  <c r="J378"/>
  <c r="K378" s="1"/>
  <c r="H380"/>
  <c r="I380" s="1"/>
  <c r="J388"/>
  <c r="K388" s="1"/>
  <c r="J390"/>
  <c r="K390" s="1"/>
  <c r="H392"/>
  <c r="I392" s="1"/>
  <c r="L402"/>
  <c r="M402" s="1"/>
  <c r="N434"/>
  <c r="L419"/>
  <c r="M419" s="1"/>
  <c r="D419"/>
  <c r="F419"/>
  <c r="G419" s="1"/>
  <c r="H426"/>
  <c r="I426" s="1"/>
  <c r="J426"/>
  <c r="K426" s="1"/>
  <c r="L430"/>
  <c r="M430" s="1"/>
  <c r="D430"/>
  <c r="F430"/>
  <c r="G430" s="1"/>
  <c r="L446"/>
  <c r="M446" s="1"/>
  <c r="D446"/>
  <c r="F446"/>
  <c r="G446" s="1"/>
  <c r="L462"/>
  <c r="M462" s="1"/>
  <c r="D462"/>
  <c r="F462"/>
  <c r="G462" s="1"/>
  <c r="L478"/>
  <c r="M478" s="1"/>
  <c r="D478"/>
  <c r="F478"/>
  <c r="G478" s="1"/>
  <c r="H518"/>
  <c r="I518" s="1"/>
  <c r="L518"/>
  <c r="M518" s="1"/>
  <c r="D518"/>
  <c r="F518"/>
  <c r="G518" s="1"/>
  <c r="J518"/>
  <c r="K518" s="1"/>
  <c r="J560"/>
  <c r="K560" s="1"/>
  <c r="F560"/>
  <c r="G560" s="1"/>
  <c r="L560"/>
  <c r="M560" s="1"/>
  <c r="H560"/>
  <c r="I560" s="1"/>
  <c r="F564"/>
  <c r="G564" s="1"/>
  <c r="J564"/>
  <c r="K564" s="1"/>
  <c r="H564"/>
  <c r="I564" s="1"/>
  <c r="L564"/>
  <c r="M564" s="1"/>
  <c r="D564"/>
  <c r="H574"/>
  <c r="I574" s="1"/>
  <c r="L574"/>
  <c r="M574" s="1"/>
  <c r="D574"/>
  <c r="J574"/>
  <c r="K574" s="1"/>
  <c r="L613"/>
  <c r="M613" s="1"/>
  <c r="D613"/>
  <c r="F613"/>
  <c r="G613" s="1"/>
  <c r="H613"/>
  <c r="I613" s="1"/>
  <c r="J613"/>
  <c r="K613" s="1"/>
  <c r="E675"/>
  <c r="D336"/>
  <c r="L336"/>
  <c r="M336" s="1"/>
  <c r="D344"/>
  <c r="L344"/>
  <c r="M344" s="1"/>
  <c r="D352"/>
  <c r="L352"/>
  <c r="M352" s="1"/>
  <c r="D363"/>
  <c r="E372"/>
  <c r="N372" s="1"/>
  <c r="D376"/>
  <c r="D378"/>
  <c r="L380"/>
  <c r="M380" s="1"/>
  <c r="D388"/>
  <c r="D390"/>
  <c r="E399"/>
  <c r="N399" s="1"/>
  <c r="L374"/>
  <c r="M374" s="1"/>
  <c r="D374"/>
  <c r="L401"/>
  <c r="M401" s="1"/>
  <c r="D401"/>
  <c r="F402"/>
  <c r="G402" s="1"/>
  <c r="H402"/>
  <c r="I402" s="1"/>
  <c r="E413"/>
  <c r="L420"/>
  <c r="M420" s="1"/>
  <c r="D420"/>
  <c r="F432"/>
  <c r="G432" s="1"/>
  <c r="H432"/>
  <c r="I432" s="1"/>
  <c r="F448"/>
  <c r="G448" s="1"/>
  <c r="H448"/>
  <c r="I448" s="1"/>
  <c r="F464"/>
  <c r="G464" s="1"/>
  <c r="H464"/>
  <c r="I464" s="1"/>
  <c r="F480"/>
  <c r="G480" s="1"/>
  <c r="H480"/>
  <c r="I480" s="1"/>
  <c r="F490"/>
  <c r="G490" s="1"/>
  <c r="H490"/>
  <c r="I490" s="1"/>
  <c r="F494"/>
  <c r="G494" s="1"/>
  <c r="H494"/>
  <c r="I494" s="1"/>
  <c r="D494"/>
  <c r="F498"/>
  <c r="G498" s="1"/>
  <c r="H498"/>
  <c r="I498" s="1"/>
  <c r="D498"/>
  <c r="H503"/>
  <c r="I503" s="1"/>
  <c r="F503"/>
  <c r="G503" s="1"/>
  <c r="D503"/>
  <c r="L531"/>
  <c r="M531" s="1"/>
  <c r="D531"/>
  <c r="F531"/>
  <c r="G531" s="1"/>
  <c r="J531"/>
  <c r="K531" s="1"/>
  <c r="H531"/>
  <c r="I531" s="1"/>
  <c r="F548"/>
  <c r="G548" s="1"/>
  <c r="J548"/>
  <c r="K548" s="1"/>
  <c r="L548"/>
  <c r="M548" s="1"/>
  <c r="H548"/>
  <c r="I548" s="1"/>
  <c r="F557"/>
  <c r="G557" s="1"/>
  <c r="H557"/>
  <c r="I557" s="1"/>
  <c r="D557"/>
  <c r="J557"/>
  <c r="K557" s="1"/>
  <c r="L557"/>
  <c r="M557" s="1"/>
  <c r="E575"/>
  <c r="H617"/>
  <c r="I617" s="1"/>
  <c r="L617"/>
  <c r="M617" s="1"/>
  <c r="J617"/>
  <c r="K617" s="1"/>
  <c r="D617"/>
  <c r="D627"/>
  <c r="F627"/>
  <c r="G627" s="1"/>
  <c r="H627"/>
  <c r="I627" s="1"/>
  <c r="L627"/>
  <c r="M627" s="1"/>
  <c r="J627"/>
  <c r="K627" s="1"/>
  <c r="L660"/>
  <c r="M660" s="1"/>
  <c r="D660"/>
  <c r="H660"/>
  <c r="I660" s="1"/>
  <c r="J660"/>
  <c r="K660" s="1"/>
  <c r="F660"/>
  <c r="G660" s="1"/>
  <c r="L376"/>
  <c r="M376" s="1"/>
  <c r="L378"/>
  <c r="M378" s="1"/>
  <c r="F413"/>
  <c r="G413" s="1"/>
  <c r="H413"/>
  <c r="I413" s="1"/>
  <c r="J427"/>
  <c r="K427" s="1"/>
  <c r="H427"/>
  <c r="I427" s="1"/>
  <c r="H434"/>
  <c r="I434" s="1"/>
  <c r="J434"/>
  <c r="K434" s="1"/>
  <c r="H441"/>
  <c r="I441" s="1"/>
  <c r="F441"/>
  <c r="G441" s="1"/>
  <c r="J443"/>
  <c r="K443" s="1"/>
  <c r="H443"/>
  <c r="I443" s="1"/>
  <c r="H450"/>
  <c r="I450" s="1"/>
  <c r="J450"/>
  <c r="K450" s="1"/>
  <c r="H457"/>
  <c r="I457" s="1"/>
  <c r="F457"/>
  <c r="G457" s="1"/>
  <c r="J459"/>
  <c r="K459" s="1"/>
  <c r="H459"/>
  <c r="I459" s="1"/>
  <c r="H466"/>
  <c r="I466" s="1"/>
  <c r="J466"/>
  <c r="K466" s="1"/>
  <c r="H473"/>
  <c r="I473" s="1"/>
  <c r="F473"/>
  <c r="G473" s="1"/>
  <c r="J475"/>
  <c r="K475" s="1"/>
  <c r="H475"/>
  <c r="I475" s="1"/>
  <c r="H482"/>
  <c r="I482" s="1"/>
  <c r="J482"/>
  <c r="K482" s="1"/>
  <c r="H484"/>
  <c r="I484" s="1"/>
  <c r="F484"/>
  <c r="D502"/>
  <c r="H502"/>
  <c r="I502" s="1"/>
  <c r="J502"/>
  <c r="K502" s="1"/>
  <c r="F502"/>
  <c r="G502" s="1"/>
  <c r="E519"/>
  <c r="F525"/>
  <c r="G525" s="1"/>
  <c r="H525"/>
  <c r="I525" s="1"/>
  <c r="L525"/>
  <c r="M525" s="1"/>
  <c r="J525"/>
  <c r="K525" s="1"/>
  <c r="L554"/>
  <c r="M554" s="1"/>
  <c r="D554"/>
  <c r="H554"/>
  <c r="I554" s="1"/>
  <c r="J554"/>
  <c r="K554" s="1"/>
  <c r="F554"/>
  <c r="G554" s="1"/>
  <c r="E572"/>
  <c r="H575"/>
  <c r="I575" s="1"/>
  <c r="J575"/>
  <c r="K575" s="1"/>
  <c r="F575"/>
  <c r="G575" s="1"/>
  <c r="L575"/>
  <c r="M575" s="1"/>
  <c r="L578"/>
  <c r="M578" s="1"/>
  <c r="D578"/>
  <c r="H578"/>
  <c r="I578" s="1"/>
  <c r="J578"/>
  <c r="K578" s="1"/>
  <c r="F578"/>
  <c r="G578" s="1"/>
  <c r="E592"/>
  <c r="E634"/>
  <c r="H670"/>
  <c r="I670" s="1"/>
  <c r="D670"/>
  <c r="J670"/>
  <c r="K670" s="1"/>
  <c r="L670"/>
  <c r="M670" s="1"/>
  <c r="F670"/>
  <c r="G670" s="1"/>
  <c r="L372"/>
  <c r="M372" s="1"/>
  <c r="L399"/>
  <c r="M399" s="1"/>
  <c r="H535"/>
  <c r="I535" s="1"/>
  <c r="J535"/>
  <c r="K535" s="1"/>
  <c r="F540"/>
  <c r="G540" s="1"/>
  <c r="J540"/>
  <c r="K540" s="1"/>
  <c r="H543"/>
  <c r="J543"/>
  <c r="K543" s="1"/>
  <c r="F549"/>
  <c r="G549" s="1"/>
  <c r="H549"/>
  <c r="I549" s="1"/>
  <c r="F655"/>
  <c r="G655" s="1"/>
  <c r="H655"/>
  <c r="I655" s="1"/>
  <c r="L655"/>
  <c r="M655" s="1"/>
  <c r="F657"/>
  <c r="G657" s="1"/>
  <c r="H657"/>
  <c r="I657" s="1"/>
  <c r="J657"/>
  <c r="K657" s="1"/>
  <c r="L657"/>
  <c r="M657" s="1"/>
  <c r="L698"/>
  <c r="M698" s="1"/>
  <c r="D698"/>
  <c r="H698"/>
  <c r="I698" s="1"/>
  <c r="J698"/>
  <c r="K698" s="1"/>
  <c r="F698"/>
  <c r="G698" s="1"/>
  <c r="J718"/>
  <c r="K718" s="1"/>
  <c r="L718"/>
  <c r="M718" s="1"/>
  <c r="D718"/>
  <c r="F718"/>
  <c r="G718" s="1"/>
  <c r="H718"/>
  <c r="I718" s="1"/>
  <c r="L744"/>
  <c r="M744" s="1"/>
  <c r="D744"/>
  <c r="F744"/>
  <c r="G744" s="1"/>
  <c r="H744"/>
  <c r="I744" s="1"/>
  <c r="J744"/>
  <c r="K744" s="1"/>
  <c r="F28" i="24"/>
  <c r="G28" s="1"/>
  <c r="H28"/>
  <c r="I28" s="1"/>
  <c r="J28"/>
  <c r="K28" s="1"/>
  <c r="D28"/>
  <c r="L28"/>
  <c r="M28" s="1"/>
  <c r="J485" i="13"/>
  <c r="K485" s="1"/>
  <c r="L488"/>
  <c r="M488" s="1"/>
  <c r="L495"/>
  <c r="M495" s="1"/>
  <c r="L504"/>
  <c r="M504" s="1"/>
  <c r="N673"/>
  <c r="J508"/>
  <c r="K508" s="1"/>
  <c r="L508"/>
  <c r="M508" s="1"/>
  <c r="H511"/>
  <c r="I511" s="1"/>
  <c r="J511"/>
  <c r="K511" s="1"/>
  <c r="F511"/>
  <c r="G511" s="1"/>
  <c r="E524"/>
  <c r="L530"/>
  <c r="M530" s="1"/>
  <c r="D530"/>
  <c r="H530"/>
  <c r="I530" s="1"/>
  <c r="F533"/>
  <c r="G533" s="1"/>
  <c r="H533"/>
  <c r="I533" s="1"/>
  <c r="J533"/>
  <c r="K533" s="1"/>
  <c r="L538"/>
  <c r="M538" s="1"/>
  <c r="D538"/>
  <c r="H538"/>
  <c r="I538" s="1"/>
  <c r="H559"/>
  <c r="I559" s="1"/>
  <c r="J559"/>
  <c r="K559" s="1"/>
  <c r="D559"/>
  <c r="F572"/>
  <c r="G572" s="1"/>
  <c r="J572"/>
  <c r="K572" s="1"/>
  <c r="L572"/>
  <c r="M572" s="1"/>
  <c r="H572"/>
  <c r="I572" s="1"/>
  <c r="F573"/>
  <c r="G573" s="1"/>
  <c r="H573"/>
  <c r="I573" s="1"/>
  <c r="F596"/>
  <c r="G596" s="1"/>
  <c r="J596"/>
  <c r="K596" s="1"/>
  <c r="H596"/>
  <c r="I596" s="1"/>
  <c r="E604"/>
  <c r="F618"/>
  <c r="G618" s="1"/>
  <c r="H618"/>
  <c r="I618" s="1"/>
  <c r="L618"/>
  <c r="M618" s="1"/>
  <c r="J618"/>
  <c r="K618" s="1"/>
  <c r="D623"/>
  <c r="F623"/>
  <c r="G623" s="1"/>
  <c r="J623"/>
  <c r="K623" s="1"/>
  <c r="L623"/>
  <c r="M623" s="1"/>
  <c r="H678"/>
  <c r="I678" s="1"/>
  <c r="F678"/>
  <c r="G678" s="1"/>
  <c r="J678"/>
  <c r="K678" s="1"/>
  <c r="L678"/>
  <c r="M678" s="1"/>
  <c r="D678"/>
  <c r="G688"/>
  <c r="L695"/>
  <c r="M695" s="1"/>
  <c r="D695"/>
  <c r="H695"/>
  <c r="I695" s="1"/>
  <c r="F695"/>
  <c r="G695" s="1"/>
  <c r="F714"/>
  <c r="G714" s="1"/>
  <c r="H714"/>
  <c r="I714" s="1"/>
  <c r="D714"/>
  <c r="J714"/>
  <c r="K714" s="1"/>
  <c r="L714"/>
  <c r="M714" s="1"/>
  <c r="L736"/>
  <c r="M736" s="1"/>
  <c r="D736"/>
  <c r="F736"/>
  <c r="G736" s="1"/>
  <c r="H736"/>
  <c r="I736" s="1"/>
  <c r="J736"/>
  <c r="K736" s="1"/>
  <c r="E741"/>
  <c r="F21" i="24"/>
  <c r="G21" s="1"/>
  <c r="H21"/>
  <c r="I21" s="1"/>
  <c r="D21"/>
  <c r="L21"/>
  <c r="M21" s="1"/>
  <c r="J21"/>
  <c r="K21" s="1"/>
  <c r="D428" i="13"/>
  <c r="L428"/>
  <c r="M428" s="1"/>
  <c r="D436"/>
  <c r="L436"/>
  <c r="M436" s="1"/>
  <c r="D444"/>
  <c r="L444"/>
  <c r="M444" s="1"/>
  <c r="D452"/>
  <c r="L452"/>
  <c r="M452" s="1"/>
  <c r="D460"/>
  <c r="L460"/>
  <c r="M460" s="1"/>
  <c r="D468"/>
  <c r="L468"/>
  <c r="M468" s="1"/>
  <c r="D476"/>
  <c r="L476"/>
  <c r="M476" s="1"/>
  <c r="D485"/>
  <c r="E488"/>
  <c r="N488" s="1"/>
  <c r="E495"/>
  <c r="F504"/>
  <c r="G504" s="1"/>
  <c r="L483"/>
  <c r="M483" s="1"/>
  <c r="D483"/>
  <c r="H519"/>
  <c r="I519" s="1"/>
  <c r="J519"/>
  <c r="K519" s="1"/>
  <c r="E532"/>
  <c r="N532" s="1"/>
  <c r="F541"/>
  <c r="G541" s="1"/>
  <c r="H541"/>
  <c r="I541" s="1"/>
  <c r="J544"/>
  <c r="K544" s="1"/>
  <c r="F544"/>
  <c r="G544" s="1"/>
  <c r="H550"/>
  <c r="I550" s="1"/>
  <c r="L550"/>
  <c r="M550" s="1"/>
  <c r="D550"/>
  <c r="H566"/>
  <c r="I566" s="1"/>
  <c r="L566"/>
  <c r="M566" s="1"/>
  <c r="D566"/>
  <c r="L571"/>
  <c r="M571" s="1"/>
  <c r="D571"/>
  <c r="F571"/>
  <c r="G571" s="1"/>
  <c r="F591"/>
  <c r="G591" s="1"/>
  <c r="H591"/>
  <c r="I591" s="1"/>
  <c r="L591"/>
  <c r="M591" s="1"/>
  <c r="J591"/>
  <c r="K591" s="1"/>
  <c r="D599"/>
  <c r="F599"/>
  <c r="G599" s="1"/>
  <c r="J599"/>
  <c r="K599" s="1"/>
  <c r="H599"/>
  <c r="I599" s="1"/>
  <c r="H609"/>
  <c r="I609" s="1"/>
  <c r="D609"/>
  <c r="F609"/>
  <c r="G609" s="1"/>
  <c r="H612"/>
  <c r="I612" s="1"/>
  <c r="J612"/>
  <c r="K612" s="1"/>
  <c r="D612"/>
  <c r="L612"/>
  <c r="M612" s="1"/>
  <c r="F612"/>
  <c r="G612" s="1"/>
  <c r="H640"/>
  <c r="I640" s="1"/>
  <c r="L640"/>
  <c r="M640" s="1"/>
  <c r="D640"/>
  <c r="F640"/>
  <c r="G640" s="1"/>
  <c r="G689"/>
  <c r="N689" s="1"/>
  <c r="E699"/>
  <c r="I709"/>
  <c r="L485"/>
  <c r="M485" s="1"/>
  <c r="L491"/>
  <c r="M491" s="1"/>
  <c r="D491"/>
  <c r="L499"/>
  <c r="M499" s="1"/>
  <c r="D499"/>
  <c r="L515"/>
  <c r="M515" s="1"/>
  <c r="D515"/>
  <c r="F515"/>
  <c r="G515" s="1"/>
  <c r="H527"/>
  <c r="I527" s="1"/>
  <c r="J527"/>
  <c r="K527" s="1"/>
  <c r="L527"/>
  <c r="M527" s="1"/>
  <c r="F532"/>
  <c r="G532" s="1"/>
  <c r="J532"/>
  <c r="K532" s="1"/>
  <c r="E540"/>
  <c r="L546"/>
  <c r="M546" s="1"/>
  <c r="D546"/>
  <c r="H546"/>
  <c r="I546" s="1"/>
  <c r="N549"/>
  <c r="E549"/>
  <c r="L555"/>
  <c r="M555" s="1"/>
  <c r="D555"/>
  <c r="F555"/>
  <c r="G555" s="1"/>
  <c r="L570"/>
  <c r="M570" s="1"/>
  <c r="D570"/>
  <c r="H570"/>
  <c r="I570" s="1"/>
  <c r="J606"/>
  <c r="K606" s="1"/>
  <c r="L606"/>
  <c r="M606" s="1"/>
  <c r="F606"/>
  <c r="G606" s="1"/>
  <c r="H606"/>
  <c r="I606" s="1"/>
  <c r="D606"/>
  <c r="E616"/>
  <c r="L636"/>
  <c r="M636" s="1"/>
  <c r="D636"/>
  <c r="H636"/>
  <c r="I636" s="1"/>
  <c r="J636"/>
  <c r="K636" s="1"/>
  <c r="F636"/>
  <c r="G636" s="1"/>
  <c r="D653"/>
  <c r="F653"/>
  <c r="G653" s="1"/>
  <c r="L653"/>
  <c r="M653" s="1"/>
  <c r="J653"/>
  <c r="K653" s="1"/>
  <c r="E655"/>
  <c r="E657"/>
  <c r="N657" s="1"/>
  <c r="D669"/>
  <c r="F669"/>
  <c r="G669" s="1"/>
  <c r="J669"/>
  <c r="K669" s="1"/>
  <c r="L669"/>
  <c r="M669" s="1"/>
  <c r="H669"/>
  <c r="I669" s="1"/>
  <c r="H694"/>
  <c r="I694" s="1"/>
  <c r="J694"/>
  <c r="K694" s="1"/>
  <c r="L694"/>
  <c r="M694" s="1"/>
  <c r="D694"/>
  <c r="F694"/>
  <c r="G694" s="1"/>
  <c r="L721"/>
  <c r="M721" s="1"/>
  <c r="D721"/>
  <c r="F721"/>
  <c r="G721" s="1"/>
  <c r="H721"/>
  <c r="I721" s="1"/>
  <c r="J721"/>
  <c r="K721" s="1"/>
  <c r="F509"/>
  <c r="G509" s="1"/>
  <c r="H509"/>
  <c r="I509" s="1"/>
  <c r="L522"/>
  <c r="M522" s="1"/>
  <c r="D522"/>
  <c r="H522"/>
  <c r="I522" s="1"/>
  <c r="F524"/>
  <c r="G524" s="1"/>
  <c r="J524"/>
  <c r="K524" s="1"/>
  <c r="J536"/>
  <c r="K536" s="1"/>
  <c r="F536"/>
  <c r="G536" s="1"/>
  <c r="F565"/>
  <c r="G565" s="1"/>
  <c r="H565"/>
  <c r="I565" s="1"/>
  <c r="H567"/>
  <c r="I567" s="1"/>
  <c r="J567"/>
  <c r="K567" s="1"/>
  <c r="J600"/>
  <c r="K600" s="1"/>
  <c r="H600"/>
  <c r="I600" s="1"/>
  <c r="D600"/>
  <c r="H614"/>
  <c r="I614" s="1"/>
  <c r="D614"/>
  <c r="F614"/>
  <c r="G614" s="1"/>
  <c r="J614"/>
  <c r="K614" s="1"/>
  <c r="L632"/>
  <c r="M632" s="1"/>
  <c r="D632"/>
  <c r="F632"/>
  <c r="G632" s="1"/>
  <c r="J632"/>
  <c r="K632" s="1"/>
  <c r="D647"/>
  <c r="J647"/>
  <c r="K647" s="1"/>
  <c r="L647"/>
  <c r="M647" s="1"/>
  <c r="F647"/>
  <c r="G647" s="1"/>
  <c r="F662"/>
  <c r="G662" s="1"/>
  <c r="J662"/>
  <c r="K662" s="1"/>
  <c r="L662"/>
  <c r="M662" s="1"/>
  <c r="F677"/>
  <c r="G677" s="1"/>
  <c r="H677"/>
  <c r="I677" s="1"/>
  <c r="J677"/>
  <c r="K677" s="1"/>
  <c r="L489"/>
  <c r="M489" s="1"/>
  <c r="N679"/>
  <c r="H583"/>
  <c r="I583" s="1"/>
  <c r="J583"/>
  <c r="K583" s="1"/>
  <c r="H585"/>
  <c r="I585" s="1"/>
  <c r="D585"/>
  <c r="H598"/>
  <c r="I598" s="1"/>
  <c r="J598"/>
  <c r="K598" s="1"/>
  <c r="J604"/>
  <c r="K604" s="1"/>
  <c r="F604"/>
  <c r="G604" s="1"/>
  <c r="L604"/>
  <c r="M604" s="1"/>
  <c r="J610"/>
  <c r="K610" s="1"/>
  <c r="D610"/>
  <c r="H610"/>
  <c r="I610" s="1"/>
  <c r="H616"/>
  <c r="I616" s="1"/>
  <c r="J616"/>
  <c r="K616" s="1"/>
  <c r="L616"/>
  <c r="M616" s="1"/>
  <c r="L621"/>
  <c r="M621" s="1"/>
  <c r="D621"/>
  <c r="J621"/>
  <c r="K621" s="1"/>
  <c r="H621"/>
  <c r="I621" s="1"/>
  <c r="E633"/>
  <c r="N633" s="1"/>
  <c r="D683"/>
  <c r="F683"/>
  <c r="G683" s="1"/>
  <c r="L683"/>
  <c r="M683" s="1"/>
  <c r="E691"/>
  <c r="N691" s="1"/>
  <c r="H699"/>
  <c r="I699" s="1"/>
  <c r="F699"/>
  <c r="G699" s="1"/>
  <c r="J699"/>
  <c r="K699" s="1"/>
  <c r="H753"/>
  <c r="I753" s="1"/>
  <c r="J753"/>
  <c r="K753" s="1"/>
  <c r="F753"/>
  <c r="G753" s="1"/>
  <c r="L753"/>
  <c r="M753" s="1"/>
  <c r="D753"/>
  <c r="F649"/>
  <c r="G649" s="1"/>
  <c r="F620"/>
  <c r="J620"/>
  <c r="K620" s="1"/>
  <c r="L620"/>
  <c r="M620" s="1"/>
  <c r="F626"/>
  <c r="G626" s="1"/>
  <c r="H626"/>
  <c r="I626" s="1"/>
  <c r="J626"/>
  <c r="K626" s="1"/>
  <c r="D626"/>
  <c r="D687"/>
  <c r="H687"/>
  <c r="I687" s="1"/>
  <c r="J687"/>
  <c r="K687" s="1"/>
  <c r="F697"/>
  <c r="G697" s="1"/>
  <c r="D697"/>
  <c r="H697"/>
  <c r="I697" s="1"/>
  <c r="L697"/>
  <c r="M697" s="1"/>
  <c r="F731"/>
  <c r="G731" s="1"/>
  <c r="L731"/>
  <c r="M731" s="1"/>
  <c r="D731"/>
  <c r="H731"/>
  <c r="I731" s="1"/>
  <c r="J731"/>
  <c r="K731" s="1"/>
  <c r="H582"/>
  <c r="I582" s="1"/>
  <c r="D582"/>
  <c r="F582"/>
  <c r="G582" s="1"/>
  <c r="J582"/>
  <c r="K582" s="1"/>
  <c r="H587"/>
  <c r="I587" s="1"/>
  <c r="L587"/>
  <c r="M587" s="1"/>
  <c r="L594"/>
  <c r="M594" s="1"/>
  <c r="D594"/>
  <c r="J594"/>
  <c r="K594" s="1"/>
  <c r="F594"/>
  <c r="G594" s="1"/>
  <c r="D597"/>
  <c r="F597"/>
  <c r="G597" s="1"/>
  <c r="J597"/>
  <c r="K597" s="1"/>
  <c r="F607"/>
  <c r="G607" s="1"/>
  <c r="J607"/>
  <c r="K607" s="1"/>
  <c r="D607"/>
  <c r="J608"/>
  <c r="K608" s="1"/>
  <c r="F608"/>
  <c r="G608" s="1"/>
  <c r="H608"/>
  <c r="I608" s="1"/>
  <c r="D625"/>
  <c r="J625"/>
  <c r="K625" s="1"/>
  <c r="L625"/>
  <c r="M625" s="1"/>
  <c r="J630"/>
  <c r="L630"/>
  <c r="M630" s="1"/>
  <c r="L644"/>
  <c r="M644" s="1"/>
  <c r="D644"/>
  <c r="H644"/>
  <c r="I644" s="1"/>
  <c r="J644"/>
  <c r="K644" s="1"/>
  <c r="H645"/>
  <c r="I645" s="1"/>
  <c r="J645"/>
  <c r="K645" s="1"/>
  <c r="L645"/>
  <c r="M645" s="1"/>
  <c r="D645"/>
  <c r="F646"/>
  <c r="G646" s="1"/>
  <c r="J646"/>
  <c r="K646" s="1"/>
  <c r="L646"/>
  <c r="M646" s="1"/>
  <c r="D646"/>
  <c r="H648"/>
  <c r="I648" s="1"/>
  <c r="L648"/>
  <c r="M648" s="1"/>
  <c r="D648"/>
  <c r="J648"/>
  <c r="K648" s="1"/>
  <c r="F648"/>
  <c r="G648" s="1"/>
  <c r="E662"/>
  <c r="N662" s="1"/>
  <c r="F668"/>
  <c r="G668" s="1"/>
  <c r="D668"/>
  <c r="H668"/>
  <c r="I668" s="1"/>
  <c r="L668"/>
  <c r="M668" s="1"/>
  <c r="E677"/>
  <c r="N677" s="1"/>
  <c r="F684"/>
  <c r="G684" s="1"/>
  <c r="D684"/>
  <c r="L684"/>
  <c r="M684" s="1"/>
  <c r="H684"/>
  <c r="I684" s="1"/>
  <c r="J684"/>
  <c r="K684" s="1"/>
  <c r="D685"/>
  <c r="L685"/>
  <c r="M685" s="1"/>
  <c r="F685"/>
  <c r="G685" s="1"/>
  <c r="D710"/>
  <c r="J710"/>
  <c r="K710" s="1"/>
  <c r="H710"/>
  <c r="I710" s="1"/>
  <c r="L710"/>
  <c r="M710" s="1"/>
  <c r="E715"/>
  <c r="H717"/>
  <c r="I717" s="1"/>
  <c r="J717"/>
  <c r="K717" s="1"/>
  <c r="L717"/>
  <c r="M717" s="1"/>
  <c r="D717"/>
  <c r="F723"/>
  <c r="G723" s="1"/>
  <c r="J723"/>
  <c r="K723" s="1"/>
  <c r="D723"/>
  <c r="H723"/>
  <c r="I723" s="1"/>
  <c r="L723"/>
  <c r="M723" s="1"/>
  <c r="U743"/>
  <c r="V743" s="1"/>
  <c r="W743"/>
  <c r="X743" s="1"/>
  <c r="Y743"/>
  <c r="Z743" s="1"/>
  <c r="Q743"/>
  <c r="R743" s="1"/>
  <c r="S743"/>
  <c r="T743" s="1"/>
  <c r="J755"/>
  <c r="K755" s="1"/>
  <c r="L755"/>
  <c r="M755" s="1"/>
  <c r="D755"/>
  <c r="H755"/>
  <c r="I755" s="1"/>
  <c r="F755"/>
  <c r="G755" s="1"/>
  <c r="J603"/>
  <c r="K603" s="1"/>
  <c r="F603"/>
  <c r="G603" s="1"/>
  <c r="E696"/>
  <c r="H588"/>
  <c r="I588" s="1"/>
  <c r="H615"/>
  <c r="I615" s="1"/>
  <c r="H629"/>
  <c r="I629" s="1"/>
  <c r="J652"/>
  <c r="K652" s="1"/>
  <c r="H663"/>
  <c r="I663" s="1"/>
  <c r="H665"/>
  <c r="I665" s="1"/>
  <c r="J650"/>
  <c r="K650" s="1"/>
  <c r="F650"/>
  <c r="G650" s="1"/>
  <c r="H650"/>
  <c r="I650" s="1"/>
  <c r="H664"/>
  <c r="I664" s="1"/>
  <c r="L664"/>
  <c r="M664" s="1"/>
  <c r="D664"/>
  <c r="E705"/>
  <c r="H706"/>
  <c r="I706" s="1"/>
  <c r="L706"/>
  <c r="M706" s="1"/>
  <c r="D706"/>
  <c r="F706"/>
  <c r="G706" s="1"/>
  <c r="J706"/>
  <c r="K706" s="1"/>
  <c r="D513"/>
  <c r="L513"/>
  <c r="M513" s="1"/>
  <c r="D521"/>
  <c r="L521"/>
  <c r="M521" s="1"/>
  <c r="D529"/>
  <c r="L529"/>
  <c r="M529" s="1"/>
  <c r="D537"/>
  <c r="L537"/>
  <c r="M537" s="1"/>
  <c r="D545"/>
  <c r="L545"/>
  <c r="M545" s="1"/>
  <c r="D553"/>
  <c r="L553"/>
  <c r="M553" s="1"/>
  <c r="D561"/>
  <c r="L561"/>
  <c r="M561" s="1"/>
  <c r="D569"/>
  <c r="L569"/>
  <c r="M569" s="1"/>
  <c r="D577"/>
  <c r="L577"/>
  <c r="M577" s="1"/>
  <c r="E584"/>
  <c r="D588"/>
  <c r="D590"/>
  <c r="L592"/>
  <c r="M592" s="1"/>
  <c r="D619"/>
  <c r="E629"/>
  <c r="D651"/>
  <c r="E667"/>
  <c r="L681"/>
  <c r="M681" s="1"/>
  <c r="L586"/>
  <c r="M586" s="1"/>
  <c r="D586"/>
  <c r="L605"/>
  <c r="M605" s="1"/>
  <c r="D605"/>
  <c r="F605"/>
  <c r="G605" s="1"/>
  <c r="F615"/>
  <c r="G615" s="1"/>
  <c r="L615"/>
  <c r="M615" s="1"/>
  <c r="L624"/>
  <c r="M624" s="1"/>
  <c r="D624"/>
  <c r="E637"/>
  <c r="N637" s="1"/>
  <c r="L652"/>
  <c r="M652" s="1"/>
  <c r="D652"/>
  <c r="H652"/>
  <c r="I652" s="1"/>
  <c r="J666"/>
  <c r="K666" s="1"/>
  <c r="F666"/>
  <c r="G666" s="1"/>
  <c r="H666"/>
  <c r="I666" s="1"/>
  <c r="E680"/>
  <c r="N680" s="1"/>
  <c r="L702"/>
  <c r="M702" s="1"/>
  <c r="D702"/>
  <c r="H702"/>
  <c r="I702" s="1"/>
  <c r="F702"/>
  <c r="G702" s="1"/>
  <c r="H707"/>
  <c r="I707" s="1"/>
  <c r="D707"/>
  <c r="F707"/>
  <c r="G707" s="1"/>
  <c r="E708"/>
  <c r="H724"/>
  <c r="I724" s="1"/>
  <c r="J724"/>
  <c r="K724" s="1"/>
  <c r="L724"/>
  <c r="M724" s="1"/>
  <c r="D724"/>
  <c r="F724"/>
  <c r="G724" s="1"/>
  <c r="L737"/>
  <c r="M737" s="1"/>
  <c r="D737"/>
  <c r="J737"/>
  <c r="K737" s="1"/>
  <c r="H737"/>
  <c r="I737" s="1"/>
  <c r="L588"/>
  <c r="M588" s="1"/>
  <c r="L590"/>
  <c r="M590" s="1"/>
  <c r="F638"/>
  <c r="G638" s="1"/>
  <c r="J638"/>
  <c r="K638" s="1"/>
  <c r="F676"/>
  <c r="G676" s="1"/>
  <c r="H676"/>
  <c r="I676" s="1"/>
  <c r="H686"/>
  <c r="I686" s="1"/>
  <c r="D686"/>
  <c r="J700"/>
  <c r="K700" s="1"/>
  <c r="F700"/>
  <c r="G700" s="1"/>
  <c r="D700"/>
  <c r="H700"/>
  <c r="I700" s="1"/>
  <c r="L703"/>
  <c r="M703" s="1"/>
  <c r="D703"/>
  <c r="H703"/>
  <c r="I703" s="1"/>
  <c r="J708"/>
  <c r="K708" s="1"/>
  <c r="F708"/>
  <c r="G708" s="1"/>
  <c r="L708"/>
  <c r="M708" s="1"/>
  <c r="L584"/>
  <c r="M584" s="1"/>
  <c r="L619"/>
  <c r="M619" s="1"/>
  <c r="L629"/>
  <c r="M629" s="1"/>
  <c r="L635"/>
  <c r="M635" s="1"/>
  <c r="F643"/>
  <c r="G643" s="1"/>
  <c r="L650"/>
  <c r="M650" s="1"/>
  <c r="L663"/>
  <c r="M663" s="1"/>
  <c r="J642"/>
  <c r="K642" s="1"/>
  <c r="F642"/>
  <c r="G642" s="1"/>
  <c r="J658"/>
  <c r="K658" s="1"/>
  <c r="F658"/>
  <c r="G658" s="1"/>
  <c r="L690"/>
  <c r="M690" s="1"/>
  <c r="D690"/>
  <c r="J693"/>
  <c r="K693" s="1"/>
  <c r="L693"/>
  <c r="M693" s="1"/>
  <c r="F693"/>
  <c r="J696"/>
  <c r="K696" s="1"/>
  <c r="F696"/>
  <c r="G696" s="1"/>
  <c r="F705"/>
  <c r="G705" s="1"/>
  <c r="L705"/>
  <c r="M705" s="1"/>
  <c r="F730"/>
  <c r="G730" s="1"/>
  <c r="H730"/>
  <c r="I730" s="1"/>
  <c r="J730"/>
  <c r="K730" s="1"/>
  <c r="E22" i="24"/>
  <c r="J741" i="13"/>
  <c r="K741" s="1"/>
  <c r="J719"/>
  <c r="K719" s="1"/>
  <c r="L719"/>
  <c r="M719" s="1"/>
  <c r="D719"/>
  <c r="F719"/>
  <c r="G719" s="1"/>
  <c r="H746"/>
  <c r="I746" s="1"/>
  <c r="F746"/>
  <c r="G746" s="1"/>
  <c r="J746"/>
  <c r="K746" s="1"/>
  <c r="L746"/>
  <c r="M746" s="1"/>
  <c r="D746"/>
  <c r="L17" i="17"/>
  <c r="M17" s="1"/>
  <c r="D17"/>
  <c r="F17"/>
  <c r="G17" s="1"/>
  <c r="J17"/>
  <c r="K17" s="1"/>
  <c r="H17"/>
  <c r="I17" s="1"/>
  <c r="F27"/>
  <c r="G27" s="1"/>
  <c r="J27"/>
  <c r="K27" s="1"/>
  <c r="D27"/>
  <c r="F31" i="21"/>
  <c r="G31" s="1"/>
  <c r="H31"/>
  <c r="I31" s="1"/>
  <c r="J31"/>
  <c r="K31" s="1"/>
  <c r="D31"/>
  <c r="J35"/>
  <c r="K35" s="1"/>
  <c r="L35"/>
  <c r="M35" s="1"/>
  <c r="D35"/>
  <c r="F35"/>
  <c r="G35" s="1"/>
  <c r="H35"/>
  <c r="I35" s="1"/>
  <c r="D39"/>
  <c r="F37" i="24"/>
  <c r="G37" s="1"/>
  <c r="L37"/>
  <c r="M37" s="1"/>
  <c r="D37"/>
  <c r="H37"/>
  <c r="I37" s="1"/>
  <c r="E704" i="13"/>
  <c r="L712"/>
  <c r="M712" s="1"/>
  <c r="D712"/>
  <c r="F712"/>
  <c r="G712" s="1"/>
  <c r="J712"/>
  <c r="K712" s="1"/>
  <c r="H712"/>
  <c r="I712" s="1"/>
  <c r="H741"/>
  <c r="I741" s="1"/>
  <c r="F741"/>
  <c r="G741" s="1"/>
  <c r="J742"/>
  <c r="K742" s="1"/>
  <c r="L742"/>
  <c r="M742" s="1"/>
  <c r="D742"/>
  <c r="F742"/>
  <c r="G742" s="1"/>
  <c r="H742"/>
  <c r="I742" s="1"/>
  <c r="F26" i="17"/>
  <c r="G26" s="1"/>
  <c r="H26"/>
  <c r="I26" s="1"/>
  <c r="D26"/>
  <c r="J26"/>
  <c r="K26" s="1"/>
  <c r="F19"/>
  <c r="G19" s="1"/>
  <c r="H19"/>
  <c r="I19" s="1"/>
  <c r="L19"/>
  <c r="M19" s="1"/>
  <c r="L33"/>
  <c r="M33" s="1"/>
  <c r="F34"/>
  <c r="G34" s="1"/>
  <c r="H34"/>
  <c r="I34" s="1"/>
  <c r="J34"/>
  <c r="K34" s="1"/>
  <c r="D34"/>
  <c r="L34"/>
  <c r="M34" s="1"/>
  <c r="F35"/>
  <c r="G35" s="1"/>
  <c r="L35"/>
  <c r="M35" s="1"/>
  <c r="D35"/>
  <c r="H35"/>
  <c r="I35" s="1"/>
  <c r="J35"/>
  <c r="K35" s="1"/>
  <c r="J38"/>
  <c r="K38" s="1"/>
  <c r="L38"/>
  <c r="M38" s="1"/>
  <c r="D38"/>
  <c r="F38"/>
  <c r="G38" s="1"/>
  <c r="H38"/>
  <c r="I38" s="1"/>
  <c r="L41"/>
  <c r="M41" s="1"/>
  <c r="D41"/>
  <c r="J41"/>
  <c r="K41" s="1"/>
  <c r="F41"/>
  <c r="G41" s="1"/>
  <c r="J36" i="24"/>
  <c r="K36" s="1"/>
  <c r="D36"/>
  <c r="L713" i="13"/>
  <c r="M713" s="1"/>
  <c r="D713"/>
  <c r="F722"/>
  <c r="G722" s="1"/>
  <c r="H722"/>
  <c r="I722" s="1"/>
  <c r="J747"/>
  <c r="K747" s="1"/>
  <c r="L747"/>
  <c r="M747" s="1"/>
  <c r="D747"/>
  <c r="F747"/>
  <c r="G747" s="1"/>
  <c r="H747"/>
  <c r="I747" s="1"/>
  <c r="L750"/>
  <c r="M750" s="1"/>
  <c r="D750"/>
  <c r="H750"/>
  <c r="I750" s="1"/>
  <c r="J750"/>
  <c r="K750" s="1"/>
  <c r="L688"/>
  <c r="M688" s="1"/>
  <c r="F704"/>
  <c r="G704" s="1"/>
  <c r="J704"/>
  <c r="K704" s="1"/>
  <c r="E727"/>
  <c r="H732"/>
  <c r="I732" s="1"/>
  <c r="J732"/>
  <c r="K732" s="1"/>
  <c r="L732"/>
  <c r="M732" s="1"/>
  <c r="F732"/>
  <c r="J735"/>
  <c r="K735" s="1"/>
  <c r="D735"/>
  <c r="F735"/>
  <c r="G735" s="1"/>
  <c r="L735"/>
  <c r="M735" s="1"/>
  <c r="L749"/>
  <c r="M749" s="1"/>
  <c r="D749"/>
  <c r="F749"/>
  <c r="G749" s="1"/>
  <c r="J749"/>
  <c r="K749" s="1"/>
  <c r="H749"/>
  <c r="I749" s="1"/>
  <c r="F29" i="24"/>
  <c r="G29" s="1"/>
  <c r="J29"/>
  <c r="K29" s="1"/>
  <c r="D29"/>
  <c r="H29"/>
  <c r="I29" s="1"/>
  <c r="J40"/>
  <c r="K40" s="1"/>
  <c r="L40"/>
  <c r="M40" s="1"/>
  <c r="D40"/>
  <c r="F40"/>
  <c r="G40" s="1"/>
  <c r="H40"/>
  <c r="I40" s="1"/>
  <c r="L672" i="13"/>
  <c r="M672" s="1"/>
  <c r="F715"/>
  <c r="G715" s="1"/>
  <c r="H715"/>
  <c r="I715" s="1"/>
  <c r="F752"/>
  <c r="G752" s="1"/>
  <c r="D752"/>
  <c r="J752"/>
  <c r="K752" s="1"/>
  <c r="L752"/>
  <c r="M752" s="1"/>
  <c r="L30" i="21"/>
  <c r="M30" s="1"/>
  <c r="D30"/>
  <c r="H30"/>
  <c r="I30" s="1"/>
  <c r="J30"/>
  <c r="K30" s="1"/>
  <c r="F38"/>
  <c r="G38" s="1"/>
  <c r="L35" i="24"/>
  <c r="M35" s="1"/>
  <c r="D35"/>
  <c r="H35"/>
  <c r="I35" s="1"/>
  <c r="F35"/>
  <c r="G35" s="1"/>
  <c r="L43"/>
  <c r="M43" s="1"/>
  <c r="D43"/>
  <c r="J43"/>
  <c r="K43" s="1"/>
  <c r="F43"/>
  <c r="G43" s="1"/>
  <c r="H43"/>
  <c r="I43" s="1"/>
  <c r="J16"/>
  <c r="K16" s="1"/>
  <c r="F19"/>
  <c r="G19" s="1"/>
  <c r="F20"/>
  <c r="G20" s="1"/>
  <c r="H20"/>
  <c r="I20" s="1"/>
  <c r="D20"/>
  <c r="H22"/>
  <c r="I22" s="1"/>
  <c r="J22"/>
  <c r="K22" s="1"/>
  <c r="F22"/>
  <c r="G22" s="1"/>
  <c r="L22"/>
  <c r="M22" s="1"/>
  <c r="J24"/>
  <c r="K24" s="1"/>
  <c r="L24"/>
  <c r="M24" s="1"/>
  <c r="D24"/>
  <c r="F24"/>
  <c r="G24" s="1"/>
  <c r="L27"/>
  <c r="M27" s="1"/>
  <c r="D27"/>
  <c r="F27"/>
  <c r="G27" s="1"/>
  <c r="J27"/>
  <c r="K27" s="1"/>
  <c r="H30"/>
  <c r="I30" s="1"/>
  <c r="H38"/>
  <c r="I38" s="1"/>
  <c r="J38"/>
  <c r="K38" s="1"/>
  <c r="L38"/>
  <c r="M38" s="1"/>
  <c r="D38"/>
  <c r="H716" i="13"/>
  <c r="I716" s="1"/>
  <c r="J716"/>
  <c r="K716" s="1"/>
  <c r="F745"/>
  <c r="G745" s="1"/>
  <c r="H745"/>
  <c r="I745" s="1"/>
  <c r="J745"/>
  <c r="K745" s="1"/>
  <c r="L745"/>
  <c r="M745" s="1"/>
  <c r="H754"/>
  <c r="I754" s="1"/>
  <c r="J754"/>
  <c r="K754" s="1"/>
  <c r="D754"/>
  <c r="J733"/>
  <c r="K733" s="1"/>
  <c r="J739"/>
  <c r="K739" s="1"/>
  <c r="C14" i="17"/>
  <c r="C33" i="21"/>
  <c r="C40"/>
  <c r="C43"/>
  <c r="L720" i="13"/>
  <c r="M720" s="1"/>
  <c r="D720"/>
  <c r="F720"/>
  <c r="G720" s="1"/>
  <c r="J726"/>
  <c r="K726" s="1"/>
  <c r="L726"/>
  <c r="M726" s="1"/>
  <c r="D726"/>
  <c r="C20" i="17"/>
  <c r="C43"/>
  <c r="L728" i="13"/>
  <c r="M728" s="1"/>
  <c r="D728"/>
  <c r="F728"/>
  <c r="G728" s="1"/>
  <c r="J734"/>
  <c r="K734" s="1"/>
  <c r="L734"/>
  <c r="M734" s="1"/>
  <c r="D734"/>
  <c r="H740"/>
  <c r="I740" s="1"/>
  <c r="J740"/>
  <c r="K740" s="1"/>
  <c r="C18" i="17"/>
  <c r="C22"/>
  <c r="C25"/>
  <c r="C28"/>
  <c r="C30"/>
  <c r="C36"/>
  <c r="C17" i="24"/>
  <c r="C18"/>
  <c r="C23"/>
  <c r="C25"/>
  <c r="C26"/>
  <c r="C31"/>
  <c r="C33"/>
  <c r="C34"/>
  <c r="C39"/>
  <c r="C41"/>
  <c r="C42"/>
  <c r="L748" i="13"/>
  <c r="M748" s="1"/>
  <c r="C15" i="17"/>
  <c r="C16"/>
  <c r="C21"/>
  <c r="C23"/>
  <c r="C24"/>
  <c r="C29"/>
  <c r="C31"/>
  <c r="C32"/>
  <c r="C37"/>
  <c r="C39"/>
  <c r="C40"/>
  <c r="H748" i="13"/>
  <c r="L756"/>
  <c r="M756" s="1"/>
  <c r="C28" i="21"/>
  <c r="C29"/>
  <c r="C34"/>
  <c r="C36"/>
  <c r="C37"/>
  <c r="C42"/>
  <c r="D30" i="24" l="1"/>
  <c r="E30" s="1"/>
  <c r="N30" s="1"/>
  <c r="W30" s="1"/>
  <c r="X30" s="1"/>
  <c r="F30"/>
  <c r="G30" s="1"/>
  <c r="H19"/>
  <c r="I19" s="1"/>
  <c r="J19"/>
  <c r="K19" s="1"/>
  <c r="N200" i="13"/>
  <c r="G200"/>
  <c r="L20" i="24"/>
  <c r="M20" s="1"/>
  <c r="J20"/>
  <c r="K20" s="1"/>
  <c r="N696" i="13"/>
  <c r="N413"/>
  <c r="N618"/>
  <c r="N442"/>
  <c r="D35" i="9"/>
  <c r="N311" i="13"/>
  <c r="D32" i="9"/>
  <c r="L30" i="24"/>
  <c r="M30" s="1"/>
  <c r="N725" i="13"/>
  <c r="N495"/>
  <c r="N239"/>
  <c r="Y239" s="1"/>
  <c r="Z239" s="1"/>
  <c r="N373"/>
  <c r="N245"/>
  <c r="W245" s="1"/>
  <c r="X245" s="1"/>
  <c r="Y185"/>
  <c r="Z185" s="1"/>
  <c r="N440"/>
  <c r="N329"/>
  <c r="N174"/>
  <c r="U174" s="1"/>
  <c r="V174" s="1"/>
  <c r="L32" i="24"/>
  <c r="M32" s="1"/>
  <c r="D16"/>
  <c r="D42" i="17"/>
  <c r="E42" s="1"/>
  <c r="N42" s="1"/>
  <c r="D33"/>
  <c r="N601" i="13"/>
  <c r="N667"/>
  <c r="N643"/>
  <c r="N540"/>
  <c r="N709"/>
  <c r="N741"/>
  <c r="N544"/>
  <c r="N751"/>
  <c r="N334"/>
  <c r="N324"/>
  <c r="N61"/>
  <c r="N343"/>
  <c r="N351"/>
  <c r="N79"/>
  <c r="Q79" s="1"/>
  <c r="R79" s="1"/>
  <c r="Q185"/>
  <c r="R185" s="1"/>
  <c r="D42" i="5"/>
  <c r="I42" s="1"/>
  <c r="J42" s="1"/>
  <c r="N180" i="13"/>
  <c r="D14" i="9"/>
  <c r="N337" i="13"/>
  <c r="D19" i="17"/>
  <c r="E19" s="1"/>
  <c r="N19" s="1"/>
  <c r="S19" s="1"/>
  <c r="T19" s="1"/>
  <c r="J19"/>
  <c r="K19" s="1"/>
  <c r="L27"/>
  <c r="M27" s="1"/>
  <c r="H27"/>
  <c r="I27" s="1"/>
  <c r="N398" i="13"/>
  <c r="N160"/>
  <c r="D19" i="9"/>
  <c r="F42" i="17"/>
  <c r="G42" s="1"/>
  <c r="D43" i="9"/>
  <c r="K43" s="1"/>
  <c r="L43" s="1"/>
  <c r="D16"/>
  <c r="G16" s="1"/>
  <c r="H16" s="1"/>
  <c r="D37" i="5"/>
  <c r="E37" s="1"/>
  <c r="N727" i="13"/>
  <c r="L16" i="24"/>
  <c r="M16" s="1"/>
  <c r="N48" i="13"/>
  <c r="N142"/>
  <c r="N119"/>
  <c r="N171"/>
  <c r="Y171" s="1"/>
  <c r="Z171" s="1"/>
  <c r="D32" i="24"/>
  <c r="E32" s="1"/>
  <c r="H16"/>
  <c r="I16" s="1"/>
  <c r="L38" i="21"/>
  <c r="M38" s="1"/>
  <c r="F39"/>
  <c r="G39" s="1"/>
  <c r="N739" i="13"/>
  <c r="N701"/>
  <c r="N616"/>
  <c r="N688"/>
  <c r="N519"/>
  <c r="N575"/>
  <c r="N365"/>
  <c r="N461"/>
  <c r="N327"/>
  <c r="N416"/>
  <c r="D41" i="9"/>
  <c r="D37"/>
  <c r="G37" s="1"/>
  <c r="H37" s="1"/>
  <c r="N80" i="13"/>
  <c r="W80" s="1"/>
  <c r="X80" s="1"/>
  <c r="N197"/>
  <c r="Y197" s="1"/>
  <c r="Z197" s="1"/>
  <c r="N96"/>
  <c r="Y96" s="1"/>
  <c r="Z96" s="1"/>
  <c r="N261"/>
  <c r="N133"/>
  <c r="N52"/>
  <c r="N743"/>
  <c r="F33" i="17"/>
  <c r="G33" s="1"/>
  <c r="J33"/>
  <c r="K33" s="1"/>
  <c r="N524" i="13"/>
  <c r="D20" i="9"/>
  <c r="E20" s="1"/>
  <c r="J30" i="24"/>
  <c r="K30" s="1"/>
  <c r="H42" i="17"/>
  <c r="I42" s="1"/>
  <c r="N629" i="13"/>
  <c r="N432"/>
  <c r="N232"/>
  <c r="U232" s="1"/>
  <c r="V232" s="1"/>
  <c r="N326"/>
  <c r="N246"/>
  <c r="U246" s="1"/>
  <c r="V246" s="1"/>
  <c r="J32" i="24"/>
  <c r="K32" s="1"/>
  <c r="L42" i="17"/>
  <c r="M42" s="1"/>
  <c r="N340" i="13"/>
  <c r="N151"/>
  <c r="F32" i="24"/>
  <c r="G32" s="1"/>
  <c r="L19"/>
  <c r="M19" s="1"/>
  <c r="D38" i="21"/>
  <c r="E38" s="1"/>
  <c r="N38" s="1"/>
  <c r="F36" i="24"/>
  <c r="G36" s="1"/>
  <c r="N704" i="13"/>
  <c r="H39" i="21"/>
  <c r="I39" s="1"/>
  <c r="N711" i="13"/>
  <c r="N692"/>
  <c r="N681"/>
  <c r="N457"/>
  <c r="N448"/>
  <c r="N275"/>
  <c r="N345"/>
  <c r="N508"/>
  <c r="N228"/>
  <c r="N93"/>
  <c r="N335"/>
  <c r="N100"/>
  <c r="S100" s="1"/>
  <c r="T100" s="1"/>
  <c r="N123"/>
  <c r="U123" s="1"/>
  <c r="V123" s="1"/>
  <c r="N130"/>
  <c r="S130" s="1"/>
  <c r="T130" s="1"/>
  <c r="N31"/>
  <c r="Y31" s="1"/>
  <c r="Z31" s="1"/>
  <c r="N294"/>
  <c r="N135"/>
  <c r="Y135" s="1"/>
  <c r="Z135" s="1"/>
  <c r="D36" i="9"/>
  <c r="E477" i="13"/>
  <c r="N477"/>
  <c r="J39" i="21"/>
  <c r="K39" s="1"/>
  <c r="N443" i="13"/>
  <c r="N144"/>
  <c r="W144" s="1"/>
  <c r="X144" s="1"/>
  <c r="D39" i="9"/>
  <c r="E39" s="1"/>
  <c r="D20" i="5"/>
  <c r="I20" s="1"/>
  <c r="J20" s="1"/>
  <c r="N451" i="13"/>
  <c r="N184"/>
  <c r="N675"/>
  <c r="N437"/>
  <c r="N146"/>
  <c r="Q146" s="1"/>
  <c r="R146" s="1"/>
  <c r="D26" i="5"/>
  <c r="M26" s="1"/>
  <c r="N26" s="1"/>
  <c r="D39"/>
  <c r="I39" s="1"/>
  <c r="J39" s="1"/>
  <c r="N143" i="13"/>
  <c r="D40" i="9"/>
  <c r="N356" i="13"/>
  <c r="D24" i="9"/>
  <c r="E24" s="1"/>
  <c r="D19" i="24"/>
  <c r="E19" s="1"/>
  <c r="N19" s="1"/>
  <c r="J38" i="21"/>
  <c r="K38" s="1"/>
  <c r="H36" i="24"/>
  <c r="I36" s="1"/>
  <c r="N22"/>
  <c r="S22" s="1"/>
  <c r="T22" s="1"/>
  <c r="N655" i="13"/>
  <c r="N631"/>
  <c r="N604"/>
  <c r="N572"/>
  <c r="N453"/>
  <c r="N548"/>
  <c r="N244"/>
  <c r="S244" s="1"/>
  <c r="T244" s="1"/>
  <c r="N371"/>
  <c r="N556"/>
  <c r="N310"/>
  <c r="N172"/>
  <c r="N392"/>
  <c r="N248"/>
  <c r="S248" s="1"/>
  <c r="T248" s="1"/>
  <c r="D38" i="9"/>
  <c r="G38" s="1"/>
  <c r="H38" s="1"/>
  <c r="N353" i="13"/>
  <c r="N127"/>
  <c r="S127" s="1"/>
  <c r="T127" s="1"/>
  <c r="N384"/>
  <c r="D28" i="9"/>
  <c r="D36" i="5"/>
  <c r="N47" i="13"/>
  <c r="S47" s="1"/>
  <c r="T47" s="1"/>
  <c r="N207"/>
  <c r="Y207" s="1"/>
  <c r="Z207" s="1"/>
  <c r="D14" i="5"/>
  <c r="I14" s="1"/>
  <c r="J14" s="1"/>
  <c r="D38"/>
  <c r="K38" s="1"/>
  <c r="L38" s="1"/>
  <c r="N505" i="13"/>
  <c r="Q171"/>
  <c r="R171" s="1"/>
  <c r="U461"/>
  <c r="V461" s="1"/>
  <c r="W461"/>
  <c r="X461" s="1"/>
  <c r="Y461"/>
  <c r="Z461" s="1"/>
  <c r="Q461"/>
  <c r="R461" s="1"/>
  <c r="S461"/>
  <c r="T461" s="1"/>
  <c r="I41" i="9"/>
  <c r="J41" s="1"/>
  <c r="K41"/>
  <c r="L41" s="1"/>
  <c r="M41"/>
  <c r="N41" s="1"/>
  <c r="E41"/>
  <c r="G41"/>
  <c r="H41" s="1"/>
  <c r="Y22" i="24"/>
  <c r="Z22" s="1"/>
  <c r="U22"/>
  <c r="V22" s="1"/>
  <c r="W637" i="13"/>
  <c r="X637" s="1"/>
  <c r="S637"/>
  <c r="T637" s="1"/>
  <c r="Q637"/>
  <c r="R637" s="1"/>
  <c r="Y637"/>
  <c r="Z637" s="1"/>
  <c r="U637"/>
  <c r="V637" s="1"/>
  <c r="S657"/>
  <c r="T657" s="1"/>
  <c r="W657"/>
  <c r="X657" s="1"/>
  <c r="Y657"/>
  <c r="Z657" s="1"/>
  <c r="Q657"/>
  <c r="R657" s="1"/>
  <c r="U657"/>
  <c r="V657" s="1"/>
  <c r="W532"/>
  <c r="X532" s="1"/>
  <c r="Y532"/>
  <c r="Z532" s="1"/>
  <c r="Q532"/>
  <c r="R532" s="1"/>
  <c r="S532"/>
  <c r="T532" s="1"/>
  <c r="U532"/>
  <c r="V532" s="1"/>
  <c r="W524"/>
  <c r="X524" s="1"/>
  <c r="Y524"/>
  <c r="Z524" s="1"/>
  <c r="Q524"/>
  <c r="R524" s="1"/>
  <c r="U524"/>
  <c r="V524" s="1"/>
  <c r="S524"/>
  <c r="T524" s="1"/>
  <c r="W399"/>
  <c r="X399" s="1"/>
  <c r="Y399"/>
  <c r="Z399" s="1"/>
  <c r="Q399"/>
  <c r="R399" s="1"/>
  <c r="S399"/>
  <c r="T399" s="1"/>
  <c r="U399"/>
  <c r="V399" s="1"/>
  <c r="S633"/>
  <c r="T633" s="1"/>
  <c r="W633"/>
  <c r="X633" s="1"/>
  <c r="Y633"/>
  <c r="Z633" s="1"/>
  <c r="U633"/>
  <c r="V633" s="1"/>
  <c r="Q633"/>
  <c r="R633" s="1"/>
  <c r="S567"/>
  <c r="T567" s="1"/>
  <c r="W567"/>
  <c r="X567" s="1"/>
  <c r="Y567"/>
  <c r="Z567" s="1"/>
  <c r="U567"/>
  <c r="V567" s="1"/>
  <c r="Q567"/>
  <c r="R567" s="1"/>
  <c r="U321"/>
  <c r="V321" s="1"/>
  <c r="W321"/>
  <c r="X321" s="1"/>
  <c r="Y321"/>
  <c r="Z321" s="1"/>
  <c r="Q321"/>
  <c r="R321" s="1"/>
  <c r="S321"/>
  <c r="T321" s="1"/>
  <c r="S216"/>
  <c r="T216" s="1"/>
  <c r="Y216"/>
  <c r="Z216" s="1"/>
  <c r="Q216"/>
  <c r="R216" s="1"/>
  <c r="W216"/>
  <c r="X216" s="1"/>
  <c r="U216"/>
  <c r="V216" s="1"/>
  <c r="G43" i="9"/>
  <c r="H43" s="1"/>
  <c r="I39"/>
  <c r="J39" s="1"/>
  <c r="K39"/>
  <c r="L39" s="1"/>
  <c r="I35"/>
  <c r="J35" s="1"/>
  <c r="K35"/>
  <c r="L35" s="1"/>
  <c r="G35"/>
  <c r="H35" s="1"/>
  <c r="E35"/>
  <c r="M35"/>
  <c r="N35" s="1"/>
  <c r="S311" i="13"/>
  <c r="T311" s="1"/>
  <c r="U311"/>
  <c r="V311" s="1"/>
  <c r="Y311"/>
  <c r="Z311" s="1"/>
  <c r="Q311"/>
  <c r="R311" s="1"/>
  <c r="W311"/>
  <c r="X311" s="1"/>
  <c r="W114"/>
  <c r="X114" s="1"/>
  <c r="Y114"/>
  <c r="Z114" s="1"/>
  <c r="S114"/>
  <c r="T114" s="1"/>
  <c r="Q114"/>
  <c r="R114" s="1"/>
  <c r="U114"/>
  <c r="V114" s="1"/>
  <c r="I32" i="9"/>
  <c r="J32" s="1"/>
  <c r="K32"/>
  <c r="L32" s="1"/>
  <c r="E32"/>
  <c r="M32"/>
  <c r="N32" s="1"/>
  <c r="G32"/>
  <c r="H32" s="1"/>
  <c r="M20" i="5"/>
  <c r="N20" s="1"/>
  <c r="E20"/>
  <c r="K20"/>
  <c r="L20" s="1"/>
  <c r="I16" i="9"/>
  <c r="J16" s="1"/>
  <c r="S451" i="13"/>
  <c r="T451" s="1"/>
  <c r="U451"/>
  <c r="V451" s="1"/>
  <c r="Y451"/>
  <c r="Z451" s="1"/>
  <c r="Q451"/>
  <c r="R451" s="1"/>
  <c r="W451"/>
  <c r="X451" s="1"/>
  <c r="S629"/>
  <c r="T629" s="1"/>
  <c r="Y629"/>
  <c r="Z629" s="1"/>
  <c r="Q629"/>
  <c r="R629" s="1"/>
  <c r="U629"/>
  <c r="V629" s="1"/>
  <c r="W629"/>
  <c r="X629" s="1"/>
  <c r="Y495"/>
  <c r="Z495" s="1"/>
  <c r="Q495"/>
  <c r="R495" s="1"/>
  <c r="S495"/>
  <c r="T495" s="1"/>
  <c r="W495"/>
  <c r="X495" s="1"/>
  <c r="U495"/>
  <c r="V495" s="1"/>
  <c r="U407"/>
  <c r="V407" s="1"/>
  <c r="W407"/>
  <c r="X407" s="1"/>
  <c r="Y407"/>
  <c r="Z407" s="1"/>
  <c r="Q407"/>
  <c r="R407" s="1"/>
  <c r="S407"/>
  <c r="T407" s="1"/>
  <c r="U65"/>
  <c r="V65" s="1"/>
  <c r="Y65"/>
  <c r="Z65" s="1"/>
  <c r="Q65"/>
  <c r="R65" s="1"/>
  <c r="S65"/>
  <c r="T65" s="1"/>
  <c r="W65"/>
  <c r="X65" s="1"/>
  <c r="E26" i="5"/>
  <c r="G26"/>
  <c r="H26" s="1"/>
  <c r="I26"/>
  <c r="J26" s="1"/>
  <c r="K26"/>
  <c r="L26" s="1"/>
  <c r="U267" i="13"/>
  <c r="V267" s="1"/>
  <c r="W267"/>
  <c r="X267" s="1"/>
  <c r="Y267"/>
  <c r="Z267" s="1"/>
  <c r="Q267"/>
  <c r="R267" s="1"/>
  <c r="S267"/>
  <c r="T267" s="1"/>
  <c r="Y356"/>
  <c r="Z356" s="1"/>
  <c r="Q356"/>
  <c r="R356" s="1"/>
  <c r="W356"/>
  <c r="X356" s="1"/>
  <c r="S356"/>
  <c r="T356" s="1"/>
  <c r="U356"/>
  <c r="V356" s="1"/>
  <c r="Y245"/>
  <c r="Z245" s="1"/>
  <c r="U245"/>
  <c r="V245" s="1"/>
  <c r="S245"/>
  <c r="T245" s="1"/>
  <c r="U329"/>
  <c r="V329" s="1"/>
  <c r="W329"/>
  <c r="X329" s="1"/>
  <c r="Q329"/>
  <c r="R329" s="1"/>
  <c r="S329"/>
  <c r="T329" s="1"/>
  <c r="Y329"/>
  <c r="Z329" s="1"/>
  <c r="U667"/>
  <c r="V667" s="1"/>
  <c r="Y667"/>
  <c r="Z667" s="1"/>
  <c r="Q667"/>
  <c r="R667" s="1"/>
  <c r="S667"/>
  <c r="T667" s="1"/>
  <c r="W667"/>
  <c r="X667" s="1"/>
  <c r="S741"/>
  <c r="T741" s="1"/>
  <c r="U741"/>
  <c r="V741" s="1"/>
  <c r="Q741"/>
  <c r="R741" s="1"/>
  <c r="Y741"/>
  <c r="Z741" s="1"/>
  <c r="W741"/>
  <c r="X741" s="1"/>
  <c r="U445"/>
  <c r="V445" s="1"/>
  <c r="W445"/>
  <c r="X445" s="1"/>
  <c r="Y445"/>
  <c r="Z445" s="1"/>
  <c r="Q445"/>
  <c r="R445" s="1"/>
  <c r="S445"/>
  <c r="T445" s="1"/>
  <c r="W196"/>
  <c r="X196" s="1"/>
  <c r="U196"/>
  <c r="V196" s="1"/>
  <c r="Q196"/>
  <c r="R196" s="1"/>
  <c r="Y196"/>
  <c r="Z196" s="1"/>
  <c r="S196"/>
  <c r="T196" s="1"/>
  <c r="M42" i="5"/>
  <c r="N42" s="1"/>
  <c r="K42"/>
  <c r="L42" s="1"/>
  <c r="S519" i="13"/>
  <c r="T519" s="1"/>
  <c r="W519"/>
  <c r="X519" s="1"/>
  <c r="U519"/>
  <c r="V519" s="1"/>
  <c r="Q519"/>
  <c r="R519" s="1"/>
  <c r="Y519"/>
  <c r="Z519" s="1"/>
  <c r="W261"/>
  <c r="X261" s="1"/>
  <c r="Q261"/>
  <c r="R261" s="1"/>
  <c r="U261"/>
  <c r="V261" s="1"/>
  <c r="Y261"/>
  <c r="Z261" s="1"/>
  <c r="S261"/>
  <c r="T261" s="1"/>
  <c r="W52"/>
  <c r="X52" s="1"/>
  <c r="Q52"/>
  <c r="R52" s="1"/>
  <c r="S52"/>
  <c r="T52" s="1"/>
  <c r="U52"/>
  <c r="V52" s="1"/>
  <c r="Y52"/>
  <c r="Z52" s="1"/>
  <c r="W704"/>
  <c r="X704" s="1"/>
  <c r="Y704"/>
  <c r="Z704" s="1"/>
  <c r="U704"/>
  <c r="V704" s="1"/>
  <c r="S704"/>
  <c r="T704" s="1"/>
  <c r="Q704"/>
  <c r="R704" s="1"/>
  <c r="W722"/>
  <c r="X722" s="1"/>
  <c r="U722"/>
  <c r="V722" s="1"/>
  <c r="Q722"/>
  <c r="R722" s="1"/>
  <c r="S722"/>
  <c r="T722" s="1"/>
  <c r="Y722"/>
  <c r="Z722" s="1"/>
  <c r="S649"/>
  <c r="T649" s="1"/>
  <c r="W649"/>
  <c r="X649" s="1"/>
  <c r="Q649"/>
  <c r="R649" s="1"/>
  <c r="U649"/>
  <c r="V649" s="1"/>
  <c r="Y649"/>
  <c r="Z649" s="1"/>
  <c r="U598"/>
  <c r="V598" s="1"/>
  <c r="Y598"/>
  <c r="Z598" s="1"/>
  <c r="Q598"/>
  <c r="R598" s="1"/>
  <c r="W598"/>
  <c r="X598" s="1"/>
  <c r="S598"/>
  <c r="T598" s="1"/>
  <c r="W508"/>
  <c r="X508" s="1"/>
  <c r="Y508"/>
  <c r="Z508" s="1"/>
  <c r="Q508"/>
  <c r="R508" s="1"/>
  <c r="S508"/>
  <c r="T508" s="1"/>
  <c r="U508"/>
  <c r="V508" s="1"/>
  <c r="S39"/>
  <c r="T39" s="1"/>
  <c r="Y39"/>
  <c r="Z39" s="1"/>
  <c r="Q39"/>
  <c r="R39" s="1"/>
  <c r="U39"/>
  <c r="V39" s="1"/>
  <c r="W39"/>
  <c r="X39" s="1"/>
  <c r="W100"/>
  <c r="X100" s="1"/>
  <c r="Y130"/>
  <c r="Z130" s="1"/>
  <c r="Q130"/>
  <c r="R130" s="1"/>
  <c r="Y294"/>
  <c r="Z294" s="1"/>
  <c r="Q294"/>
  <c r="R294" s="1"/>
  <c r="S294"/>
  <c r="T294" s="1"/>
  <c r="U294"/>
  <c r="V294" s="1"/>
  <c r="W294"/>
  <c r="X294" s="1"/>
  <c r="Q135"/>
  <c r="R135" s="1"/>
  <c r="U135"/>
  <c r="V135" s="1"/>
  <c r="W135"/>
  <c r="X135" s="1"/>
  <c r="S135"/>
  <c r="T135" s="1"/>
  <c r="I36" i="9"/>
  <c r="J36" s="1"/>
  <c r="K36"/>
  <c r="L36" s="1"/>
  <c r="E36"/>
  <c r="G36"/>
  <c r="H36" s="1"/>
  <c r="M36"/>
  <c r="N36" s="1"/>
  <c r="W675" i="13"/>
  <c r="X675" s="1"/>
  <c r="U675"/>
  <c r="V675" s="1"/>
  <c r="Q675"/>
  <c r="R675" s="1"/>
  <c r="S675"/>
  <c r="T675" s="1"/>
  <c r="Y675"/>
  <c r="Z675" s="1"/>
  <c r="W402"/>
  <c r="X402" s="1"/>
  <c r="Q402"/>
  <c r="R402" s="1"/>
  <c r="S402"/>
  <c r="T402" s="1"/>
  <c r="Y402"/>
  <c r="Z402" s="1"/>
  <c r="U402"/>
  <c r="V402" s="1"/>
  <c r="Y143"/>
  <c r="Z143" s="1"/>
  <c r="Q143"/>
  <c r="R143" s="1"/>
  <c r="S143"/>
  <c r="T143" s="1"/>
  <c r="U143"/>
  <c r="V143" s="1"/>
  <c r="W143"/>
  <c r="X143" s="1"/>
  <c r="U19" i="17"/>
  <c r="V19" s="1"/>
  <c r="Y340" i="13"/>
  <c r="Z340" s="1"/>
  <c r="Q340"/>
  <c r="R340" s="1"/>
  <c r="W340"/>
  <c r="X340" s="1"/>
  <c r="S340"/>
  <c r="T340" s="1"/>
  <c r="U340"/>
  <c r="V340" s="1"/>
  <c r="Y440"/>
  <c r="Z440" s="1"/>
  <c r="Q440"/>
  <c r="R440" s="1"/>
  <c r="W440"/>
  <c r="X440" s="1"/>
  <c r="U440"/>
  <c r="V440" s="1"/>
  <c r="S440"/>
  <c r="T440" s="1"/>
  <c r="Y151"/>
  <c r="Z151" s="1"/>
  <c r="Q151"/>
  <c r="R151" s="1"/>
  <c r="U151"/>
  <c r="V151" s="1"/>
  <c r="S151"/>
  <c r="T151" s="1"/>
  <c r="W151"/>
  <c r="X151" s="1"/>
  <c r="W540"/>
  <c r="X540" s="1"/>
  <c r="Y540"/>
  <c r="Z540" s="1"/>
  <c r="Q540"/>
  <c r="R540" s="1"/>
  <c r="U540"/>
  <c r="V540" s="1"/>
  <c r="S540"/>
  <c r="T540" s="1"/>
  <c r="W324"/>
  <c r="X324" s="1"/>
  <c r="U324"/>
  <c r="V324" s="1"/>
  <c r="Y324"/>
  <c r="Z324" s="1"/>
  <c r="S324"/>
  <c r="T324" s="1"/>
  <c r="Q324"/>
  <c r="R324" s="1"/>
  <c r="I14" i="9"/>
  <c r="J14" s="1"/>
  <c r="K14"/>
  <c r="L14" s="1"/>
  <c r="E14"/>
  <c r="G14"/>
  <c r="H14" s="1"/>
  <c r="M14"/>
  <c r="N14" s="1"/>
  <c r="W691" i="13"/>
  <c r="X691" s="1"/>
  <c r="Q691"/>
  <c r="R691" s="1"/>
  <c r="S691"/>
  <c r="T691" s="1"/>
  <c r="U691"/>
  <c r="V691" s="1"/>
  <c r="Y691"/>
  <c r="Z691" s="1"/>
  <c r="S575"/>
  <c r="T575" s="1"/>
  <c r="W575"/>
  <c r="X575" s="1"/>
  <c r="Q575"/>
  <c r="R575" s="1"/>
  <c r="U575"/>
  <c r="V575" s="1"/>
  <c r="Y575"/>
  <c r="Z575" s="1"/>
  <c r="Q197"/>
  <c r="R197" s="1"/>
  <c r="U197"/>
  <c r="V197" s="1"/>
  <c r="W197"/>
  <c r="X197" s="1"/>
  <c r="W76"/>
  <c r="X76" s="1"/>
  <c r="Q76"/>
  <c r="R76" s="1"/>
  <c r="U76"/>
  <c r="V76" s="1"/>
  <c r="S76"/>
  <c r="T76" s="1"/>
  <c r="Y76"/>
  <c r="Z76" s="1"/>
  <c r="Y655"/>
  <c r="Z655" s="1"/>
  <c r="Q655"/>
  <c r="R655" s="1"/>
  <c r="U655"/>
  <c r="V655" s="1"/>
  <c r="S655"/>
  <c r="T655" s="1"/>
  <c r="W655"/>
  <c r="X655" s="1"/>
  <c r="U604"/>
  <c r="V604" s="1"/>
  <c r="Q604"/>
  <c r="R604" s="1"/>
  <c r="S604"/>
  <c r="T604" s="1"/>
  <c r="W604"/>
  <c r="X604" s="1"/>
  <c r="Y604"/>
  <c r="Z604" s="1"/>
  <c r="W572"/>
  <c r="X572" s="1"/>
  <c r="Y572"/>
  <c r="Z572" s="1"/>
  <c r="Q572"/>
  <c r="R572" s="1"/>
  <c r="U572"/>
  <c r="V572" s="1"/>
  <c r="S572"/>
  <c r="T572" s="1"/>
  <c r="W548"/>
  <c r="X548" s="1"/>
  <c r="Y548"/>
  <c r="Z548" s="1"/>
  <c r="Q548"/>
  <c r="R548" s="1"/>
  <c r="S548"/>
  <c r="T548" s="1"/>
  <c r="U548"/>
  <c r="V548" s="1"/>
  <c r="Y244"/>
  <c r="Z244" s="1"/>
  <c r="Q244"/>
  <c r="R244" s="1"/>
  <c r="W556"/>
  <c r="X556" s="1"/>
  <c r="Y556"/>
  <c r="Z556" s="1"/>
  <c r="Q556"/>
  <c r="R556" s="1"/>
  <c r="S556"/>
  <c r="T556" s="1"/>
  <c r="U556"/>
  <c r="V556" s="1"/>
  <c r="Y310"/>
  <c r="Z310" s="1"/>
  <c r="Q310"/>
  <c r="R310" s="1"/>
  <c r="W310"/>
  <c r="X310" s="1"/>
  <c r="S310"/>
  <c r="T310" s="1"/>
  <c r="U310"/>
  <c r="V310" s="1"/>
  <c r="U392"/>
  <c r="V392" s="1"/>
  <c r="W392"/>
  <c r="X392" s="1"/>
  <c r="S392"/>
  <c r="T392" s="1"/>
  <c r="Y392"/>
  <c r="Z392" s="1"/>
  <c r="Q392"/>
  <c r="R392" s="1"/>
  <c r="W248"/>
  <c r="X248" s="1"/>
  <c r="U217"/>
  <c r="V217" s="1"/>
  <c r="W217"/>
  <c r="X217" s="1"/>
  <c r="Y217"/>
  <c r="Z217" s="1"/>
  <c r="S217"/>
  <c r="T217" s="1"/>
  <c r="Q217"/>
  <c r="R217" s="1"/>
  <c r="U384"/>
  <c r="V384" s="1"/>
  <c r="S384"/>
  <c r="T384" s="1"/>
  <c r="Q384"/>
  <c r="R384" s="1"/>
  <c r="Y384"/>
  <c r="Z384" s="1"/>
  <c r="W384"/>
  <c r="X384" s="1"/>
  <c r="I28" i="9"/>
  <c r="J28" s="1"/>
  <c r="K28"/>
  <c r="L28" s="1"/>
  <c r="G28"/>
  <c r="H28" s="1"/>
  <c r="E28"/>
  <c r="M28"/>
  <c r="N28" s="1"/>
  <c r="M36" i="5"/>
  <c r="N36" s="1"/>
  <c r="E36"/>
  <c r="G36"/>
  <c r="H36" s="1"/>
  <c r="K36"/>
  <c r="L36" s="1"/>
  <c r="I36"/>
  <c r="J36" s="1"/>
  <c r="W47" i="13"/>
  <c r="X47" s="1"/>
  <c r="K14" i="5"/>
  <c r="L14" s="1"/>
  <c r="M38"/>
  <c r="N38" s="1"/>
  <c r="E38"/>
  <c r="G38"/>
  <c r="H38" s="1"/>
  <c r="U727" i="13"/>
  <c r="V727" s="1"/>
  <c r="W727"/>
  <c r="X727" s="1"/>
  <c r="Q727"/>
  <c r="R727" s="1"/>
  <c r="S727"/>
  <c r="T727" s="1"/>
  <c r="Y727"/>
  <c r="Z727" s="1"/>
  <c r="U689"/>
  <c r="V689" s="1"/>
  <c r="W689"/>
  <c r="X689" s="1"/>
  <c r="Q689"/>
  <c r="R689" s="1"/>
  <c r="Y689"/>
  <c r="Z689" s="1"/>
  <c r="S689"/>
  <c r="T689" s="1"/>
  <c r="S665"/>
  <c r="T665" s="1"/>
  <c r="W665"/>
  <c r="X665" s="1"/>
  <c r="Q665"/>
  <c r="R665" s="1"/>
  <c r="U665"/>
  <c r="V665" s="1"/>
  <c r="Y665"/>
  <c r="Z665" s="1"/>
  <c r="Y326"/>
  <c r="Z326" s="1"/>
  <c r="Q326"/>
  <c r="R326" s="1"/>
  <c r="W326"/>
  <c r="X326" s="1"/>
  <c r="U326"/>
  <c r="V326" s="1"/>
  <c r="S326"/>
  <c r="T326" s="1"/>
  <c r="S110"/>
  <c r="T110" s="1"/>
  <c r="Q110"/>
  <c r="R110" s="1"/>
  <c r="U110"/>
  <c r="V110" s="1"/>
  <c r="W110"/>
  <c r="X110" s="1"/>
  <c r="Y110"/>
  <c r="Z110" s="1"/>
  <c r="I40" i="9"/>
  <c r="J40" s="1"/>
  <c r="K40"/>
  <c r="L40" s="1"/>
  <c r="M40"/>
  <c r="N40" s="1"/>
  <c r="E40"/>
  <c r="G40"/>
  <c r="H40" s="1"/>
  <c r="Y142" i="13"/>
  <c r="Z142" s="1"/>
  <c r="Q142"/>
  <c r="R142" s="1"/>
  <c r="S142"/>
  <c r="T142" s="1"/>
  <c r="W142"/>
  <c r="X142" s="1"/>
  <c r="U142"/>
  <c r="V142" s="1"/>
  <c r="U119"/>
  <c r="V119" s="1"/>
  <c r="W119"/>
  <c r="X119" s="1"/>
  <c r="Q119"/>
  <c r="R119" s="1"/>
  <c r="S119"/>
  <c r="T119" s="1"/>
  <c r="Y119"/>
  <c r="Z119" s="1"/>
  <c r="W174"/>
  <c r="X174" s="1"/>
  <c r="W751"/>
  <c r="X751" s="1"/>
  <c r="Q751"/>
  <c r="R751" s="1"/>
  <c r="S751"/>
  <c r="T751" s="1"/>
  <c r="U751"/>
  <c r="V751" s="1"/>
  <c r="Y751"/>
  <c r="Z751" s="1"/>
  <c r="S343"/>
  <c r="T343" s="1"/>
  <c r="U343"/>
  <c r="V343" s="1"/>
  <c r="Y343"/>
  <c r="Z343" s="1"/>
  <c r="W343"/>
  <c r="X343" s="1"/>
  <c r="Q343"/>
  <c r="R343" s="1"/>
  <c r="S351"/>
  <c r="T351" s="1"/>
  <c r="U351"/>
  <c r="V351" s="1"/>
  <c r="Q351"/>
  <c r="R351" s="1"/>
  <c r="W351"/>
  <c r="X351" s="1"/>
  <c r="Y351"/>
  <c r="Z351" s="1"/>
  <c r="W180"/>
  <c r="X180" s="1"/>
  <c r="U180"/>
  <c r="V180" s="1"/>
  <c r="S180"/>
  <c r="T180" s="1"/>
  <c r="Q180"/>
  <c r="R180" s="1"/>
  <c r="Y180"/>
  <c r="Z180" s="1"/>
  <c r="Y616"/>
  <c r="Z616" s="1"/>
  <c r="Q616"/>
  <c r="R616" s="1"/>
  <c r="S616"/>
  <c r="T616" s="1"/>
  <c r="W616"/>
  <c r="X616" s="1"/>
  <c r="U616"/>
  <c r="V616" s="1"/>
  <c r="W688"/>
  <c r="X688" s="1"/>
  <c r="Q688"/>
  <c r="R688" s="1"/>
  <c r="Y688"/>
  <c r="Z688" s="1"/>
  <c r="S688"/>
  <c r="T688" s="1"/>
  <c r="U688"/>
  <c r="V688" s="1"/>
  <c r="U111"/>
  <c r="V111" s="1"/>
  <c r="Y111"/>
  <c r="Z111" s="1"/>
  <c r="Q111"/>
  <c r="R111" s="1"/>
  <c r="S111"/>
  <c r="T111" s="1"/>
  <c r="W111"/>
  <c r="X111" s="1"/>
  <c r="S56"/>
  <c r="T56" s="1"/>
  <c r="Y56"/>
  <c r="Z56" s="1"/>
  <c r="Q56"/>
  <c r="R56" s="1"/>
  <c r="U56"/>
  <c r="V56" s="1"/>
  <c r="W56"/>
  <c r="X56" s="1"/>
  <c r="W133"/>
  <c r="X133" s="1"/>
  <c r="Y133"/>
  <c r="Z133" s="1"/>
  <c r="S133"/>
  <c r="T133" s="1"/>
  <c r="Q133"/>
  <c r="R133" s="1"/>
  <c r="U133"/>
  <c r="V133" s="1"/>
  <c r="S618"/>
  <c r="T618" s="1"/>
  <c r="Q618"/>
  <c r="R618" s="1"/>
  <c r="U618"/>
  <c r="V618" s="1"/>
  <c r="W618"/>
  <c r="X618" s="1"/>
  <c r="Y618"/>
  <c r="Z618" s="1"/>
  <c r="W277"/>
  <c r="X277" s="1"/>
  <c r="Y277"/>
  <c r="Z277" s="1"/>
  <c r="S277"/>
  <c r="T277" s="1"/>
  <c r="U277"/>
  <c r="V277" s="1"/>
  <c r="Q277"/>
  <c r="R277" s="1"/>
  <c r="W68"/>
  <c r="X68" s="1"/>
  <c r="Y68"/>
  <c r="Z68" s="1"/>
  <c r="S68"/>
  <c r="T68" s="1"/>
  <c r="Q68"/>
  <c r="R68" s="1"/>
  <c r="U68"/>
  <c r="V68" s="1"/>
  <c r="S160"/>
  <c r="T160" s="1"/>
  <c r="U160"/>
  <c r="V160" s="1"/>
  <c r="Y160"/>
  <c r="Z160" s="1"/>
  <c r="W160"/>
  <c r="X160" s="1"/>
  <c r="Q160"/>
  <c r="R160" s="1"/>
  <c r="M20" i="9"/>
  <c r="N20" s="1"/>
  <c r="H31" i="24"/>
  <c r="I31" s="1"/>
  <c r="J31"/>
  <c r="K31" s="1"/>
  <c r="L31"/>
  <c r="M31" s="1"/>
  <c r="D31"/>
  <c r="F31"/>
  <c r="G31" s="1"/>
  <c r="J14" i="17"/>
  <c r="K14" s="1"/>
  <c r="L14"/>
  <c r="M14" s="1"/>
  <c r="D14"/>
  <c r="H14"/>
  <c r="I14" s="1"/>
  <c r="F14"/>
  <c r="G14" s="1"/>
  <c r="E713" i="13"/>
  <c r="N713" s="1"/>
  <c r="Q692"/>
  <c r="R692" s="1"/>
  <c r="S692"/>
  <c r="T692" s="1"/>
  <c r="Y692"/>
  <c r="Z692" s="1"/>
  <c r="W692"/>
  <c r="X692" s="1"/>
  <c r="U692"/>
  <c r="V692" s="1"/>
  <c r="Y677"/>
  <c r="Z677" s="1"/>
  <c r="Q677"/>
  <c r="R677" s="1"/>
  <c r="U677"/>
  <c r="V677" s="1"/>
  <c r="W677"/>
  <c r="X677" s="1"/>
  <c r="S677"/>
  <c r="T677" s="1"/>
  <c r="E610"/>
  <c r="N610" s="1"/>
  <c r="E647"/>
  <c r="N647" s="1"/>
  <c r="Y549"/>
  <c r="Z549" s="1"/>
  <c r="Q549"/>
  <c r="R549" s="1"/>
  <c r="U549"/>
  <c r="V549" s="1"/>
  <c r="W549"/>
  <c r="X549" s="1"/>
  <c r="S549"/>
  <c r="T549" s="1"/>
  <c r="E530"/>
  <c r="N530" s="1"/>
  <c r="E531"/>
  <c r="N531" s="1"/>
  <c r="S434"/>
  <c r="T434" s="1"/>
  <c r="Y434"/>
  <c r="Z434" s="1"/>
  <c r="Q434"/>
  <c r="R434" s="1"/>
  <c r="U434"/>
  <c r="V434" s="1"/>
  <c r="W434"/>
  <c r="X434" s="1"/>
  <c r="N674"/>
  <c r="E674"/>
  <c r="E516"/>
  <c r="N516" s="1"/>
  <c r="W492"/>
  <c r="X492" s="1"/>
  <c r="Y492"/>
  <c r="Z492" s="1"/>
  <c r="Q492"/>
  <c r="R492" s="1"/>
  <c r="S492"/>
  <c r="T492" s="1"/>
  <c r="U492"/>
  <c r="V492" s="1"/>
  <c r="E547"/>
  <c r="N547" s="1"/>
  <c r="U418"/>
  <c r="V418" s="1"/>
  <c r="W418"/>
  <c r="X418" s="1"/>
  <c r="Y418"/>
  <c r="Z418" s="1"/>
  <c r="S418"/>
  <c r="T418" s="1"/>
  <c r="Q418"/>
  <c r="R418" s="1"/>
  <c r="E330"/>
  <c r="N330" s="1"/>
  <c r="I250"/>
  <c r="N250" s="1"/>
  <c r="N155"/>
  <c r="E155"/>
  <c r="E389"/>
  <c r="N389" s="1"/>
  <c r="W228"/>
  <c r="X228" s="1"/>
  <c r="U228"/>
  <c r="V228" s="1"/>
  <c r="Y228"/>
  <c r="Z228" s="1"/>
  <c r="Q228"/>
  <c r="R228" s="1"/>
  <c r="S228"/>
  <c r="T228" s="1"/>
  <c r="U313"/>
  <c r="V313" s="1"/>
  <c r="W313"/>
  <c r="X313" s="1"/>
  <c r="Y313"/>
  <c r="Z313" s="1"/>
  <c r="S313"/>
  <c r="T313" s="1"/>
  <c r="Q313"/>
  <c r="R313" s="1"/>
  <c r="Y360"/>
  <c r="Z360" s="1"/>
  <c r="Q360"/>
  <c r="R360" s="1"/>
  <c r="S360"/>
  <c r="T360" s="1"/>
  <c r="U360"/>
  <c r="V360" s="1"/>
  <c r="W360"/>
  <c r="X360" s="1"/>
  <c r="E293"/>
  <c r="N293" s="1"/>
  <c r="Y266"/>
  <c r="Z266" s="1"/>
  <c r="Q266"/>
  <c r="R266" s="1"/>
  <c r="U266"/>
  <c r="V266" s="1"/>
  <c r="W266"/>
  <c r="X266" s="1"/>
  <c r="S266"/>
  <c r="T266" s="1"/>
  <c r="E75"/>
  <c r="N75"/>
  <c r="S163"/>
  <c r="T163" s="1"/>
  <c r="U163"/>
  <c r="V163" s="1"/>
  <c r="W163"/>
  <c r="X163" s="1"/>
  <c r="Q163"/>
  <c r="R163" s="1"/>
  <c r="Y163"/>
  <c r="Z163" s="1"/>
  <c r="G24" i="9"/>
  <c r="H24" s="1"/>
  <c r="I42"/>
  <c r="J42" s="1"/>
  <c r="K42"/>
  <c r="L42" s="1"/>
  <c r="E42"/>
  <c r="G42"/>
  <c r="H42" s="1"/>
  <c r="M42"/>
  <c r="N42" s="1"/>
  <c r="E214" i="13"/>
  <c r="N214" s="1"/>
  <c r="H21" i="17"/>
  <c r="I21" s="1"/>
  <c r="J21"/>
  <c r="K21" s="1"/>
  <c r="L21"/>
  <c r="M21" s="1"/>
  <c r="D21"/>
  <c r="F21"/>
  <c r="G21" s="1"/>
  <c r="H33" i="21"/>
  <c r="I33" s="1"/>
  <c r="J33"/>
  <c r="K33" s="1"/>
  <c r="F33"/>
  <c r="G33" s="1"/>
  <c r="D33"/>
  <c r="L33"/>
  <c r="M33" s="1"/>
  <c r="E29" i="24"/>
  <c r="N29" s="1"/>
  <c r="N742" i="13"/>
  <c r="E742"/>
  <c r="N700"/>
  <c r="E700"/>
  <c r="E706"/>
  <c r="N706" s="1"/>
  <c r="Y662"/>
  <c r="Z662" s="1"/>
  <c r="U662"/>
  <c r="V662" s="1"/>
  <c r="Q662"/>
  <c r="R662" s="1"/>
  <c r="S662"/>
  <c r="T662" s="1"/>
  <c r="W662"/>
  <c r="X662" s="1"/>
  <c r="E585"/>
  <c r="N585" s="1"/>
  <c r="E614"/>
  <c r="N614" s="1"/>
  <c r="E28" i="24"/>
  <c r="N28" s="1"/>
  <c r="U506" i="13"/>
  <c r="V506" s="1"/>
  <c r="W506"/>
  <c r="X506" s="1"/>
  <c r="S506"/>
  <c r="T506" s="1"/>
  <c r="Q506"/>
  <c r="R506" s="1"/>
  <c r="Y506"/>
  <c r="Z506" s="1"/>
  <c r="E523"/>
  <c r="N523"/>
  <c r="E254"/>
  <c r="N254" s="1"/>
  <c r="S442"/>
  <c r="T442" s="1"/>
  <c r="Y442"/>
  <c r="Z442" s="1"/>
  <c r="Q442"/>
  <c r="R442" s="1"/>
  <c r="U442"/>
  <c r="V442" s="1"/>
  <c r="W442"/>
  <c r="X442" s="1"/>
  <c r="Y61"/>
  <c r="Z61" s="1"/>
  <c r="Q61"/>
  <c r="R61" s="1"/>
  <c r="U61"/>
  <c r="V61" s="1"/>
  <c r="W61"/>
  <c r="X61" s="1"/>
  <c r="S61"/>
  <c r="T61" s="1"/>
  <c r="N120"/>
  <c r="E120"/>
  <c r="E659"/>
  <c r="N659" s="1"/>
  <c r="E67"/>
  <c r="N67" s="1"/>
  <c r="N403"/>
  <c r="E403"/>
  <c r="N70"/>
  <c r="E70"/>
  <c r="I748"/>
  <c r="N748" s="1"/>
  <c r="H20" i="17"/>
  <c r="I20" s="1"/>
  <c r="J20"/>
  <c r="K20" s="1"/>
  <c r="F20"/>
  <c r="G20" s="1"/>
  <c r="L20"/>
  <c r="M20" s="1"/>
  <c r="D20"/>
  <c r="E35" i="24"/>
  <c r="N35" s="1"/>
  <c r="N619" i="13"/>
  <c r="E619"/>
  <c r="E717"/>
  <c r="N717"/>
  <c r="N684"/>
  <c r="E684"/>
  <c r="N597"/>
  <c r="E597"/>
  <c r="E559"/>
  <c r="N559" s="1"/>
  <c r="E744"/>
  <c r="N744" s="1"/>
  <c r="E295"/>
  <c r="N295" s="1"/>
  <c r="E458"/>
  <c r="N458" s="1"/>
  <c r="N456"/>
  <c r="E456"/>
  <c r="I36"/>
  <c r="N36" s="1"/>
  <c r="E355"/>
  <c r="N355" s="1"/>
  <c r="S416"/>
  <c r="T416" s="1"/>
  <c r="U416"/>
  <c r="V416" s="1"/>
  <c r="Y416"/>
  <c r="Z416" s="1"/>
  <c r="W416"/>
  <c r="X416" s="1"/>
  <c r="Q416"/>
  <c r="R416" s="1"/>
  <c r="N77"/>
  <c r="E77"/>
  <c r="U239"/>
  <c r="V239" s="1"/>
  <c r="Q239"/>
  <c r="R239" s="1"/>
  <c r="E481"/>
  <c r="N481" s="1"/>
  <c r="E148"/>
  <c r="N148" s="1"/>
  <c r="N234"/>
  <c r="E234"/>
  <c r="E87"/>
  <c r="N87" s="1"/>
  <c r="J43" i="21"/>
  <c r="K43" s="1"/>
  <c r="L43"/>
  <c r="M43" s="1"/>
  <c r="D43"/>
  <c r="H43"/>
  <c r="I43" s="1"/>
  <c r="F43"/>
  <c r="G43" s="1"/>
  <c r="E38" i="24"/>
  <c r="N38" s="1"/>
  <c r="E20"/>
  <c r="N20" s="1"/>
  <c r="E749" i="13"/>
  <c r="N749" s="1"/>
  <c r="N27" i="17"/>
  <c r="E27"/>
  <c r="U643" i="13"/>
  <c r="V643" s="1"/>
  <c r="Y643"/>
  <c r="Z643" s="1"/>
  <c r="Q643"/>
  <c r="R643" s="1"/>
  <c r="W643"/>
  <c r="X643" s="1"/>
  <c r="S643"/>
  <c r="T643" s="1"/>
  <c r="E683"/>
  <c r="N683" s="1"/>
  <c r="E555"/>
  <c r="N555" s="1"/>
  <c r="N627"/>
  <c r="E627"/>
  <c r="E420"/>
  <c r="N420" s="1"/>
  <c r="E641"/>
  <c r="N641" s="1"/>
  <c r="E186"/>
  <c r="N186" s="1"/>
  <c r="S398"/>
  <c r="T398" s="1"/>
  <c r="U398"/>
  <c r="V398" s="1"/>
  <c r="W398"/>
  <c r="X398" s="1"/>
  <c r="Q398"/>
  <c r="R398" s="1"/>
  <c r="Y398"/>
  <c r="Z398" s="1"/>
  <c r="N333"/>
  <c r="E333"/>
  <c r="E278"/>
  <c r="N278" s="1"/>
  <c r="E121"/>
  <c r="N121" s="1"/>
  <c r="E71"/>
  <c r="N71" s="1"/>
  <c r="N206"/>
  <c r="E206"/>
  <c r="E224"/>
  <c r="N224" s="1"/>
  <c r="Q207"/>
  <c r="R207" s="1"/>
  <c r="U207"/>
  <c r="V207" s="1"/>
  <c r="J31" i="17"/>
  <c r="K31" s="1"/>
  <c r="D31"/>
  <c r="L31"/>
  <c r="M31" s="1"/>
  <c r="H31"/>
  <c r="I31" s="1"/>
  <c r="F31"/>
  <c r="G31" s="1"/>
  <c r="F18"/>
  <c r="G18" s="1"/>
  <c r="H18"/>
  <c r="I18" s="1"/>
  <c r="D18"/>
  <c r="L18"/>
  <c r="M18" s="1"/>
  <c r="J18"/>
  <c r="K18" s="1"/>
  <c r="E27" i="24"/>
  <c r="N27" s="1"/>
  <c r="E40"/>
  <c r="N40" s="1"/>
  <c r="G732" i="13"/>
  <c r="N732" s="1"/>
  <c r="N747"/>
  <c r="E747"/>
  <c r="L32" i="17"/>
  <c r="M32" s="1"/>
  <c r="D32"/>
  <c r="F32"/>
  <c r="G32" s="1"/>
  <c r="H32"/>
  <c r="I32" s="1"/>
  <c r="J32"/>
  <c r="K32" s="1"/>
  <c r="J22"/>
  <c r="K22" s="1"/>
  <c r="L22"/>
  <c r="M22" s="1"/>
  <c r="D22"/>
  <c r="F22"/>
  <c r="G22" s="1"/>
  <c r="H22"/>
  <c r="I22" s="1"/>
  <c r="E43" i="24"/>
  <c r="N43" s="1"/>
  <c r="E33" i="17"/>
  <c r="N33" s="1"/>
  <c r="J36" i="21"/>
  <c r="K36" s="1"/>
  <c r="F36"/>
  <c r="G36" s="1"/>
  <c r="L36"/>
  <c r="M36" s="1"/>
  <c r="D36"/>
  <c r="H36"/>
  <c r="I36" s="1"/>
  <c r="H37" i="17"/>
  <c r="I37" s="1"/>
  <c r="D37"/>
  <c r="L37"/>
  <c r="M37" s="1"/>
  <c r="F37"/>
  <c r="G37" s="1"/>
  <c r="J37"/>
  <c r="K37" s="1"/>
  <c r="J15"/>
  <c r="K15" s="1"/>
  <c r="H15"/>
  <c r="I15" s="1"/>
  <c r="D15"/>
  <c r="L15"/>
  <c r="M15" s="1"/>
  <c r="F15"/>
  <c r="G15" s="1"/>
  <c r="L26" i="24"/>
  <c r="M26" s="1"/>
  <c r="D26"/>
  <c r="F26"/>
  <c r="G26" s="1"/>
  <c r="H26"/>
  <c r="I26" s="1"/>
  <c r="J26"/>
  <c r="K26" s="1"/>
  <c r="L25" i="17"/>
  <c r="M25" s="1"/>
  <c r="D25"/>
  <c r="F25"/>
  <c r="G25" s="1"/>
  <c r="H25"/>
  <c r="I25" s="1"/>
  <c r="J25"/>
  <c r="K25" s="1"/>
  <c r="E735" i="13"/>
  <c r="N735" s="1"/>
  <c r="E35" i="17"/>
  <c r="N35" s="1"/>
  <c r="E31" i="21"/>
  <c r="N31" s="1"/>
  <c r="E605" i="13"/>
  <c r="N605" s="1"/>
  <c r="N588"/>
  <c r="E588"/>
  <c r="E755"/>
  <c r="N755" s="1"/>
  <c r="E645"/>
  <c r="N645" s="1"/>
  <c r="N607"/>
  <c r="E607"/>
  <c r="E594"/>
  <c r="N594" s="1"/>
  <c r="E697"/>
  <c r="N697" s="1"/>
  <c r="E753"/>
  <c r="N753" s="1"/>
  <c r="E600"/>
  <c r="N600" s="1"/>
  <c r="E571"/>
  <c r="N571" s="1"/>
  <c r="E483"/>
  <c r="N483" s="1"/>
  <c r="U673"/>
  <c r="V673" s="1"/>
  <c r="W673"/>
  <c r="X673" s="1"/>
  <c r="Y673"/>
  <c r="Z673" s="1"/>
  <c r="Q673"/>
  <c r="R673" s="1"/>
  <c r="S673"/>
  <c r="T673" s="1"/>
  <c r="E502"/>
  <c r="N502" s="1"/>
  <c r="E390"/>
  <c r="N390" s="1"/>
  <c r="E352"/>
  <c r="N352" s="1"/>
  <c r="E564"/>
  <c r="N564" s="1"/>
  <c r="E430"/>
  <c r="N430" s="1"/>
  <c r="G400"/>
  <c r="N400" s="1"/>
  <c r="E738"/>
  <c r="N738" s="1"/>
  <c r="N411"/>
  <c r="E411"/>
  <c r="N322"/>
  <c r="E322"/>
  <c r="E526"/>
  <c r="N526" s="1"/>
  <c r="E346"/>
  <c r="N346" s="1"/>
  <c r="E304"/>
  <c r="N304" s="1"/>
  <c r="E289"/>
  <c r="N289" s="1"/>
  <c r="N210"/>
  <c r="E210"/>
  <c r="E656"/>
  <c r="N656" s="1"/>
  <c r="E397"/>
  <c r="N397" s="1"/>
  <c r="E211"/>
  <c r="N211" s="1"/>
  <c r="E137"/>
  <c r="N137" s="1"/>
  <c r="E404"/>
  <c r="N404" s="1"/>
  <c r="N332"/>
  <c r="E332"/>
  <c r="E291"/>
  <c r="N291" s="1"/>
  <c r="N129"/>
  <c r="E129"/>
  <c r="E348"/>
  <c r="N348" s="1"/>
  <c r="E307"/>
  <c r="N307" s="1"/>
  <c r="E187"/>
  <c r="N187" s="1"/>
  <c r="E132"/>
  <c r="N132" s="1"/>
  <c r="E367"/>
  <c r="N367"/>
  <c r="N296"/>
  <c r="E296"/>
  <c r="N241"/>
  <c r="E241"/>
  <c r="N229"/>
  <c r="E229"/>
  <c r="E104"/>
  <c r="N104" s="1"/>
  <c r="E235"/>
  <c r="N235" s="1"/>
  <c r="N33"/>
  <c r="E33"/>
  <c r="E539"/>
  <c r="N539" s="1"/>
  <c r="E258"/>
  <c r="N258" s="1"/>
  <c r="E551"/>
  <c r="N551" s="1"/>
  <c r="E316"/>
  <c r="N316" s="1"/>
  <c r="N255"/>
  <c r="E255"/>
  <c r="E215"/>
  <c r="N215" s="1"/>
  <c r="E195"/>
  <c r="N195" s="1"/>
  <c r="E168"/>
  <c r="N168" s="1"/>
  <c r="E54"/>
  <c r="N54" s="1"/>
  <c r="E92"/>
  <c r="N92" s="1"/>
  <c r="E141"/>
  <c r="N141" s="1"/>
  <c r="N303"/>
  <c r="E303"/>
  <c r="E300"/>
  <c r="N300" s="1"/>
  <c r="E51"/>
  <c r="N51" s="1"/>
  <c r="N116"/>
  <c r="E116"/>
  <c r="N85"/>
  <c r="E85"/>
  <c r="E59"/>
  <c r="N59" s="1"/>
  <c r="E455"/>
  <c r="N455" s="1"/>
  <c r="E178"/>
  <c r="N178" s="1"/>
  <c r="N108"/>
  <c r="E108"/>
  <c r="E154"/>
  <c r="N154" s="1"/>
  <c r="N405"/>
  <c r="D29" i="5"/>
  <c r="D22"/>
  <c r="N223" i="13"/>
  <c r="N615"/>
  <c r="N450"/>
  <c r="N273"/>
  <c r="D18" i="5"/>
  <c r="N634" i="13"/>
  <c r="N591"/>
  <c r="N459"/>
  <c r="D30" i="5"/>
  <c r="D25"/>
  <c r="D40"/>
  <c r="N740" i="13"/>
  <c r="N716"/>
  <c r="N635"/>
  <c r="N441"/>
  <c r="N533"/>
  <c r="N427"/>
  <c r="N426"/>
  <c r="N568"/>
  <c r="N252"/>
  <c r="N173"/>
  <c r="N57"/>
  <c r="N124"/>
  <c r="D21" i="5"/>
  <c r="D25" i="9"/>
  <c r="D35" i="5"/>
  <c r="D15"/>
  <c r="L16" i="17"/>
  <c r="M16" s="1"/>
  <c r="D16"/>
  <c r="F16"/>
  <c r="G16" s="1"/>
  <c r="J16"/>
  <c r="K16" s="1"/>
  <c r="H16"/>
  <c r="I16" s="1"/>
  <c r="E39" i="21"/>
  <c r="E652" i="13"/>
  <c r="N652" s="1"/>
  <c r="E561"/>
  <c r="N561" s="1"/>
  <c r="N626"/>
  <c r="E626"/>
  <c r="E476"/>
  <c r="N476" s="1"/>
  <c r="E494"/>
  <c r="N494" s="1"/>
  <c r="W587"/>
  <c r="X587" s="1"/>
  <c r="S587"/>
  <c r="T587" s="1"/>
  <c r="U587"/>
  <c r="V587" s="1"/>
  <c r="Q587"/>
  <c r="R587" s="1"/>
  <c r="Y587"/>
  <c r="Z587" s="1"/>
  <c r="E383"/>
  <c r="N383" s="1"/>
  <c r="E409"/>
  <c r="N409" s="1"/>
  <c r="E593"/>
  <c r="N593" s="1"/>
  <c r="N396"/>
  <c r="E396"/>
  <c r="E272"/>
  <c r="N272" s="1"/>
  <c r="Y309"/>
  <c r="Z309" s="1"/>
  <c r="Q309"/>
  <c r="R309" s="1"/>
  <c r="S309"/>
  <c r="T309" s="1"/>
  <c r="U309"/>
  <c r="V309" s="1"/>
  <c r="W309"/>
  <c r="X309" s="1"/>
  <c r="E240"/>
  <c r="N240" s="1"/>
  <c r="Y123"/>
  <c r="Z123" s="1"/>
  <c r="E370"/>
  <c r="N370" s="1"/>
  <c r="E112"/>
  <c r="N112" s="1"/>
  <c r="N205"/>
  <c r="E205"/>
  <c r="E109"/>
  <c r="N109" s="1"/>
  <c r="L40" i="17"/>
  <c r="M40" s="1"/>
  <c r="D40"/>
  <c r="F40"/>
  <c r="G40" s="1"/>
  <c r="H40"/>
  <c r="I40" s="1"/>
  <c r="J40"/>
  <c r="K40" s="1"/>
  <c r="N690" i="13"/>
  <c r="E690"/>
  <c r="N710"/>
  <c r="E710"/>
  <c r="E644"/>
  <c r="N644" s="1"/>
  <c r="U681"/>
  <c r="V681" s="1"/>
  <c r="Y681"/>
  <c r="Z681" s="1"/>
  <c r="W681"/>
  <c r="X681" s="1"/>
  <c r="S681"/>
  <c r="T681" s="1"/>
  <c r="Q681"/>
  <c r="R681" s="1"/>
  <c r="N736"/>
  <c r="E736"/>
  <c r="N363"/>
  <c r="E363"/>
  <c r="U658"/>
  <c r="V658" s="1"/>
  <c r="W658"/>
  <c r="X658" s="1"/>
  <c r="Q658"/>
  <c r="R658" s="1"/>
  <c r="S658"/>
  <c r="T658" s="1"/>
  <c r="Y658"/>
  <c r="Z658" s="1"/>
  <c r="G362"/>
  <c r="N362" s="1"/>
  <c r="W372"/>
  <c r="X372" s="1"/>
  <c r="Y372"/>
  <c r="Z372" s="1"/>
  <c r="S372"/>
  <c r="T372" s="1"/>
  <c r="U372"/>
  <c r="V372" s="1"/>
  <c r="Q372"/>
  <c r="R372" s="1"/>
  <c r="U275"/>
  <c r="V275" s="1"/>
  <c r="S275"/>
  <c r="T275" s="1"/>
  <c r="Q275"/>
  <c r="R275" s="1"/>
  <c r="Y275"/>
  <c r="Z275" s="1"/>
  <c r="W275"/>
  <c r="X275" s="1"/>
  <c r="S327"/>
  <c r="T327" s="1"/>
  <c r="U327"/>
  <c r="V327" s="1"/>
  <c r="Q327"/>
  <c r="R327" s="1"/>
  <c r="W327"/>
  <c r="X327" s="1"/>
  <c r="Y327"/>
  <c r="Z327" s="1"/>
  <c r="Y251"/>
  <c r="Z251" s="1"/>
  <c r="Q251"/>
  <c r="R251" s="1"/>
  <c r="W251"/>
  <c r="X251" s="1"/>
  <c r="S251"/>
  <c r="T251" s="1"/>
  <c r="U251"/>
  <c r="V251" s="1"/>
  <c r="E179"/>
  <c r="N179" s="1"/>
  <c r="J23" i="17"/>
  <c r="K23" s="1"/>
  <c r="L23"/>
  <c r="M23" s="1"/>
  <c r="D23"/>
  <c r="F23"/>
  <c r="G23" s="1"/>
  <c r="H23"/>
  <c r="I23" s="1"/>
  <c r="F40" i="21"/>
  <c r="G40" s="1"/>
  <c r="D40"/>
  <c r="H40"/>
  <c r="I40" s="1"/>
  <c r="L40"/>
  <c r="M40" s="1"/>
  <c r="J40"/>
  <c r="K40" s="1"/>
  <c r="E30"/>
  <c r="N30" s="1"/>
  <c r="E485" i="13"/>
  <c r="N485" s="1"/>
  <c r="E554"/>
  <c r="N554" s="1"/>
  <c r="E446"/>
  <c r="N446" s="1"/>
  <c r="E421"/>
  <c r="N421" s="1"/>
  <c r="E165"/>
  <c r="N165" s="1"/>
  <c r="N238"/>
  <c r="E238"/>
  <c r="E274"/>
  <c r="N274" s="1"/>
  <c r="E221"/>
  <c r="N221" s="1"/>
  <c r="N90"/>
  <c r="E90"/>
  <c r="E271"/>
  <c r="N271" s="1"/>
  <c r="E138"/>
  <c r="N138" s="1"/>
  <c r="E299"/>
  <c r="N299" s="1"/>
  <c r="U201"/>
  <c r="V201" s="1"/>
  <c r="W201"/>
  <c r="X201" s="1"/>
  <c r="Y201"/>
  <c r="Z201" s="1"/>
  <c r="Q201"/>
  <c r="R201" s="1"/>
  <c r="S201"/>
  <c r="T201" s="1"/>
  <c r="N249"/>
  <c r="E249"/>
  <c r="E134"/>
  <c r="N134" s="1"/>
  <c r="E424"/>
  <c r="N424" s="1"/>
  <c r="H39" i="24"/>
  <c r="I39" s="1"/>
  <c r="D39"/>
  <c r="L39"/>
  <c r="M39" s="1"/>
  <c r="F39"/>
  <c r="G39" s="1"/>
  <c r="J39"/>
  <c r="K39" s="1"/>
  <c r="U601" i="13"/>
  <c r="V601" s="1"/>
  <c r="Y601"/>
  <c r="Z601" s="1"/>
  <c r="Q601"/>
  <c r="R601" s="1"/>
  <c r="S601"/>
  <c r="T601" s="1"/>
  <c r="W601"/>
  <c r="X601" s="1"/>
  <c r="N646"/>
  <c r="E646"/>
  <c r="E687"/>
  <c r="N687" s="1"/>
  <c r="E522"/>
  <c r="N522"/>
  <c r="G497"/>
  <c r="N497" s="1"/>
  <c r="S544"/>
  <c r="T544" s="1"/>
  <c r="U544"/>
  <c r="V544" s="1"/>
  <c r="Q544"/>
  <c r="R544" s="1"/>
  <c r="W544"/>
  <c r="X544" s="1"/>
  <c r="Y544"/>
  <c r="Z544" s="1"/>
  <c r="E563"/>
  <c r="N563" s="1"/>
  <c r="E439"/>
  <c r="N439" s="1"/>
  <c r="E222"/>
  <c r="N222" s="1"/>
  <c r="S496"/>
  <c r="T496" s="1"/>
  <c r="Q496"/>
  <c r="R496" s="1"/>
  <c r="W496"/>
  <c r="X496" s="1"/>
  <c r="Y496"/>
  <c r="Z496" s="1"/>
  <c r="U496"/>
  <c r="V496" s="1"/>
  <c r="E236"/>
  <c r="N236" s="1"/>
  <c r="E175"/>
  <c r="N175" s="1"/>
  <c r="Y172"/>
  <c r="Z172" s="1"/>
  <c r="Q172"/>
  <c r="R172" s="1"/>
  <c r="S172"/>
  <c r="T172" s="1"/>
  <c r="W172"/>
  <c r="X172" s="1"/>
  <c r="U172"/>
  <c r="V172" s="1"/>
  <c r="E98"/>
  <c r="N98" s="1"/>
  <c r="E91"/>
  <c r="N91" s="1"/>
  <c r="E60"/>
  <c r="N60" s="1"/>
  <c r="J28" i="21"/>
  <c r="K28" s="1"/>
  <c r="D28"/>
  <c r="H28"/>
  <c r="I28" s="1"/>
  <c r="L28"/>
  <c r="M28" s="1"/>
  <c r="F28"/>
  <c r="G28" s="1"/>
  <c r="H29" i="17"/>
  <c r="I29" s="1"/>
  <c r="F29"/>
  <c r="G29" s="1"/>
  <c r="L29"/>
  <c r="M29" s="1"/>
  <c r="J29"/>
  <c r="K29" s="1"/>
  <c r="D29"/>
  <c r="J41" i="24"/>
  <c r="K41" s="1"/>
  <c r="F41"/>
  <c r="G41" s="1"/>
  <c r="H41"/>
  <c r="I41" s="1"/>
  <c r="D41"/>
  <c r="L41"/>
  <c r="M41" s="1"/>
  <c r="L18"/>
  <c r="M18" s="1"/>
  <c r="D18"/>
  <c r="F18"/>
  <c r="G18" s="1"/>
  <c r="J18"/>
  <c r="K18" s="1"/>
  <c r="H18"/>
  <c r="I18" s="1"/>
  <c r="E754" i="13"/>
  <c r="N754" s="1"/>
  <c r="N16" i="24"/>
  <c r="E16"/>
  <c r="E36"/>
  <c r="N36" s="1"/>
  <c r="E38" i="17"/>
  <c r="N38" s="1"/>
  <c r="N37" i="24"/>
  <c r="E37"/>
  <c r="G693" i="13"/>
  <c r="N693" s="1"/>
  <c r="E703"/>
  <c r="N703" s="1"/>
  <c r="E707"/>
  <c r="N707" s="1"/>
  <c r="N624"/>
  <c r="E624"/>
  <c r="N651"/>
  <c r="E651"/>
  <c r="E577"/>
  <c r="N577" s="1"/>
  <c r="E545"/>
  <c r="N545" s="1"/>
  <c r="N513"/>
  <c r="E513"/>
  <c r="N664"/>
  <c r="E664"/>
  <c r="E668"/>
  <c r="N668" s="1"/>
  <c r="E731"/>
  <c r="N731" s="1"/>
  <c r="N669"/>
  <c r="E669"/>
  <c r="E653"/>
  <c r="N653" s="1"/>
  <c r="E606"/>
  <c r="N606" s="1"/>
  <c r="E515"/>
  <c r="N515" s="1"/>
  <c r="E460"/>
  <c r="N460" s="1"/>
  <c r="E428"/>
  <c r="N428" s="1"/>
  <c r="N678"/>
  <c r="E678"/>
  <c r="E623"/>
  <c r="N623" s="1"/>
  <c r="E378"/>
  <c r="N378" s="1"/>
  <c r="E518"/>
  <c r="N518" s="1"/>
  <c r="E589"/>
  <c r="N589" s="1"/>
  <c r="E487"/>
  <c r="N487"/>
  <c r="N576"/>
  <c r="E576"/>
  <c r="E454"/>
  <c r="N454" s="1"/>
  <c r="N395"/>
  <c r="E395"/>
  <c r="E542"/>
  <c r="N542" s="1"/>
  <c r="E391"/>
  <c r="N391" s="1"/>
  <c r="E41" i="21"/>
  <c r="N41" s="1"/>
  <c r="E486" i="13"/>
  <c r="N486" s="1"/>
  <c r="E204"/>
  <c r="N204" s="1"/>
  <c r="E167"/>
  <c r="N167" s="1"/>
  <c r="E381"/>
  <c r="N381" s="1"/>
  <c r="E262"/>
  <c r="N262" s="1"/>
  <c r="E231"/>
  <c r="N231" s="1"/>
  <c r="E170"/>
  <c r="N170" s="1"/>
  <c r="E375"/>
  <c r="N375" s="1"/>
  <c r="N288"/>
  <c r="E288"/>
  <c r="E212"/>
  <c r="N212"/>
  <c r="N150"/>
  <c r="E150"/>
  <c r="N183"/>
  <c r="E183"/>
  <c r="N312"/>
  <c r="E312"/>
  <c r="E253"/>
  <c r="N253" s="1"/>
  <c r="E192"/>
  <c r="N192" s="1"/>
  <c r="N393"/>
  <c r="E393"/>
  <c r="N190"/>
  <c r="E190"/>
  <c r="E113"/>
  <c r="N113" s="1"/>
  <c r="W246"/>
  <c r="X246" s="1"/>
  <c r="S246"/>
  <c r="T246" s="1"/>
  <c r="Y246"/>
  <c r="Z246" s="1"/>
  <c r="N628"/>
  <c r="E628"/>
  <c r="E42"/>
  <c r="N42" s="1"/>
  <c r="E558"/>
  <c r="N558"/>
  <c r="N287"/>
  <c r="E287"/>
  <c r="G38"/>
  <c r="N38" s="1"/>
  <c r="E140"/>
  <c r="N140" s="1"/>
  <c r="E83"/>
  <c r="N83" s="1"/>
  <c r="E182"/>
  <c r="N182" s="1"/>
  <c r="N169"/>
  <c r="E169"/>
  <c r="N62"/>
  <c r="E62"/>
  <c r="E382"/>
  <c r="N382" s="1"/>
  <c r="E152"/>
  <c r="N152" s="1"/>
  <c r="N84"/>
  <c r="T616" i="1"/>
  <c r="N425" i="13"/>
  <c r="N73"/>
  <c r="N369"/>
  <c r="D23" i="5"/>
  <c r="D34" i="9"/>
  <c r="N467" i="13"/>
  <c r="D21" i="9"/>
  <c r="D43" i="5"/>
  <c r="D28"/>
  <c r="D23" i="9"/>
  <c r="N350" i="13"/>
  <c r="N265"/>
  <c r="N638"/>
  <c r="N733"/>
  <c r="N493"/>
  <c r="N666"/>
  <c r="N466"/>
  <c r="N560"/>
  <c r="N535"/>
  <c r="N107"/>
  <c r="D16" i="5"/>
  <c r="D29" i="9"/>
  <c r="N103" i="13"/>
  <c r="D27" i="5"/>
  <c r="T622" i="1"/>
  <c r="T624" s="1"/>
  <c r="K2" s="1"/>
  <c r="J39" i="17"/>
  <c r="K39" s="1"/>
  <c r="F39"/>
  <c r="G39" s="1"/>
  <c r="D39"/>
  <c r="H39"/>
  <c r="I39" s="1"/>
  <c r="L39"/>
  <c r="M39" s="1"/>
  <c r="E26"/>
  <c r="N26" s="1"/>
  <c r="W696" i="13"/>
  <c r="X696" s="1"/>
  <c r="Q696"/>
  <c r="R696" s="1"/>
  <c r="S696"/>
  <c r="T696" s="1"/>
  <c r="U696"/>
  <c r="V696" s="1"/>
  <c r="Y696"/>
  <c r="Z696" s="1"/>
  <c r="E636"/>
  <c r="N636" s="1"/>
  <c r="N491"/>
  <c r="E491"/>
  <c r="E695"/>
  <c r="N695" s="1"/>
  <c r="Y457"/>
  <c r="Z457" s="1"/>
  <c r="Q457"/>
  <c r="R457" s="1"/>
  <c r="S457"/>
  <c r="T457" s="1"/>
  <c r="U457"/>
  <c r="V457" s="1"/>
  <c r="W457"/>
  <c r="X457" s="1"/>
  <c r="E661"/>
  <c r="N661" s="1"/>
  <c r="N611"/>
  <c r="E611"/>
  <c r="E338"/>
  <c r="N338" s="1"/>
  <c r="E682"/>
  <c r="N682" s="1"/>
  <c r="Y146"/>
  <c r="Z146" s="1"/>
  <c r="S146"/>
  <c r="T146" s="1"/>
  <c r="E339"/>
  <c r="N339" s="1"/>
  <c r="E259"/>
  <c r="N259" s="1"/>
  <c r="E35"/>
  <c r="N35" s="1"/>
  <c r="S48"/>
  <c r="T48" s="1"/>
  <c r="W48"/>
  <c r="X48" s="1"/>
  <c r="Y48"/>
  <c r="Z48" s="1"/>
  <c r="Q48"/>
  <c r="R48" s="1"/>
  <c r="U48"/>
  <c r="V48" s="1"/>
  <c r="E438"/>
  <c r="N438" s="1"/>
  <c r="Y349"/>
  <c r="Z349" s="1"/>
  <c r="Q349"/>
  <c r="R349" s="1"/>
  <c r="S349"/>
  <c r="T349" s="1"/>
  <c r="U349"/>
  <c r="V349" s="1"/>
  <c r="W349"/>
  <c r="X349" s="1"/>
  <c r="N147"/>
  <c r="E147"/>
  <c r="E74"/>
  <c r="N74" s="1"/>
  <c r="E99"/>
  <c r="N99" s="1"/>
  <c r="E729"/>
  <c r="N729" s="1"/>
  <c r="E72"/>
  <c r="N72" s="1"/>
  <c r="E41"/>
  <c r="N41" s="1"/>
  <c r="U176"/>
  <c r="V176" s="1"/>
  <c r="W176"/>
  <c r="X176" s="1"/>
  <c r="Q176"/>
  <c r="R176" s="1"/>
  <c r="S176"/>
  <c r="T176" s="1"/>
  <c r="Y176"/>
  <c r="Z176" s="1"/>
  <c r="J33" i="24"/>
  <c r="K33" s="1"/>
  <c r="D33"/>
  <c r="F33"/>
  <c r="G33" s="1"/>
  <c r="L33"/>
  <c r="M33" s="1"/>
  <c r="H33"/>
  <c r="I33" s="1"/>
  <c r="N726" i="13"/>
  <c r="E726"/>
  <c r="E750"/>
  <c r="N750" s="1"/>
  <c r="U709"/>
  <c r="V709" s="1"/>
  <c r="Y709"/>
  <c r="Z709" s="1"/>
  <c r="Q709"/>
  <c r="R709" s="1"/>
  <c r="S709"/>
  <c r="T709" s="1"/>
  <c r="W709"/>
  <c r="X709" s="1"/>
  <c r="E21" i="24"/>
  <c r="N21" s="1"/>
  <c r="S488" i="13"/>
  <c r="T488" s="1"/>
  <c r="Y488"/>
  <c r="Z488" s="1"/>
  <c r="Q488"/>
  <c r="R488" s="1"/>
  <c r="U488"/>
  <c r="V488" s="1"/>
  <c r="W488"/>
  <c r="X488" s="1"/>
  <c r="S443"/>
  <c r="T443" s="1"/>
  <c r="U443"/>
  <c r="V443" s="1"/>
  <c r="Q443"/>
  <c r="R443" s="1"/>
  <c r="W443"/>
  <c r="X443" s="1"/>
  <c r="Y443"/>
  <c r="Z443" s="1"/>
  <c r="G474"/>
  <c r="N474" s="1"/>
  <c r="N290"/>
  <c r="E290"/>
  <c r="U437"/>
  <c r="V437" s="1"/>
  <c r="W437"/>
  <c r="X437" s="1"/>
  <c r="Q437"/>
  <c r="R437" s="1"/>
  <c r="S437"/>
  <c r="T437" s="1"/>
  <c r="Y437"/>
  <c r="Z437" s="1"/>
  <c r="E226"/>
  <c r="N226" s="1"/>
  <c r="N136"/>
  <c r="E136"/>
  <c r="N209"/>
  <c r="E209"/>
  <c r="E314"/>
  <c r="N314" s="1"/>
  <c r="U345"/>
  <c r="V345" s="1"/>
  <c r="W345"/>
  <c r="X345" s="1"/>
  <c r="Q345"/>
  <c r="R345" s="1"/>
  <c r="S345"/>
  <c r="T345" s="1"/>
  <c r="Y345"/>
  <c r="Z345" s="1"/>
  <c r="Y237"/>
  <c r="Z237" s="1"/>
  <c r="Q237"/>
  <c r="R237" s="1"/>
  <c r="S237"/>
  <c r="T237" s="1"/>
  <c r="U237"/>
  <c r="V237" s="1"/>
  <c r="W237"/>
  <c r="X237" s="1"/>
  <c r="E156"/>
  <c r="N156" s="1"/>
  <c r="N341"/>
  <c r="E341"/>
  <c r="E517"/>
  <c r="N517" s="1"/>
  <c r="Y127"/>
  <c r="Z127" s="1"/>
  <c r="W127"/>
  <c r="X127" s="1"/>
  <c r="N377"/>
  <c r="E377"/>
  <c r="E188"/>
  <c r="N188" s="1"/>
  <c r="M39" i="5"/>
  <c r="N39" s="1"/>
  <c r="K39"/>
  <c r="L39" s="1"/>
  <c r="U31" i="13"/>
  <c r="V31" s="1"/>
  <c r="S31"/>
  <c r="T31" s="1"/>
  <c r="W31"/>
  <c r="X31" s="1"/>
  <c r="H36" i="17"/>
  <c r="I36" s="1"/>
  <c r="J36"/>
  <c r="K36" s="1"/>
  <c r="L36"/>
  <c r="M36" s="1"/>
  <c r="F36"/>
  <c r="G36" s="1"/>
  <c r="D36"/>
  <c r="E24" i="24"/>
  <c r="N24" s="1"/>
  <c r="E537" i="13"/>
  <c r="N537" s="1"/>
  <c r="G620"/>
  <c r="N620" s="1"/>
  <c r="E499"/>
  <c r="N499" s="1"/>
  <c r="E609"/>
  <c r="N609" s="1"/>
  <c r="N550"/>
  <c r="E550"/>
  <c r="N452"/>
  <c r="E452"/>
  <c r="E557"/>
  <c r="N557" s="1"/>
  <c r="E501"/>
  <c r="N501" s="1"/>
  <c r="N306"/>
  <c r="E306"/>
  <c r="U365"/>
  <c r="V365" s="1"/>
  <c r="W365"/>
  <c r="X365" s="1"/>
  <c r="S365"/>
  <c r="T365" s="1"/>
  <c r="Q365"/>
  <c r="R365" s="1"/>
  <c r="Y365"/>
  <c r="Z365" s="1"/>
  <c r="E347"/>
  <c r="N347" s="1"/>
  <c r="S342"/>
  <c r="T342" s="1"/>
  <c r="Y342"/>
  <c r="Z342" s="1"/>
  <c r="Q342"/>
  <c r="R342" s="1"/>
  <c r="U342"/>
  <c r="V342" s="1"/>
  <c r="W342"/>
  <c r="X342" s="1"/>
  <c r="N82"/>
  <c r="E82"/>
  <c r="E243"/>
  <c r="N243" s="1"/>
  <c r="Y357"/>
  <c r="Z357" s="1"/>
  <c r="Q357"/>
  <c r="R357" s="1"/>
  <c r="S357"/>
  <c r="T357" s="1"/>
  <c r="W357"/>
  <c r="X357" s="1"/>
  <c r="U357"/>
  <c r="V357" s="1"/>
  <c r="S335"/>
  <c r="T335" s="1"/>
  <c r="U335"/>
  <c r="V335" s="1"/>
  <c r="Q335"/>
  <c r="R335" s="1"/>
  <c r="W335"/>
  <c r="X335" s="1"/>
  <c r="Y335"/>
  <c r="Z335" s="1"/>
  <c r="U40"/>
  <c r="V40" s="1"/>
  <c r="W40"/>
  <c r="X40" s="1"/>
  <c r="Y40"/>
  <c r="Z40" s="1"/>
  <c r="Q40"/>
  <c r="R40" s="1"/>
  <c r="S40"/>
  <c r="T40" s="1"/>
  <c r="E105"/>
  <c r="N105"/>
  <c r="N158"/>
  <c r="E158"/>
  <c r="E282"/>
  <c r="N282" s="1"/>
  <c r="L24" i="17"/>
  <c r="M24" s="1"/>
  <c r="D24"/>
  <c r="F24"/>
  <c r="G24" s="1"/>
  <c r="H24"/>
  <c r="I24" s="1"/>
  <c r="J24"/>
  <c r="K24" s="1"/>
  <c r="F43"/>
  <c r="G43" s="1"/>
  <c r="D43"/>
  <c r="H43"/>
  <c r="I43" s="1"/>
  <c r="J43"/>
  <c r="K43" s="1"/>
  <c r="L43"/>
  <c r="M43" s="1"/>
  <c r="E719" i="13"/>
  <c r="N719"/>
  <c r="N376"/>
  <c r="E376"/>
  <c r="Y448"/>
  <c r="Z448" s="1"/>
  <c r="Q448"/>
  <c r="R448" s="1"/>
  <c r="W448"/>
  <c r="X448" s="1"/>
  <c r="U448"/>
  <c r="V448" s="1"/>
  <c r="S448"/>
  <c r="T448" s="1"/>
  <c r="E471"/>
  <c r="N471" s="1"/>
  <c r="E406"/>
  <c r="N406" s="1"/>
  <c r="E394"/>
  <c r="N394" s="1"/>
  <c r="E220"/>
  <c r="N220" s="1"/>
  <c r="N301"/>
  <c r="E301"/>
  <c r="E58"/>
  <c r="N58" s="1"/>
  <c r="E354"/>
  <c r="N354" s="1"/>
  <c r="E269"/>
  <c r="N269" s="1"/>
  <c r="U233"/>
  <c r="V233" s="1"/>
  <c r="W233"/>
  <c r="X233" s="1"/>
  <c r="Y233"/>
  <c r="Z233" s="1"/>
  <c r="S233"/>
  <c r="T233" s="1"/>
  <c r="Q233"/>
  <c r="R233" s="1"/>
  <c r="E117"/>
  <c r="N117" s="1"/>
  <c r="E53"/>
  <c r="N53" s="1"/>
  <c r="L42" i="24"/>
  <c r="M42" s="1"/>
  <c r="D42"/>
  <c r="F42"/>
  <c r="G42" s="1"/>
  <c r="H42"/>
  <c r="I42" s="1"/>
  <c r="J42"/>
  <c r="K42" s="1"/>
  <c r="E17" i="17"/>
  <c r="N17" s="1"/>
  <c r="Y739" i="13"/>
  <c r="Z739" s="1"/>
  <c r="Q739"/>
  <c r="R739" s="1"/>
  <c r="S739"/>
  <c r="T739" s="1"/>
  <c r="W739"/>
  <c r="X739" s="1"/>
  <c r="U739"/>
  <c r="V739" s="1"/>
  <c r="U680"/>
  <c r="V680" s="1"/>
  <c r="Y680"/>
  <c r="Z680" s="1"/>
  <c r="S680"/>
  <c r="T680" s="1"/>
  <c r="W680"/>
  <c r="X680" s="1"/>
  <c r="Q680"/>
  <c r="R680" s="1"/>
  <c r="E586"/>
  <c r="N586" s="1"/>
  <c r="N723"/>
  <c r="E723"/>
  <c r="S679"/>
  <c r="T679" s="1"/>
  <c r="Q679"/>
  <c r="R679" s="1"/>
  <c r="U679"/>
  <c r="V679" s="1"/>
  <c r="Y679"/>
  <c r="Z679" s="1"/>
  <c r="W679"/>
  <c r="X679" s="1"/>
  <c r="N632"/>
  <c r="E632"/>
  <c r="U631"/>
  <c r="V631" s="1"/>
  <c r="W631"/>
  <c r="X631" s="1"/>
  <c r="S631"/>
  <c r="T631" s="1"/>
  <c r="Y631"/>
  <c r="Z631" s="1"/>
  <c r="Q631"/>
  <c r="R631" s="1"/>
  <c r="E599"/>
  <c r="N599" s="1"/>
  <c r="E566"/>
  <c r="N566" s="1"/>
  <c r="E714"/>
  <c r="N714" s="1"/>
  <c r="E578"/>
  <c r="N578" s="1"/>
  <c r="E401"/>
  <c r="N401" s="1"/>
  <c r="N344"/>
  <c r="E344"/>
  <c r="E613"/>
  <c r="N613" s="1"/>
  <c r="E462"/>
  <c r="N462" s="1"/>
  <c r="E595"/>
  <c r="N595" s="1"/>
  <c r="E639"/>
  <c r="N639" s="1"/>
  <c r="N520"/>
  <c r="E520"/>
  <c r="E671"/>
  <c r="N671" s="1"/>
  <c r="E417"/>
  <c r="N417" s="1"/>
  <c r="N320"/>
  <c r="E320"/>
  <c r="N308"/>
  <c r="E308"/>
  <c r="I318"/>
  <c r="N318" s="1"/>
  <c r="E283"/>
  <c r="N283" s="1"/>
  <c r="E194"/>
  <c r="N194" s="1"/>
  <c r="E479"/>
  <c r="N479" s="1"/>
  <c r="G415"/>
  <c r="N415" s="1"/>
  <c r="E280"/>
  <c r="N280" s="1"/>
  <c r="E500"/>
  <c r="N500" s="1"/>
  <c r="E331"/>
  <c r="N331" s="1"/>
  <c r="G292"/>
  <c r="N292" s="1"/>
  <c r="E145"/>
  <c r="N145" s="1"/>
  <c r="N50"/>
  <c r="E50"/>
  <c r="S144"/>
  <c r="T144" s="1"/>
  <c r="U410"/>
  <c r="V410" s="1"/>
  <c r="W410"/>
  <c r="X410" s="1"/>
  <c r="Y410"/>
  <c r="Z410" s="1"/>
  <c r="S410"/>
  <c r="T410" s="1"/>
  <c r="Q410"/>
  <c r="R410" s="1"/>
  <c r="N385"/>
  <c r="E385"/>
  <c r="E279"/>
  <c r="N279" s="1"/>
  <c r="N449"/>
  <c r="E449"/>
  <c r="N552"/>
  <c r="E552"/>
  <c r="N225"/>
  <c r="E225"/>
  <c r="E177"/>
  <c r="N177" s="1"/>
  <c r="E325"/>
  <c r="N325" s="1"/>
  <c r="N213"/>
  <c r="E213"/>
  <c r="E198"/>
  <c r="N198" s="1"/>
  <c r="E78"/>
  <c r="N78" s="1"/>
  <c r="E276"/>
  <c r="N276" s="1"/>
  <c r="E157"/>
  <c r="N157" s="1"/>
  <c r="E63"/>
  <c r="N63" s="1"/>
  <c r="E422"/>
  <c r="N422" s="1"/>
  <c r="E219"/>
  <c r="N219" s="1"/>
  <c r="N125"/>
  <c r="E125"/>
  <c r="E149"/>
  <c r="N149" s="1"/>
  <c r="N608"/>
  <c r="N189"/>
  <c r="N745"/>
  <c r="N592"/>
  <c r="N473"/>
  <c r="D26" i="9"/>
  <c r="N536" i="13"/>
  <c r="N464"/>
  <c r="N319"/>
  <c r="D33" i="5"/>
  <c r="D15" i="9"/>
  <c r="N489" i="13"/>
  <c r="N128"/>
  <c r="N676"/>
  <c r="N663"/>
  <c r="N705"/>
  <c r="N715"/>
  <c r="N509"/>
  <c r="N541"/>
  <c r="N475"/>
  <c r="N730"/>
  <c r="N642"/>
  <c r="N511"/>
  <c r="N480"/>
  <c r="N603"/>
  <c r="N361"/>
  <c r="N490"/>
  <c r="N596"/>
  <c r="N465"/>
  <c r="N435"/>
  <c r="N181"/>
  <c r="D32" i="5"/>
  <c r="D17"/>
  <c r="D17" i="9"/>
  <c r="D31"/>
  <c r="D41" i="5"/>
  <c r="D31"/>
  <c r="D34"/>
  <c r="N302" i="13"/>
  <c r="N64"/>
  <c r="D30" i="9"/>
  <c r="D22"/>
  <c r="N260" i="13"/>
  <c r="N34"/>
  <c r="L37" i="21"/>
  <c r="M37" s="1"/>
  <c r="D37"/>
  <c r="F37"/>
  <c r="G37" s="1"/>
  <c r="H37"/>
  <c r="I37" s="1"/>
  <c r="J37"/>
  <c r="K37" s="1"/>
  <c r="H28" i="17"/>
  <c r="I28" s="1"/>
  <c r="J28"/>
  <c r="K28" s="1"/>
  <c r="L28"/>
  <c r="M28" s="1"/>
  <c r="F28"/>
  <c r="G28" s="1"/>
  <c r="D28"/>
  <c r="E41"/>
  <c r="N41" s="1"/>
  <c r="E702" i="13"/>
  <c r="N702" s="1"/>
  <c r="E590"/>
  <c r="N590" s="1"/>
  <c r="E529"/>
  <c r="N529" s="1"/>
  <c r="E444"/>
  <c r="N444" s="1"/>
  <c r="E698"/>
  <c r="N698" s="1"/>
  <c r="W413"/>
  <c r="X413" s="1"/>
  <c r="S413"/>
  <c r="T413" s="1"/>
  <c r="U413"/>
  <c r="V413" s="1"/>
  <c r="Q413"/>
  <c r="R413" s="1"/>
  <c r="Y413"/>
  <c r="Z413" s="1"/>
  <c r="E478"/>
  <c r="N478" s="1"/>
  <c r="U453"/>
  <c r="V453" s="1"/>
  <c r="W453"/>
  <c r="X453" s="1"/>
  <c r="Q453"/>
  <c r="R453" s="1"/>
  <c r="S453"/>
  <c r="T453" s="1"/>
  <c r="Y453"/>
  <c r="Z453" s="1"/>
  <c r="E534"/>
  <c r="N534" s="1"/>
  <c r="Y432"/>
  <c r="Z432" s="1"/>
  <c r="Q432"/>
  <c r="R432" s="1"/>
  <c r="W432"/>
  <c r="X432" s="1"/>
  <c r="U432"/>
  <c r="V432" s="1"/>
  <c r="S432"/>
  <c r="T432" s="1"/>
  <c r="U305"/>
  <c r="V305" s="1"/>
  <c r="W305"/>
  <c r="X305" s="1"/>
  <c r="Y305"/>
  <c r="Z305" s="1"/>
  <c r="S305"/>
  <c r="T305" s="1"/>
  <c r="Q305"/>
  <c r="R305" s="1"/>
  <c r="E431"/>
  <c r="N431" s="1"/>
  <c r="N29"/>
  <c r="E29"/>
  <c r="G37" i="5"/>
  <c r="H37" s="1"/>
  <c r="K37"/>
  <c r="L37" s="1"/>
  <c r="I37"/>
  <c r="J37" s="1"/>
  <c r="N379" i="13"/>
  <c r="E379"/>
  <c r="E55"/>
  <c r="N55" s="1"/>
  <c r="I19" i="9"/>
  <c r="J19" s="1"/>
  <c r="K19"/>
  <c r="L19" s="1"/>
  <c r="M19"/>
  <c r="N19" s="1"/>
  <c r="E19"/>
  <c r="G19"/>
  <c r="H19" s="1"/>
  <c r="H42" i="21"/>
  <c r="I42" s="1"/>
  <c r="F42"/>
  <c r="G42" s="1"/>
  <c r="L42"/>
  <c r="M42" s="1"/>
  <c r="D42"/>
  <c r="J42"/>
  <c r="K42" s="1"/>
  <c r="J30" i="17"/>
  <c r="K30" s="1"/>
  <c r="L30"/>
  <c r="M30" s="1"/>
  <c r="D30"/>
  <c r="F30"/>
  <c r="G30" s="1"/>
  <c r="H30"/>
  <c r="I30" s="1"/>
  <c r="S725" i="13"/>
  <c r="T725" s="1"/>
  <c r="U725"/>
  <c r="V725" s="1"/>
  <c r="W725"/>
  <c r="X725" s="1"/>
  <c r="Q725"/>
  <c r="R725" s="1"/>
  <c r="Y725"/>
  <c r="Z725" s="1"/>
  <c r="N712"/>
  <c r="E712"/>
  <c r="E582"/>
  <c r="N582" s="1"/>
  <c r="E721"/>
  <c r="N721" s="1"/>
  <c r="E660"/>
  <c r="N660" s="1"/>
  <c r="E510"/>
  <c r="N510" s="1"/>
  <c r="E507"/>
  <c r="N507" s="1"/>
  <c r="E323"/>
  <c r="N323" s="1"/>
  <c r="N164"/>
  <c r="E164"/>
  <c r="U298"/>
  <c r="V298" s="1"/>
  <c r="Q298"/>
  <c r="R298" s="1"/>
  <c r="W298"/>
  <c r="X298" s="1"/>
  <c r="S298"/>
  <c r="T298" s="1"/>
  <c r="Y298"/>
  <c r="Z298" s="1"/>
  <c r="S96"/>
  <c r="T96" s="1"/>
  <c r="Q96"/>
  <c r="R96" s="1"/>
  <c r="L34" i="24"/>
  <c r="M34" s="1"/>
  <c r="D34"/>
  <c r="F34"/>
  <c r="G34" s="1"/>
  <c r="H34"/>
  <c r="I34" s="1"/>
  <c r="J34"/>
  <c r="K34" s="1"/>
  <c r="E734" i="13"/>
  <c r="N734" s="1"/>
  <c r="E35" i="21"/>
  <c r="N35" s="1"/>
  <c r="U711" i="13"/>
  <c r="V711" s="1"/>
  <c r="W711"/>
  <c r="X711" s="1"/>
  <c r="Y711"/>
  <c r="Z711" s="1"/>
  <c r="S711"/>
  <c r="T711" s="1"/>
  <c r="Q711"/>
  <c r="R711" s="1"/>
  <c r="E569"/>
  <c r="N569" s="1"/>
  <c r="I543"/>
  <c r="N543" s="1"/>
  <c r="E617"/>
  <c r="N617" s="1"/>
  <c r="N574"/>
  <c r="E574"/>
  <c r="N419"/>
  <c r="E419"/>
  <c r="E579"/>
  <c r="N579" s="1"/>
  <c r="U469"/>
  <c r="V469" s="1"/>
  <c r="W469"/>
  <c r="X469" s="1"/>
  <c r="Q469"/>
  <c r="R469" s="1"/>
  <c r="S469"/>
  <c r="T469" s="1"/>
  <c r="Y469"/>
  <c r="Z469" s="1"/>
  <c r="E315"/>
  <c r="N315" s="1"/>
  <c r="N193"/>
  <c r="E193"/>
  <c r="E263"/>
  <c r="N263" s="1"/>
  <c r="E202"/>
  <c r="N202" s="1"/>
  <c r="S371"/>
  <c r="T371" s="1"/>
  <c r="U371"/>
  <c r="V371" s="1"/>
  <c r="Q371"/>
  <c r="R371" s="1"/>
  <c r="W371"/>
  <c r="X371" s="1"/>
  <c r="Y371"/>
  <c r="Z371" s="1"/>
  <c r="E470"/>
  <c r="N470" s="1"/>
  <c r="Y80"/>
  <c r="Z80" s="1"/>
  <c r="Q80"/>
  <c r="R80" s="1"/>
  <c r="E159"/>
  <c r="N159" s="1"/>
  <c r="E66"/>
  <c r="N66" s="1"/>
  <c r="N32"/>
  <c r="E32"/>
  <c r="E95"/>
  <c r="N95" s="1"/>
  <c r="U97"/>
  <c r="V97" s="1"/>
  <c r="Y97"/>
  <c r="Z97" s="1"/>
  <c r="Q97"/>
  <c r="R97" s="1"/>
  <c r="S97"/>
  <c r="T97" s="1"/>
  <c r="W97"/>
  <c r="X97" s="1"/>
  <c r="E118"/>
  <c r="N118" s="1"/>
  <c r="J17" i="24"/>
  <c r="K17" s="1"/>
  <c r="H17"/>
  <c r="I17" s="1"/>
  <c r="D17"/>
  <c r="F17"/>
  <c r="G17" s="1"/>
  <c r="L17"/>
  <c r="M17" s="1"/>
  <c r="E34" i="17"/>
  <c r="N34" s="1"/>
  <c r="E746" i="13"/>
  <c r="N746" s="1"/>
  <c r="E724"/>
  <c r="N724" s="1"/>
  <c r="E625"/>
  <c r="N625" s="1"/>
  <c r="E640"/>
  <c r="N640" s="1"/>
  <c r="N498"/>
  <c r="E498"/>
  <c r="E374"/>
  <c r="N374" s="1"/>
  <c r="E336"/>
  <c r="N336" s="1"/>
  <c r="E562"/>
  <c r="N562" s="1"/>
  <c r="E412"/>
  <c r="N412" s="1"/>
  <c r="E328"/>
  <c r="N328" s="1"/>
  <c r="N242"/>
  <c r="E242"/>
  <c r="N368"/>
  <c r="E368"/>
  <c r="U373"/>
  <c r="V373" s="1"/>
  <c r="S373"/>
  <c r="T373" s="1"/>
  <c r="Q373"/>
  <c r="R373" s="1"/>
  <c r="W373"/>
  <c r="X373" s="1"/>
  <c r="Y373"/>
  <c r="Z373" s="1"/>
  <c r="S334"/>
  <c r="T334" s="1"/>
  <c r="Y334"/>
  <c r="Z334" s="1"/>
  <c r="Q334"/>
  <c r="R334" s="1"/>
  <c r="U334"/>
  <c r="V334" s="1"/>
  <c r="W334"/>
  <c r="X334" s="1"/>
  <c r="E218"/>
  <c r="N218" s="1"/>
  <c r="I162"/>
  <c r="N162" s="1"/>
  <c r="Y93"/>
  <c r="Z93" s="1"/>
  <c r="Q93"/>
  <c r="R93" s="1"/>
  <c r="U93"/>
  <c r="V93" s="1"/>
  <c r="W93"/>
  <c r="X93" s="1"/>
  <c r="S93"/>
  <c r="T93" s="1"/>
  <c r="N366"/>
  <c r="E366"/>
  <c r="E297"/>
  <c r="N297" s="1"/>
  <c r="L29" i="21"/>
  <c r="M29" s="1"/>
  <c r="D29"/>
  <c r="F29"/>
  <c r="G29" s="1"/>
  <c r="J29"/>
  <c r="K29" s="1"/>
  <c r="H29"/>
  <c r="I29" s="1"/>
  <c r="H23" i="24"/>
  <c r="I23" s="1"/>
  <c r="J23"/>
  <c r="K23" s="1"/>
  <c r="L23"/>
  <c r="M23" s="1"/>
  <c r="F23"/>
  <c r="G23" s="1"/>
  <c r="D23"/>
  <c r="N720" i="13"/>
  <c r="E720"/>
  <c r="H34" i="21"/>
  <c r="I34" s="1"/>
  <c r="D34"/>
  <c r="L34"/>
  <c r="M34" s="1"/>
  <c r="J34"/>
  <c r="K34" s="1"/>
  <c r="F34"/>
  <c r="G34" s="1"/>
  <c r="J25" i="24"/>
  <c r="K25" s="1"/>
  <c r="L25"/>
  <c r="M25" s="1"/>
  <c r="D25"/>
  <c r="H25"/>
  <c r="I25" s="1"/>
  <c r="F25"/>
  <c r="G25" s="1"/>
  <c r="E728" i="13"/>
  <c r="N728" s="1"/>
  <c r="N752"/>
  <c r="E752"/>
  <c r="E686"/>
  <c r="N686" s="1"/>
  <c r="U701"/>
  <c r="V701" s="1"/>
  <c r="Y701"/>
  <c r="Z701" s="1"/>
  <c r="Q701"/>
  <c r="R701" s="1"/>
  <c r="S701"/>
  <c r="T701" s="1"/>
  <c r="W701"/>
  <c r="X701" s="1"/>
  <c r="E737"/>
  <c r="N737" s="1"/>
  <c r="N553"/>
  <c r="E553"/>
  <c r="E521"/>
  <c r="N521" s="1"/>
  <c r="E685"/>
  <c r="N685" s="1"/>
  <c r="E648"/>
  <c r="N648" s="1"/>
  <c r="K630"/>
  <c r="N630" s="1"/>
  <c r="N621"/>
  <c r="E621"/>
  <c r="E694"/>
  <c r="N694" s="1"/>
  <c r="E570"/>
  <c r="N570" s="1"/>
  <c r="E546"/>
  <c r="N546" s="1"/>
  <c r="N612"/>
  <c r="E612"/>
  <c r="N468"/>
  <c r="E468"/>
  <c r="E436"/>
  <c r="N436" s="1"/>
  <c r="E538"/>
  <c r="N538" s="1"/>
  <c r="E718"/>
  <c r="N718" s="1"/>
  <c r="N670"/>
  <c r="E670"/>
  <c r="G484"/>
  <c r="N484" s="1"/>
  <c r="E503"/>
  <c r="N503" s="1"/>
  <c r="N388"/>
  <c r="E388"/>
  <c r="E528"/>
  <c r="N528" s="1"/>
  <c r="E257"/>
  <c r="N257" s="1"/>
  <c r="N512"/>
  <c r="E512"/>
  <c r="N654"/>
  <c r="E654"/>
  <c r="E32" i="21"/>
  <c r="N32" s="1"/>
  <c r="E270" i="13"/>
  <c r="N270" s="1"/>
  <c r="E227"/>
  <c r="N227" s="1"/>
  <c r="E463"/>
  <c r="N463" s="1"/>
  <c r="N414"/>
  <c r="E414"/>
  <c r="E203"/>
  <c r="N203" s="1"/>
  <c r="E131"/>
  <c r="N131" s="1"/>
  <c r="N364"/>
  <c r="E364"/>
  <c r="E247"/>
  <c r="N247" s="1"/>
  <c r="E122"/>
  <c r="N122" s="1"/>
  <c r="U353"/>
  <c r="V353" s="1"/>
  <c r="W353"/>
  <c r="X353" s="1"/>
  <c r="Y353"/>
  <c r="Z353" s="1"/>
  <c r="Q353"/>
  <c r="R353" s="1"/>
  <c r="S353"/>
  <c r="T353" s="1"/>
  <c r="E447"/>
  <c r="N447" s="1"/>
  <c r="N433"/>
  <c r="E433"/>
  <c r="E256"/>
  <c r="N256" s="1"/>
  <c r="E264"/>
  <c r="N264"/>
  <c r="E153"/>
  <c r="N153" s="1"/>
  <c r="N139"/>
  <c r="E139"/>
  <c r="N86"/>
  <c r="E86"/>
  <c r="E49"/>
  <c r="N49" s="1"/>
  <c r="E106"/>
  <c r="N106" s="1"/>
  <c r="N268"/>
  <c r="E268"/>
  <c r="E514"/>
  <c r="N514" s="1"/>
  <c r="E81"/>
  <c r="N81" s="1"/>
  <c r="N199"/>
  <c r="E199"/>
  <c r="E43"/>
  <c r="N43" s="1"/>
  <c r="N94"/>
  <c r="E94"/>
  <c r="E230"/>
  <c r="N230" s="1"/>
  <c r="N699"/>
  <c r="N672"/>
  <c r="N359"/>
  <c r="D19" i="5"/>
  <c r="N472" i="13"/>
  <c r="D18" i="9"/>
  <c r="N525" i="13"/>
  <c r="N317"/>
  <c r="N69"/>
  <c r="D24" i="5"/>
  <c r="D33" i="9"/>
  <c r="N584" i="13"/>
  <c r="N380"/>
  <c r="N756"/>
  <c r="N708"/>
  <c r="N565"/>
  <c r="N650"/>
  <c r="N583"/>
  <c r="N482"/>
  <c r="N527"/>
  <c r="N573"/>
  <c r="N504"/>
  <c r="N191"/>
  <c r="N89"/>
  <c r="N115"/>
  <c r="N208"/>
  <c r="D27" i="9"/>
  <c r="N88" i="13"/>
  <c r="N387"/>
  <c r="W19" i="17" l="1"/>
  <c r="X19" s="1"/>
  <c r="Y100" i="13"/>
  <c r="Z100" s="1"/>
  <c r="S171"/>
  <c r="T171" s="1"/>
  <c r="Q30" i="24"/>
  <c r="R30" s="1"/>
  <c r="Q246" i="13"/>
  <c r="R246" s="1"/>
  <c r="S232"/>
  <c r="T232" s="1"/>
  <c r="U30" i="24"/>
  <c r="V30" s="1"/>
  <c r="U144" i="13"/>
  <c r="V144" s="1"/>
  <c r="Q31"/>
  <c r="R31" s="1"/>
  <c r="Y248"/>
  <c r="Z248" s="1"/>
  <c r="U100"/>
  <c r="V100" s="1"/>
  <c r="K37" i="9"/>
  <c r="L37" s="1"/>
  <c r="E16"/>
  <c r="F16" s="1"/>
  <c r="O16" s="1"/>
  <c r="W96" i="13"/>
  <c r="X96" s="1"/>
  <c r="Q144"/>
  <c r="R144" s="1"/>
  <c r="E39" i="5"/>
  <c r="U127" i="13"/>
  <c r="V127" s="1"/>
  <c r="U146"/>
  <c r="V146" s="1"/>
  <c r="W123"/>
  <c r="X123" s="1"/>
  <c r="S207"/>
  <c r="T207" s="1"/>
  <c r="S239"/>
  <c r="T239" s="1"/>
  <c r="I24" i="9"/>
  <c r="J24" s="1"/>
  <c r="K20"/>
  <c r="L20" s="1"/>
  <c r="I38" i="5"/>
  <c r="J38" s="1"/>
  <c r="E14"/>
  <c r="F14" s="1"/>
  <c r="O14" s="1"/>
  <c r="E38" i="9"/>
  <c r="F38" s="1"/>
  <c r="O38" s="1"/>
  <c r="Q248" i="13"/>
  <c r="R248" s="1"/>
  <c r="W244"/>
  <c r="X244" s="1"/>
  <c r="U79"/>
  <c r="V79" s="1"/>
  <c r="Y19" i="17"/>
  <c r="Z19" s="1"/>
  <c r="Q232" i="13"/>
  <c r="R232" s="1"/>
  <c r="U130"/>
  <c r="V130" s="1"/>
  <c r="M37" i="9"/>
  <c r="N37" s="1"/>
  <c r="S30" i="24"/>
  <c r="T30" s="1"/>
  <c r="E42" i="5"/>
  <c r="M16" i="9"/>
  <c r="N16" s="1"/>
  <c r="G39"/>
  <c r="H39" s="1"/>
  <c r="Q22" i="24"/>
  <c r="R22" s="1"/>
  <c r="W171" i="13"/>
  <c r="X171" s="1"/>
  <c r="M24" i="9"/>
  <c r="N24" s="1"/>
  <c r="Q174" i="13"/>
  <c r="R174" s="1"/>
  <c r="U47"/>
  <c r="V47" s="1"/>
  <c r="U80"/>
  <c r="V80" s="1"/>
  <c r="U248"/>
  <c r="V248" s="1"/>
  <c r="Q47"/>
  <c r="R47" s="1"/>
  <c r="S197"/>
  <c r="T197" s="1"/>
  <c r="S79"/>
  <c r="T79" s="1"/>
  <c r="Q100"/>
  <c r="R100" s="1"/>
  <c r="N32" i="24"/>
  <c r="Q32" s="1"/>
  <c r="R32" s="1"/>
  <c r="U96" i="13"/>
  <c r="V96" s="1"/>
  <c r="K38" i="9"/>
  <c r="L38" s="1"/>
  <c r="W79" i="13"/>
  <c r="X79" s="1"/>
  <c r="Y232"/>
  <c r="Z232" s="1"/>
  <c r="S80"/>
  <c r="T80" s="1"/>
  <c r="M37" i="5"/>
  <c r="N37" s="1"/>
  <c r="Y144" i="13"/>
  <c r="Z144" s="1"/>
  <c r="G39" i="5"/>
  <c r="H39" s="1"/>
  <c r="Q127" i="13"/>
  <c r="R127" s="1"/>
  <c r="W146"/>
  <c r="X146" s="1"/>
  <c r="W207"/>
  <c r="X207" s="1"/>
  <c r="W239"/>
  <c r="X239" s="1"/>
  <c r="K24" i="9"/>
  <c r="L24" s="1"/>
  <c r="G20"/>
  <c r="H20" s="1"/>
  <c r="S174" i="13"/>
  <c r="T174" s="1"/>
  <c r="G14" i="5"/>
  <c r="H14" s="1"/>
  <c r="M38" i="9"/>
  <c r="N38" s="1"/>
  <c r="U244" i="13"/>
  <c r="V244" s="1"/>
  <c r="Y79"/>
  <c r="Z79" s="1"/>
  <c r="Q19" i="17"/>
  <c r="R19" s="1"/>
  <c r="W232" i="13"/>
  <c r="X232" s="1"/>
  <c r="W130"/>
  <c r="X130" s="1"/>
  <c r="E37" i="9"/>
  <c r="G42" i="5"/>
  <c r="H42" s="1"/>
  <c r="Q245" i="13"/>
  <c r="R245" s="1"/>
  <c r="G20" i="5"/>
  <c r="H20" s="1"/>
  <c r="M39" i="9"/>
  <c r="N39" s="1"/>
  <c r="I43"/>
  <c r="J43" s="1"/>
  <c r="W22" i="24"/>
  <c r="X22" s="1"/>
  <c r="U171" i="13"/>
  <c r="V171" s="1"/>
  <c r="Y200"/>
  <c r="Z200" s="1"/>
  <c r="W200"/>
  <c r="X200" s="1"/>
  <c r="U200"/>
  <c r="V200" s="1"/>
  <c r="Q200"/>
  <c r="R200" s="1"/>
  <c r="S200"/>
  <c r="T200" s="1"/>
  <c r="Q184"/>
  <c r="R184" s="1"/>
  <c r="Y184"/>
  <c r="Z184" s="1"/>
  <c r="S184"/>
  <c r="T184" s="1"/>
  <c r="W184"/>
  <c r="X184" s="1"/>
  <c r="U184"/>
  <c r="V184" s="1"/>
  <c r="Y30" i="24"/>
  <c r="Z30" s="1"/>
  <c r="M43" i="9"/>
  <c r="N43" s="1"/>
  <c r="Q123" i="13"/>
  <c r="R123" s="1"/>
  <c r="Y174"/>
  <c r="Z174" s="1"/>
  <c r="Y47"/>
  <c r="Z47" s="1"/>
  <c r="K16" i="9"/>
  <c r="L16" s="1"/>
  <c r="E43"/>
  <c r="S123" i="13"/>
  <c r="T123" s="1"/>
  <c r="I38" i="9"/>
  <c r="J38" s="1"/>
  <c r="I37"/>
  <c r="J37" s="1"/>
  <c r="I20"/>
  <c r="J20" s="1"/>
  <c r="M14" i="5"/>
  <c r="N14" s="1"/>
  <c r="N39" i="21"/>
  <c r="S118" i="13"/>
  <c r="T118" s="1"/>
  <c r="U118"/>
  <c r="V118" s="1"/>
  <c r="W118"/>
  <c r="X118" s="1"/>
  <c r="Q118"/>
  <c r="R118" s="1"/>
  <c r="Y118"/>
  <c r="Z118" s="1"/>
  <c r="Y582"/>
  <c r="Z582" s="1"/>
  <c r="Q582"/>
  <c r="R582" s="1"/>
  <c r="U582"/>
  <c r="V582" s="1"/>
  <c r="W582"/>
  <c r="X582" s="1"/>
  <c r="S582"/>
  <c r="T582" s="1"/>
  <c r="W500"/>
  <c r="X500" s="1"/>
  <c r="Y500"/>
  <c r="Z500" s="1"/>
  <c r="Q500"/>
  <c r="R500" s="1"/>
  <c r="S500"/>
  <c r="T500" s="1"/>
  <c r="U500"/>
  <c r="V500" s="1"/>
  <c r="W729"/>
  <c r="X729" s="1"/>
  <c r="Y729"/>
  <c r="Z729" s="1"/>
  <c r="Q729"/>
  <c r="R729" s="1"/>
  <c r="U729"/>
  <c r="V729" s="1"/>
  <c r="S729"/>
  <c r="T729" s="1"/>
  <c r="W383"/>
  <c r="X383" s="1"/>
  <c r="Y383"/>
  <c r="Z383" s="1"/>
  <c r="Q383"/>
  <c r="R383" s="1"/>
  <c r="U383"/>
  <c r="V383" s="1"/>
  <c r="S383"/>
  <c r="T383" s="1"/>
  <c r="W300"/>
  <c r="X300" s="1"/>
  <c r="Q300"/>
  <c r="R300" s="1"/>
  <c r="S300"/>
  <c r="T300" s="1"/>
  <c r="Y300"/>
  <c r="Z300" s="1"/>
  <c r="U300"/>
  <c r="V300" s="1"/>
  <c r="S641"/>
  <c r="T641" s="1"/>
  <c r="W641"/>
  <c r="X641" s="1"/>
  <c r="U641"/>
  <c r="V641" s="1"/>
  <c r="Q641"/>
  <c r="R641" s="1"/>
  <c r="Y641"/>
  <c r="Z641" s="1"/>
  <c r="W744"/>
  <c r="X744" s="1"/>
  <c r="Q744"/>
  <c r="R744" s="1"/>
  <c r="S744"/>
  <c r="T744" s="1"/>
  <c r="Y744"/>
  <c r="Z744" s="1"/>
  <c r="U744"/>
  <c r="V744" s="1"/>
  <c r="W331"/>
  <c r="X331" s="1"/>
  <c r="Y331"/>
  <c r="Z331" s="1"/>
  <c r="Q331"/>
  <c r="R331" s="1"/>
  <c r="S331"/>
  <c r="T331" s="1"/>
  <c r="U331"/>
  <c r="V331" s="1"/>
  <c r="W750"/>
  <c r="X750" s="1"/>
  <c r="Y750"/>
  <c r="Z750" s="1"/>
  <c r="Q750"/>
  <c r="R750" s="1"/>
  <c r="S750"/>
  <c r="T750" s="1"/>
  <c r="U750"/>
  <c r="V750" s="1"/>
  <c r="Y253"/>
  <c r="Z253" s="1"/>
  <c r="W253"/>
  <c r="X253" s="1"/>
  <c r="Q253"/>
  <c r="R253" s="1"/>
  <c r="S253"/>
  <c r="T253" s="1"/>
  <c r="U253"/>
  <c r="V253" s="1"/>
  <c r="S409"/>
  <c r="T409" s="1"/>
  <c r="Y409"/>
  <c r="Z409" s="1"/>
  <c r="W409"/>
  <c r="X409" s="1"/>
  <c r="U409"/>
  <c r="V409" s="1"/>
  <c r="Q409"/>
  <c r="R409" s="1"/>
  <c r="U656"/>
  <c r="V656" s="1"/>
  <c r="W656"/>
  <c r="X656" s="1"/>
  <c r="Q656"/>
  <c r="R656" s="1"/>
  <c r="S656"/>
  <c r="T656" s="1"/>
  <c r="Y656"/>
  <c r="Z656" s="1"/>
  <c r="S87"/>
  <c r="T87" s="1"/>
  <c r="W87"/>
  <c r="X87" s="1"/>
  <c r="Y87"/>
  <c r="Z87" s="1"/>
  <c r="U87"/>
  <c r="V87" s="1"/>
  <c r="Q87"/>
  <c r="R87" s="1"/>
  <c r="U530"/>
  <c r="V530" s="1"/>
  <c r="W530"/>
  <c r="X530" s="1"/>
  <c r="S530"/>
  <c r="T530" s="1"/>
  <c r="Q530"/>
  <c r="R530" s="1"/>
  <c r="Y530"/>
  <c r="Z530" s="1"/>
  <c r="Y162"/>
  <c r="Z162" s="1"/>
  <c r="Q162"/>
  <c r="R162" s="1"/>
  <c r="U162"/>
  <c r="V162" s="1"/>
  <c r="S162"/>
  <c r="T162" s="1"/>
  <c r="W162"/>
  <c r="X162" s="1"/>
  <c r="S95"/>
  <c r="T95" s="1"/>
  <c r="W95"/>
  <c r="X95" s="1"/>
  <c r="Q95"/>
  <c r="R95" s="1"/>
  <c r="Y95"/>
  <c r="Z95" s="1"/>
  <c r="U95"/>
  <c r="V95" s="1"/>
  <c r="Y279"/>
  <c r="Z279" s="1"/>
  <c r="Q279"/>
  <c r="R279" s="1"/>
  <c r="U279"/>
  <c r="V279" s="1"/>
  <c r="W279"/>
  <c r="X279" s="1"/>
  <c r="S279"/>
  <c r="T279" s="1"/>
  <c r="S599"/>
  <c r="T599" s="1"/>
  <c r="Y599"/>
  <c r="Z599" s="1"/>
  <c r="Q599"/>
  <c r="R599" s="1"/>
  <c r="U599"/>
  <c r="V599" s="1"/>
  <c r="W599"/>
  <c r="X599" s="1"/>
  <c r="W347"/>
  <c r="X347" s="1"/>
  <c r="Y347"/>
  <c r="Z347" s="1"/>
  <c r="Q347"/>
  <c r="R347" s="1"/>
  <c r="S347"/>
  <c r="T347" s="1"/>
  <c r="U347"/>
  <c r="V347" s="1"/>
  <c r="Q636"/>
  <c r="R636" s="1"/>
  <c r="S636"/>
  <c r="T636" s="1"/>
  <c r="W636"/>
  <c r="X636" s="1"/>
  <c r="U636"/>
  <c r="V636" s="1"/>
  <c r="Y636"/>
  <c r="Z636" s="1"/>
  <c r="W439"/>
  <c r="X439" s="1"/>
  <c r="Y439"/>
  <c r="Z439" s="1"/>
  <c r="Q439"/>
  <c r="R439" s="1"/>
  <c r="S439"/>
  <c r="T439" s="1"/>
  <c r="U439"/>
  <c r="V439" s="1"/>
  <c r="U104"/>
  <c r="V104" s="1"/>
  <c r="Q104"/>
  <c r="R104" s="1"/>
  <c r="S104"/>
  <c r="T104" s="1"/>
  <c r="Y104"/>
  <c r="Z104" s="1"/>
  <c r="W104"/>
  <c r="X104" s="1"/>
  <c r="Y732"/>
  <c r="Z732" s="1"/>
  <c r="Q732"/>
  <c r="R732" s="1"/>
  <c r="U732"/>
  <c r="V732" s="1"/>
  <c r="W732"/>
  <c r="X732" s="1"/>
  <c r="S732"/>
  <c r="T732" s="1"/>
  <c r="W67"/>
  <c r="X67" s="1"/>
  <c r="S67"/>
  <c r="T67" s="1"/>
  <c r="U67"/>
  <c r="V67" s="1"/>
  <c r="Y67"/>
  <c r="Z67" s="1"/>
  <c r="Q67"/>
  <c r="R67" s="1"/>
  <c r="Q389"/>
  <c r="R389" s="1"/>
  <c r="S389"/>
  <c r="T389" s="1"/>
  <c r="Y389"/>
  <c r="Z389" s="1"/>
  <c r="U389"/>
  <c r="V389" s="1"/>
  <c r="W389"/>
  <c r="X389" s="1"/>
  <c r="W531"/>
  <c r="X531" s="1"/>
  <c r="S531"/>
  <c r="T531" s="1"/>
  <c r="Q531"/>
  <c r="R531" s="1"/>
  <c r="U531"/>
  <c r="V531" s="1"/>
  <c r="Y531"/>
  <c r="Z531" s="1"/>
  <c r="S145"/>
  <c r="T145" s="1"/>
  <c r="U145"/>
  <c r="V145" s="1"/>
  <c r="W145"/>
  <c r="X145" s="1"/>
  <c r="Y145"/>
  <c r="Z145" s="1"/>
  <c r="Q145"/>
  <c r="R145" s="1"/>
  <c r="W586"/>
  <c r="X586" s="1"/>
  <c r="Y586"/>
  <c r="Z586" s="1"/>
  <c r="S586"/>
  <c r="T586" s="1"/>
  <c r="U586"/>
  <c r="V586" s="1"/>
  <c r="Q586"/>
  <c r="R586" s="1"/>
  <c r="Y731"/>
  <c r="Z731" s="1"/>
  <c r="Q731"/>
  <c r="R731" s="1"/>
  <c r="S731"/>
  <c r="T731" s="1"/>
  <c r="U731"/>
  <c r="V731" s="1"/>
  <c r="W731"/>
  <c r="X731" s="1"/>
  <c r="W703"/>
  <c r="X703" s="1"/>
  <c r="S703"/>
  <c r="T703" s="1"/>
  <c r="Q703"/>
  <c r="R703" s="1"/>
  <c r="U703"/>
  <c r="V703" s="1"/>
  <c r="Y703"/>
  <c r="Z703" s="1"/>
  <c r="W91"/>
  <c r="X91" s="1"/>
  <c r="S91"/>
  <c r="T91" s="1"/>
  <c r="U91"/>
  <c r="V91" s="1"/>
  <c r="Q91"/>
  <c r="R91" s="1"/>
  <c r="Y91"/>
  <c r="Z91" s="1"/>
  <c r="Y222"/>
  <c r="Z222" s="1"/>
  <c r="Q222"/>
  <c r="R222" s="1"/>
  <c r="W222"/>
  <c r="X222" s="1"/>
  <c r="U222"/>
  <c r="V222" s="1"/>
  <c r="S222"/>
  <c r="T222" s="1"/>
  <c r="U497"/>
  <c r="V497" s="1"/>
  <c r="S497"/>
  <c r="T497" s="1"/>
  <c r="W497"/>
  <c r="X497" s="1"/>
  <c r="Y497"/>
  <c r="Z497" s="1"/>
  <c r="Q497"/>
  <c r="R497" s="1"/>
  <c r="Y221"/>
  <c r="Z221" s="1"/>
  <c r="Q221"/>
  <c r="R221" s="1"/>
  <c r="S221"/>
  <c r="T221" s="1"/>
  <c r="U221"/>
  <c r="V221" s="1"/>
  <c r="W221"/>
  <c r="X221" s="1"/>
  <c r="U112"/>
  <c r="V112" s="1"/>
  <c r="S112"/>
  <c r="T112" s="1"/>
  <c r="W112"/>
  <c r="X112" s="1"/>
  <c r="Y112"/>
  <c r="Z112" s="1"/>
  <c r="Q112"/>
  <c r="R112" s="1"/>
  <c r="S240"/>
  <c r="T240" s="1"/>
  <c r="U240"/>
  <c r="V240" s="1"/>
  <c r="W240"/>
  <c r="X240" s="1"/>
  <c r="Y240"/>
  <c r="Z240" s="1"/>
  <c r="Q240"/>
  <c r="R240" s="1"/>
  <c r="W235"/>
  <c r="X235" s="1"/>
  <c r="S235"/>
  <c r="T235" s="1"/>
  <c r="U235"/>
  <c r="V235" s="1"/>
  <c r="Y235"/>
  <c r="Z235" s="1"/>
  <c r="Q235"/>
  <c r="R235" s="1"/>
  <c r="U400"/>
  <c r="V400" s="1"/>
  <c r="S400"/>
  <c r="T400" s="1"/>
  <c r="Q400"/>
  <c r="R400" s="1"/>
  <c r="W400"/>
  <c r="X400" s="1"/>
  <c r="Y400"/>
  <c r="Z400" s="1"/>
  <c r="U697"/>
  <c r="V697" s="1"/>
  <c r="Q697"/>
  <c r="R697" s="1"/>
  <c r="W697"/>
  <c r="X697" s="1"/>
  <c r="Y697"/>
  <c r="Z697" s="1"/>
  <c r="S697"/>
  <c r="T697" s="1"/>
  <c r="W33" i="17"/>
  <c r="X33" s="1"/>
  <c r="Y33"/>
  <c r="Z33" s="1"/>
  <c r="Q33"/>
  <c r="R33" s="1"/>
  <c r="U33"/>
  <c r="V33" s="1"/>
  <c r="S33"/>
  <c r="T33" s="1"/>
  <c r="S71" i="13"/>
  <c r="T71" s="1"/>
  <c r="W71"/>
  <c r="X71" s="1"/>
  <c r="Q71"/>
  <c r="R71" s="1"/>
  <c r="U71"/>
  <c r="V71" s="1"/>
  <c r="Y71"/>
  <c r="Z71" s="1"/>
  <c r="W555"/>
  <c r="X555" s="1"/>
  <c r="S555"/>
  <c r="T555" s="1"/>
  <c r="U555"/>
  <c r="V555" s="1"/>
  <c r="Y555"/>
  <c r="Z555" s="1"/>
  <c r="Q555"/>
  <c r="R555" s="1"/>
  <c r="S458"/>
  <c r="T458" s="1"/>
  <c r="Y458"/>
  <c r="Z458" s="1"/>
  <c r="Q458"/>
  <c r="R458" s="1"/>
  <c r="U458"/>
  <c r="V458" s="1"/>
  <c r="W458"/>
  <c r="X458" s="1"/>
  <c r="W614"/>
  <c r="X614" s="1"/>
  <c r="S614"/>
  <c r="T614" s="1"/>
  <c r="Q614"/>
  <c r="R614" s="1"/>
  <c r="Y614"/>
  <c r="Z614" s="1"/>
  <c r="U614"/>
  <c r="V614" s="1"/>
  <c r="W227"/>
  <c r="X227" s="1"/>
  <c r="Y227"/>
  <c r="Z227" s="1"/>
  <c r="Q227"/>
  <c r="R227" s="1"/>
  <c r="S227"/>
  <c r="T227" s="1"/>
  <c r="U227"/>
  <c r="V227" s="1"/>
  <c r="W257"/>
  <c r="X257" s="1"/>
  <c r="Y257"/>
  <c r="Z257" s="1"/>
  <c r="S257"/>
  <c r="T257" s="1"/>
  <c r="U257"/>
  <c r="V257" s="1"/>
  <c r="Q257"/>
  <c r="R257" s="1"/>
  <c r="W630"/>
  <c r="X630" s="1"/>
  <c r="Q630"/>
  <c r="R630" s="1"/>
  <c r="Y630"/>
  <c r="Z630" s="1"/>
  <c r="U630"/>
  <c r="V630" s="1"/>
  <c r="S630"/>
  <c r="T630" s="1"/>
  <c r="S507"/>
  <c r="T507" s="1"/>
  <c r="Y507"/>
  <c r="Z507" s="1"/>
  <c r="W507"/>
  <c r="X507" s="1"/>
  <c r="Q507"/>
  <c r="R507" s="1"/>
  <c r="U507"/>
  <c r="V507" s="1"/>
  <c r="W478"/>
  <c r="X478" s="1"/>
  <c r="U478"/>
  <c r="V478" s="1"/>
  <c r="S478"/>
  <c r="T478" s="1"/>
  <c r="Q478"/>
  <c r="R478" s="1"/>
  <c r="Y478"/>
  <c r="Z478" s="1"/>
  <c r="U529"/>
  <c r="V529" s="1"/>
  <c r="Y529"/>
  <c r="Z529" s="1"/>
  <c r="Q529"/>
  <c r="R529" s="1"/>
  <c r="W529"/>
  <c r="X529" s="1"/>
  <c r="S529"/>
  <c r="T529" s="1"/>
  <c r="Y422"/>
  <c r="Z422" s="1"/>
  <c r="Q422"/>
  <c r="R422" s="1"/>
  <c r="S422"/>
  <c r="T422" s="1"/>
  <c r="W422"/>
  <c r="X422" s="1"/>
  <c r="U422"/>
  <c r="V422" s="1"/>
  <c r="W479"/>
  <c r="X479" s="1"/>
  <c r="Y479"/>
  <c r="Z479" s="1"/>
  <c r="Q479"/>
  <c r="R479" s="1"/>
  <c r="S479"/>
  <c r="T479" s="1"/>
  <c r="U479"/>
  <c r="V479" s="1"/>
  <c r="W714"/>
  <c r="X714" s="1"/>
  <c r="S714"/>
  <c r="T714" s="1"/>
  <c r="Q714"/>
  <c r="R714" s="1"/>
  <c r="U714"/>
  <c r="V714" s="1"/>
  <c r="Y714"/>
  <c r="Z714" s="1"/>
  <c r="S231"/>
  <c r="T231" s="1"/>
  <c r="Q231"/>
  <c r="R231" s="1"/>
  <c r="U231"/>
  <c r="V231" s="1"/>
  <c r="Y231"/>
  <c r="Z231" s="1"/>
  <c r="W231"/>
  <c r="X231" s="1"/>
  <c r="Y41" i="21"/>
  <c r="Z41" s="1"/>
  <c r="Q41"/>
  <c r="R41" s="1"/>
  <c r="S41"/>
  <c r="T41" s="1"/>
  <c r="U41"/>
  <c r="V41" s="1"/>
  <c r="W41"/>
  <c r="X41" s="1"/>
  <c r="W60" i="13"/>
  <c r="X60" s="1"/>
  <c r="S60"/>
  <c r="T60" s="1"/>
  <c r="Y60"/>
  <c r="Z60" s="1"/>
  <c r="U60"/>
  <c r="V60" s="1"/>
  <c r="Q60"/>
  <c r="R60" s="1"/>
  <c r="U554"/>
  <c r="V554" s="1"/>
  <c r="W554"/>
  <c r="X554" s="1"/>
  <c r="Y554"/>
  <c r="Z554" s="1"/>
  <c r="Q554"/>
  <c r="R554" s="1"/>
  <c r="S554"/>
  <c r="T554" s="1"/>
  <c r="W211"/>
  <c r="X211" s="1"/>
  <c r="Y211"/>
  <c r="Z211" s="1"/>
  <c r="Q211"/>
  <c r="R211" s="1"/>
  <c r="U211"/>
  <c r="V211" s="1"/>
  <c r="S211"/>
  <c r="T211" s="1"/>
  <c r="Y753"/>
  <c r="Z753" s="1"/>
  <c r="Q753"/>
  <c r="R753" s="1"/>
  <c r="U753"/>
  <c r="V753" s="1"/>
  <c r="S753"/>
  <c r="T753" s="1"/>
  <c r="W753"/>
  <c r="X753" s="1"/>
  <c r="U254"/>
  <c r="V254" s="1"/>
  <c r="S254"/>
  <c r="T254" s="1"/>
  <c r="Y254"/>
  <c r="Z254" s="1"/>
  <c r="Q254"/>
  <c r="R254" s="1"/>
  <c r="W254"/>
  <c r="X254" s="1"/>
  <c r="W28" i="24"/>
  <c r="X28" s="1"/>
  <c r="U28"/>
  <c r="V28" s="1"/>
  <c r="Q28"/>
  <c r="R28" s="1"/>
  <c r="Y28"/>
  <c r="Z28" s="1"/>
  <c r="S28"/>
  <c r="T28" s="1"/>
  <c r="U538" i="13"/>
  <c r="V538" s="1"/>
  <c r="W538"/>
  <c r="X538" s="1"/>
  <c r="Q538"/>
  <c r="R538" s="1"/>
  <c r="S538"/>
  <c r="T538" s="1"/>
  <c r="Y538"/>
  <c r="Z538" s="1"/>
  <c r="S35" i="21"/>
  <c r="T35" s="1"/>
  <c r="U35"/>
  <c r="V35" s="1"/>
  <c r="W35"/>
  <c r="X35" s="1"/>
  <c r="Y35"/>
  <c r="Z35" s="1"/>
  <c r="Q35"/>
  <c r="R35" s="1"/>
  <c r="W149" i="13"/>
  <c r="X149" s="1"/>
  <c r="Q149"/>
  <c r="R149" s="1"/>
  <c r="S149"/>
  <c r="T149" s="1"/>
  <c r="Y149"/>
  <c r="Z149" s="1"/>
  <c r="U149"/>
  <c r="V149" s="1"/>
  <c r="S167"/>
  <c r="T167" s="1"/>
  <c r="Q167"/>
  <c r="R167" s="1"/>
  <c r="Y167"/>
  <c r="Z167" s="1"/>
  <c r="W167"/>
  <c r="X167" s="1"/>
  <c r="U167"/>
  <c r="V167" s="1"/>
  <c r="S687"/>
  <c r="T687" s="1"/>
  <c r="W687"/>
  <c r="X687" s="1"/>
  <c r="Y687"/>
  <c r="Z687" s="1"/>
  <c r="Q687"/>
  <c r="R687" s="1"/>
  <c r="U687"/>
  <c r="V687" s="1"/>
  <c r="U168"/>
  <c r="V168" s="1"/>
  <c r="W168"/>
  <c r="X168" s="1"/>
  <c r="S168"/>
  <c r="T168" s="1"/>
  <c r="Q168"/>
  <c r="R168" s="1"/>
  <c r="Y168"/>
  <c r="Z168" s="1"/>
  <c r="W31" i="21"/>
  <c r="X31" s="1"/>
  <c r="Y31"/>
  <c r="Z31" s="1"/>
  <c r="Q31"/>
  <c r="R31" s="1"/>
  <c r="U31"/>
  <c r="V31" s="1"/>
  <c r="S31"/>
  <c r="T31" s="1"/>
  <c r="W355" i="13"/>
  <c r="X355" s="1"/>
  <c r="Y355"/>
  <c r="Z355" s="1"/>
  <c r="Q355"/>
  <c r="R355" s="1"/>
  <c r="U355"/>
  <c r="V355" s="1"/>
  <c r="S355"/>
  <c r="T355" s="1"/>
  <c r="U218"/>
  <c r="V218" s="1"/>
  <c r="S218"/>
  <c r="T218" s="1"/>
  <c r="Q218"/>
  <c r="R218" s="1"/>
  <c r="Y218"/>
  <c r="Z218" s="1"/>
  <c r="W218"/>
  <c r="X218" s="1"/>
  <c r="S671"/>
  <c r="T671" s="1"/>
  <c r="W671"/>
  <c r="X671" s="1"/>
  <c r="U671"/>
  <c r="V671" s="1"/>
  <c r="Y671"/>
  <c r="Z671" s="1"/>
  <c r="Q671"/>
  <c r="R671" s="1"/>
  <c r="Q499"/>
  <c r="R499" s="1"/>
  <c r="Y499"/>
  <c r="Z499" s="1"/>
  <c r="S499"/>
  <c r="T499" s="1"/>
  <c r="U499"/>
  <c r="V499" s="1"/>
  <c r="W499"/>
  <c r="X499" s="1"/>
  <c r="Y542"/>
  <c r="Z542" s="1"/>
  <c r="Q542"/>
  <c r="R542" s="1"/>
  <c r="S542"/>
  <c r="T542" s="1"/>
  <c r="U542"/>
  <c r="V542" s="1"/>
  <c r="W542"/>
  <c r="X542" s="1"/>
  <c r="W236"/>
  <c r="X236" s="1"/>
  <c r="Q236"/>
  <c r="R236" s="1"/>
  <c r="S236"/>
  <c r="T236" s="1"/>
  <c r="U236"/>
  <c r="V236" s="1"/>
  <c r="Y236"/>
  <c r="Z236" s="1"/>
  <c r="S551"/>
  <c r="T551" s="1"/>
  <c r="W551"/>
  <c r="X551" s="1"/>
  <c r="Q551"/>
  <c r="R551" s="1"/>
  <c r="U551"/>
  <c r="V551" s="1"/>
  <c r="Y551"/>
  <c r="Z551" s="1"/>
  <c r="W38" i="21"/>
  <c r="X38" s="1"/>
  <c r="Y38"/>
  <c r="Z38" s="1"/>
  <c r="Q38"/>
  <c r="R38" s="1"/>
  <c r="U38"/>
  <c r="V38" s="1"/>
  <c r="S38"/>
  <c r="T38" s="1"/>
  <c r="U659" i="13"/>
  <c r="V659" s="1"/>
  <c r="Y659"/>
  <c r="Z659" s="1"/>
  <c r="Q659"/>
  <c r="R659" s="1"/>
  <c r="W659"/>
  <c r="X659" s="1"/>
  <c r="S659"/>
  <c r="T659" s="1"/>
  <c r="W43"/>
  <c r="X43" s="1"/>
  <c r="U43"/>
  <c r="V43" s="1"/>
  <c r="S43"/>
  <c r="T43" s="1"/>
  <c r="Y43"/>
  <c r="Z43" s="1"/>
  <c r="Q43"/>
  <c r="R43" s="1"/>
  <c r="W625"/>
  <c r="X625" s="1"/>
  <c r="Y625"/>
  <c r="Z625" s="1"/>
  <c r="S625"/>
  <c r="T625" s="1"/>
  <c r="U625"/>
  <c r="V625" s="1"/>
  <c r="Q625"/>
  <c r="R625" s="1"/>
  <c r="W660"/>
  <c r="X660" s="1"/>
  <c r="Y660"/>
  <c r="Z660" s="1"/>
  <c r="S660"/>
  <c r="T660" s="1"/>
  <c r="Q660"/>
  <c r="R660" s="1"/>
  <c r="U660"/>
  <c r="V660" s="1"/>
  <c r="W292"/>
  <c r="X292" s="1"/>
  <c r="Q292"/>
  <c r="R292" s="1"/>
  <c r="S292"/>
  <c r="T292" s="1"/>
  <c r="U292"/>
  <c r="V292" s="1"/>
  <c r="Y292"/>
  <c r="Z292" s="1"/>
  <c r="W471"/>
  <c r="X471" s="1"/>
  <c r="Y471"/>
  <c r="Z471" s="1"/>
  <c r="Q471"/>
  <c r="R471" s="1"/>
  <c r="S471"/>
  <c r="T471" s="1"/>
  <c r="U471"/>
  <c r="V471" s="1"/>
  <c r="Y182"/>
  <c r="Z182" s="1"/>
  <c r="Q182"/>
  <c r="R182" s="1"/>
  <c r="S182"/>
  <c r="T182" s="1"/>
  <c r="W182"/>
  <c r="X182" s="1"/>
  <c r="U182"/>
  <c r="V182" s="1"/>
  <c r="U577"/>
  <c r="V577" s="1"/>
  <c r="Y577"/>
  <c r="Z577" s="1"/>
  <c r="Q577"/>
  <c r="R577" s="1"/>
  <c r="S577"/>
  <c r="T577" s="1"/>
  <c r="W577"/>
  <c r="X577" s="1"/>
  <c r="Y274"/>
  <c r="Z274" s="1"/>
  <c r="Q274"/>
  <c r="R274" s="1"/>
  <c r="U274"/>
  <c r="V274" s="1"/>
  <c r="W274"/>
  <c r="X274" s="1"/>
  <c r="S274"/>
  <c r="T274" s="1"/>
  <c r="Y526"/>
  <c r="Z526" s="1"/>
  <c r="Q526"/>
  <c r="R526" s="1"/>
  <c r="S526"/>
  <c r="T526" s="1"/>
  <c r="W526"/>
  <c r="X526" s="1"/>
  <c r="U526"/>
  <c r="V526" s="1"/>
  <c r="W121"/>
  <c r="X121" s="1"/>
  <c r="Y121"/>
  <c r="Z121" s="1"/>
  <c r="Q121"/>
  <c r="R121" s="1"/>
  <c r="S121"/>
  <c r="T121" s="1"/>
  <c r="U121"/>
  <c r="V121" s="1"/>
  <c r="Y214"/>
  <c r="Z214" s="1"/>
  <c r="Q214"/>
  <c r="R214" s="1"/>
  <c r="S214"/>
  <c r="T214" s="1"/>
  <c r="U214"/>
  <c r="V214" s="1"/>
  <c r="W214"/>
  <c r="X214" s="1"/>
  <c r="S153"/>
  <c r="T153" s="1"/>
  <c r="Y153"/>
  <c r="Z153" s="1"/>
  <c r="Q153"/>
  <c r="R153" s="1"/>
  <c r="W153"/>
  <c r="X153" s="1"/>
  <c r="U153"/>
  <c r="V153" s="1"/>
  <c r="U728"/>
  <c r="V728" s="1"/>
  <c r="S728"/>
  <c r="T728" s="1"/>
  <c r="Q728"/>
  <c r="R728" s="1"/>
  <c r="W728"/>
  <c r="X728" s="1"/>
  <c r="Y728"/>
  <c r="Z728" s="1"/>
  <c r="S63"/>
  <c r="T63" s="1"/>
  <c r="W63"/>
  <c r="X63" s="1"/>
  <c r="Q63"/>
  <c r="R63" s="1"/>
  <c r="U63"/>
  <c r="V63" s="1"/>
  <c r="Y63"/>
  <c r="Z63" s="1"/>
  <c r="S269"/>
  <c r="T269" s="1"/>
  <c r="U269"/>
  <c r="V269" s="1"/>
  <c r="W269"/>
  <c r="X269" s="1"/>
  <c r="Y269"/>
  <c r="Z269" s="1"/>
  <c r="Q269"/>
  <c r="R269" s="1"/>
  <c r="W447"/>
  <c r="X447" s="1"/>
  <c r="Y447"/>
  <c r="Z447" s="1"/>
  <c r="Q447"/>
  <c r="R447" s="1"/>
  <c r="S447"/>
  <c r="T447" s="1"/>
  <c r="U447"/>
  <c r="V447" s="1"/>
  <c r="W315"/>
  <c r="X315" s="1"/>
  <c r="Y315"/>
  <c r="Z315" s="1"/>
  <c r="Q315"/>
  <c r="R315" s="1"/>
  <c r="S315"/>
  <c r="T315" s="1"/>
  <c r="U315"/>
  <c r="V315" s="1"/>
  <c r="W323"/>
  <c r="X323" s="1"/>
  <c r="Y323"/>
  <c r="Z323" s="1"/>
  <c r="Q323"/>
  <c r="R323" s="1"/>
  <c r="S323"/>
  <c r="T323" s="1"/>
  <c r="U323"/>
  <c r="V323" s="1"/>
  <c r="U444"/>
  <c r="V444" s="1"/>
  <c r="S444"/>
  <c r="T444" s="1"/>
  <c r="Y444"/>
  <c r="Z444" s="1"/>
  <c r="W444"/>
  <c r="X444" s="1"/>
  <c r="Q444"/>
  <c r="R444" s="1"/>
  <c r="W219"/>
  <c r="X219" s="1"/>
  <c r="S219"/>
  <c r="T219" s="1"/>
  <c r="U219"/>
  <c r="V219" s="1"/>
  <c r="Q219"/>
  <c r="R219" s="1"/>
  <c r="Y219"/>
  <c r="Z219" s="1"/>
  <c r="Y415"/>
  <c r="Z415" s="1"/>
  <c r="Q415"/>
  <c r="R415" s="1"/>
  <c r="W415"/>
  <c r="X415" s="1"/>
  <c r="U415"/>
  <c r="V415" s="1"/>
  <c r="S415"/>
  <c r="T415" s="1"/>
  <c r="U578"/>
  <c r="V578" s="1"/>
  <c r="W578"/>
  <c r="X578" s="1"/>
  <c r="S578"/>
  <c r="T578" s="1"/>
  <c r="Y578"/>
  <c r="Z578" s="1"/>
  <c r="Q578"/>
  <c r="R578" s="1"/>
  <c r="W394"/>
  <c r="X394" s="1"/>
  <c r="U394"/>
  <c r="V394" s="1"/>
  <c r="S394"/>
  <c r="T394" s="1"/>
  <c r="Y394"/>
  <c r="Z394" s="1"/>
  <c r="Q394"/>
  <c r="R394" s="1"/>
  <c r="W438"/>
  <c r="X438" s="1"/>
  <c r="U438"/>
  <c r="V438" s="1"/>
  <c r="Y438"/>
  <c r="Z438" s="1"/>
  <c r="S438"/>
  <c r="T438" s="1"/>
  <c r="Q438"/>
  <c r="R438" s="1"/>
  <c r="W339"/>
  <c r="X339" s="1"/>
  <c r="Y339"/>
  <c r="Z339" s="1"/>
  <c r="Q339"/>
  <c r="R339" s="1"/>
  <c r="S339"/>
  <c r="T339" s="1"/>
  <c r="U339"/>
  <c r="V339" s="1"/>
  <c r="S695"/>
  <c r="T695" s="1"/>
  <c r="U695"/>
  <c r="V695" s="1"/>
  <c r="W695"/>
  <c r="X695" s="1"/>
  <c r="Y695"/>
  <c r="Z695" s="1"/>
  <c r="Q695"/>
  <c r="R695" s="1"/>
  <c r="W170"/>
  <c r="X170" s="1"/>
  <c r="Y170"/>
  <c r="Z170" s="1"/>
  <c r="Q170"/>
  <c r="R170" s="1"/>
  <c r="S170"/>
  <c r="T170" s="1"/>
  <c r="U170"/>
  <c r="V170" s="1"/>
  <c r="Y486"/>
  <c r="Z486" s="1"/>
  <c r="Q486"/>
  <c r="R486" s="1"/>
  <c r="S486"/>
  <c r="T486" s="1"/>
  <c r="U486"/>
  <c r="V486" s="1"/>
  <c r="W486"/>
  <c r="X486" s="1"/>
  <c r="W36" i="24"/>
  <c r="X36" s="1"/>
  <c r="Y36"/>
  <c r="Z36" s="1"/>
  <c r="Q36"/>
  <c r="R36" s="1"/>
  <c r="S36"/>
  <c r="T36" s="1"/>
  <c r="U36"/>
  <c r="V36" s="1"/>
  <c r="W446" i="13"/>
  <c r="X446" s="1"/>
  <c r="U446"/>
  <c r="V446" s="1"/>
  <c r="S446"/>
  <c r="T446" s="1"/>
  <c r="Q446"/>
  <c r="R446" s="1"/>
  <c r="Y446"/>
  <c r="Z446" s="1"/>
  <c r="W179"/>
  <c r="X179" s="1"/>
  <c r="Y179"/>
  <c r="Z179" s="1"/>
  <c r="Q179"/>
  <c r="R179" s="1"/>
  <c r="S179"/>
  <c r="T179" s="1"/>
  <c r="U179"/>
  <c r="V179" s="1"/>
  <c r="W272"/>
  <c r="X272" s="1"/>
  <c r="Y272"/>
  <c r="Z272" s="1"/>
  <c r="Q272"/>
  <c r="R272" s="1"/>
  <c r="S272"/>
  <c r="T272" s="1"/>
  <c r="U272"/>
  <c r="V272" s="1"/>
  <c r="U561"/>
  <c r="V561" s="1"/>
  <c r="Y561"/>
  <c r="Z561" s="1"/>
  <c r="Q561"/>
  <c r="R561" s="1"/>
  <c r="S561"/>
  <c r="T561" s="1"/>
  <c r="W561"/>
  <c r="X561" s="1"/>
  <c r="W141"/>
  <c r="X141" s="1"/>
  <c r="U141"/>
  <c r="V141" s="1"/>
  <c r="Y141"/>
  <c r="Z141" s="1"/>
  <c r="S141"/>
  <c r="T141" s="1"/>
  <c r="Q141"/>
  <c r="R141" s="1"/>
  <c r="S137"/>
  <c r="T137" s="1"/>
  <c r="Q137"/>
  <c r="R137" s="1"/>
  <c r="Y137"/>
  <c r="Z137" s="1"/>
  <c r="U137"/>
  <c r="V137" s="1"/>
  <c r="W137"/>
  <c r="X137" s="1"/>
  <c r="S304"/>
  <c r="T304" s="1"/>
  <c r="Y304"/>
  <c r="Z304" s="1"/>
  <c r="U304"/>
  <c r="V304" s="1"/>
  <c r="W304"/>
  <c r="X304" s="1"/>
  <c r="Q304"/>
  <c r="R304" s="1"/>
  <c r="Y502"/>
  <c r="Z502" s="1"/>
  <c r="Q502"/>
  <c r="R502" s="1"/>
  <c r="U502"/>
  <c r="V502" s="1"/>
  <c r="S502"/>
  <c r="T502" s="1"/>
  <c r="W502"/>
  <c r="X502" s="1"/>
  <c r="S600"/>
  <c r="T600" s="1"/>
  <c r="U600"/>
  <c r="V600" s="1"/>
  <c r="Y600"/>
  <c r="Z600" s="1"/>
  <c r="W600"/>
  <c r="X600" s="1"/>
  <c r="Q600"/>
  <c r="R600" s="1"/>
  <c r="S755"/>
  <c r="T755" s="1"/>
  <c r="Y755"/>
  <c r="Z755" s="1"/>
  <c r="Q755"/>
  <c r="R755" s="1"/>
  <c r="U755"/>
  <c r="V755" s="1"/>
  <c r="W755"/>
  <c r="X755" s="1"/>
  <c r="W19" i="24"/>
  <c r="X19" s="1"/>
  <c r="Y19"/>
  <c r="Z19" s="1"/>
  <c r="Q19"/>
  <c r="R19" s="1"/>
  <c r="S19"/>
  <c r="T19" s="1"/>
  <c r="U19"/>
  <c r="V19" s="1"/>
  <c r="Y481" i="13"/>
  <c r="Z481" s="1"/>
  <c r="Q481"/>
  <c r="R481" s="1"/>
  <c r="S481"/>
  <c r="T481" s="1"/>
  <c r="W481"/>
  <c r="X481" s="1"/>
  <c r="U481"/>
  <c r="V481" s="1"/>
  <c r="Y29" i="24"/>
  <c r="Z29" s="1"/>
  <c r="Q29"/>
  <c r="R29" s="1"/>
  <c r="S29"/>
  <c r="T29" s="1"/>
  <c r="W29"/>
  <c r="X29" s="1"/>
  <c r="U29"/>
  <c r="V29" s="1"/>
  <c r="W256" i="13"/>
  <c r="X256" s="1"/>
  <c r="S256"/>
  <c r="T256" s="1"/>
  <c r="Q256"/>
  <c r="R256" s="1"/>
  <c r="U256"/>
  <c r="V256" s="1"/>
  <c r="Y256"/>
  <c r="Z256" s="1"/>
  <c r="U562"/>
  <c r="V562" s="1"/>
  <c r="W562"/>
  <c r="X562" s="1"/>
  <c r="Q562"/>
  <c r="R562" s="1"/>
  <c r="S562"/>
  <c r="T562" s="1"/>
  <c r="Y562"/>
  <c r="Z562" s="1"/>
  <c r="W17" i="17"/>
  <c r="X17" s="1"/>
  <c r="Y17"/>
  <c r="Z17" s="1"/>
  <c r="Q17"/>
  <c r="R17" s="1"/>
  <c r="S17"/>
  <c r="T17" s="1"/>
  <c r="U17"/>
  <c r="V17" s="1"/>
  <c r="U620" i="13"/>
  <c r="V620" s="1"/>
  <c r="Q620"/>
  <c r="R620" s="1"/>
  <c r="W620"/>
  <c r="X620" s="1"/>
  <c r="Y620"/>
  <c r="Z620" s="1"/>
  <c r="S620"/>
  <c r="T620" s="1"/>
  <c r="Y518"/>
  <c r="Z518" s="1"/>
  <c r="Q518"/>
  <c r="R518" s="1"/>
  <c r="S518"/>
  <c r="T518" s="1"/>
  <c r="W518"/>
  <c r="X518" s="1"/>
  <c r="U518"/>
  <c r="V518" s="1"/>
  <c r="U476"/>
  <c r="V476" s="1"/>
  <c r="S476"/>
  <c r="T476" s="1"/>
  <c r="Y476"/>
  <c r="Z476" s="1"/>
  <c r="W476"/>
  <c r="X476" s="1"/>
  <c r="Q476"/>
  <c r="R476" s="1"/>
  <c r="W187"/>
  <c r="X187" s="1"/>
  <c r="S187"/>
  <c r="T187" s="1"/>
  <c r="U187"/>
  <c r="V187" s="1"/>
  <c r="Y187"/>
  <c r="Z187" s="1"/>
  <c r="Q187"/>
  <c r="R187" s="1"/>
  <c r="W20" i="24"/>
  <c r="X20" s="1"/>
  <c r="S20"/>
  <c r="T20" s="1"/>
  <c r="Q20"/>
  <c r="R20" s="1"/>
  <c r="U20"/>
  <c r="V20" s="1"/>
  <c r="Y20"/>
  <c r="Z20" s="1"/>
  <c r="W412" i="13"/>
  <c r="X412" s="1"/>
  <c r="Y412"/>
  <c r="Z412" s="1"/>
  <c r="Q412"/>
  <c r="R412" s="1"/>
  <c r="S412"/>
  <c r="T412" s="1"/>
  <c r="U412"/>
  <c r="V412" s="1"/>
  <c r="S276"/>
  <c r="T276" s="1"/>
  <c r="Q276"/>
  <c r="R276" s="1"/>
  <c r="U276"/>
  <c r="V276" s="1"/>
  <c r="W276"/>
  <c r="X276" s="1"/>
  <c r="Y276"/>
  <c r="Z276" s="1"/>
  <c r="S117"/>
  <c r="T117" s="1"/>
  <c r="W117"/>
  <c r="X117" s="1"/>
  <c r="Q117"/>
  <c r="R117" s="1"/>
  <c r="U117"/>
  <c r="V117" s="1"/>
  <c r="Y117"/>
  <c r="Z117" s="1"/>
  <c r="W42"/>
  <c r="X42" s="1"/>
  <c r="S42"/>
  <c r="T42" s="1"/>
  <c r="U42"/>
  <c r="V42" s="1"/>
  <c r="Q42"/>
  <c r="R42" s="1"/>
  <c r="Y42"/>
  <c r="Z42" s="1"/>
  <c r="Y589"/>
  <c r="Z589" s="1"/>
  <c r="Q589"/>
  <c r="R589" s="1"/>
  <c r="S589"/>
  <c r="T589" s="1"/>
  <c r="W589"/>
  <c r="X589" s="1"/>
  <c r="U589"/>
  <c r="V589" s="1"/>
  <c r="W563"/>
  <c r="X563" s="1"/>
  <c r="S563"/>
  <c r="T563" s="1"/>
  <c r="Q563"/>
  <c r="R563" s="1"/>
  <c r="Y563"/>
  <c r="Z563" s="1"/>
  <c r="U563"/>
  <c r="V563" s="1"/>
  <c r="W564"/>
  <c r="X564" s="1"/>
  <c r="Y564"/>
  <c r="Z564" s="1"/>
  <c r="Q564"/>
  <c r="R564" s="1"/>
  <c r="S564"/>
  <c r="T564" s="1"/>
  <c r="U564"/>
  <c r="V564" s="1"/>
  <c r="U186"/>
  <c r="V186" s="1"/>
  <c r="S186"/>
  <c r="T186" s="1"/>
  <c r="W186"/>
  <c r="X186" s="1"/>
  <c r="Q186"/>
  <c r="R186" s="1"/>
  <c r="Y186"/>
  <c r="Z186" s="1"/>
  <c r="S610"/>
  <c r="T610" s="1"/>
  <c r="U610"/>
  <c r="V610" s="1"/>
  <c r="Y610"/>
  <c r="Z610" s="1"/>
  <c r="Q610"/>
  <c r="R610" s="1"/>
  <c r="W610"/>
  <c r="X610" s="1"/>
  <c r="W297"/>
  <c r="X297" s="1"/>
  <c r="Q297"/>
  <c r="R297" s="1"/>
  <c r="S297"/>
  <c r="T297" s="1"/>
  <c r="U297"/>
  <c r="V297" s="1"/>
  <c r="Y297"/>
  <c r="Z297" s="1"/>
  <c r="U202"/>
  <c r="V202" s="1"/>
  <c r="S202"/>
  <c r="T202" s="1"/>
  <c r="Q202"/>
  <c r="R202" s="1"/>
  <c r="W202"/>
  <c r="X202" s="1"/>
  <c r="Y202"/>
  <c r="Z202" s="1"/>
  <c r="S417"/>
  <c r="T417" s="1"/>
  <c r="Y417"/>
  <c r="Z417" s="1"/>
  <c r="U417"/>
  <c r="V417" s="1"/>
  <c r="W417"/>
  <c r="X417" s="1"/>
  <c r="Q417"/>
  <c r="R417" s="1"/>
  <c r="W354"/>
  <c r="X354" s="1"/>
  <c r="U354"/>
  <c r="V354" s="1"/>
  <c r="Q354"/>
  <c r="R354" s="1"/>
  <c r="S354"/>
  <c r="T354" s="1"/>
  <c r="Y354"/>
  <c r="Z354" s="1"/>
  <c r="S474"/>
  <c r="T474" s="1"/>
  <c r="Y474"/>
  <c r="Z474" s="1"/>
  <c r="Q474"/>
  <c r="R474" s="1"/>
  <c r="W474"/>
  <c r="X474" s="1"/>
  <c r="U474"/>
  <c r="V474" s="1"/>
  <c r="U460"/>
  <c r="V460" s="1"/>
  <c r="S460"/>
  <c r="T460" s="1"/>
  <c r="Y460"/>
  <c r="Z460" s="1"/>
  <c r="W460"/>
  <c r="X460" s="1"/>
  <c r="Q460"/>
  <c r="R460" s="1"/>
  <c r="U593"/>
  <c r="V593" s="1"/>
  <c r="Y593"/>
  <c r="Z593" s="1"/>
  <c r="Q593"/>
  <c r="R593" s="1"/>
  <c r="W593"/>
  <c r="X593" s="1"/>
  <c r="S593"/>
  <c r="T593" s="1"/>
  <c r="W42" i="17"/>
  <c r="X42" s="1"/>
  <c r="Q42"/>
  <c r="R42" s="1"/>
  <c r="S42"/>
  <c r="T42" s="1"/>
  <c r="Y42"/>
  <c r="Z42" s="1"/>
  <c r="U42"/>
  <c r="V42" s="1"/>
  <c r="W683" i="13"/>
  <c r="X683" s="1"/>
  <c r="Y683"/>
  <c r="Z683" s="1"/>
  <c r="S683"/>
  <c r="T683" s="1"/>
  <c r="U683"/>
  <c r="V683" s="1"/>
  <c r="Q683"/>
  <c r="R683" s="1"/>
  <c r="W516"/>
  <c r="X516" s="1"/>
  <c r="Y516"/>
  <c r="Z516" s="1"/>
  <c r="Q516"/>
  <c r="R516" s="1"/>
  <c r="S516"/>
  <c r="T516" s="1"/>
  <c r="U516"/>
  <c r="V516" s="1"/>
  <c r="Y648"/>
  <c r="Z648" s="1"/>
  <c r="W648"/>
  <c r="X648" s="1"/>
  <c r="U648"/>
  <c r="V648" s="1"/>
  <c r="S648"/>
  <c r="T648" s="1"/>
  <c r="Q648"/>
  <c r="R648" s="1"/>
  <c r="S640"/>
  <c r="T640" s="1"/>
  <c r="U640"/>
  <c r="V640" s="1"/>
  <c r="W640"/>
  <c r="X640" s="1"/>
  <c r="Q640"/>
  <c r="R640" s="1"/>
  <c r="Y640"/>
  <c r="Z640" s="1"/>
  <c r="Y566"/>
  <c r="Z566" s="1"/>
  <c r="Q566"/>
  <c r="R566" s="1"/>
  <c r="S566"/>
  <c r="T566" s="1"/>
  <c r="W566"/>
  <c r="X566" s="1"/>
  <c r="U566"/>
  <c r="V566" s="1"/>
  <c r="W661"/>
  <c r="X661" s="1"/>
  <c r="S661"/>
  <c r="T661" s="1"/>
  <c r="U661"/>
  <c r="V661" s="1"/>
  <c r="Y661"/>
  <c r="Z661" s="1"/>
  <c r="Q661"/>
  <c r="R661" s="1"/>
  <c r="U262"/>
  <c r="V262" s="1"/>
  <c r="Q262"/>
  <c r="R262" s="1"/>
  <c r="S262"/>
  <c r="T262" s="1"/>
  <c r="W262"/>
  <c r="X262" s="1"/>
  <c r="Y262"/>
  <c r="Z262" s="1"/>
  <c r="W424"/>
  <c r="X424" s="1"/>
  <c r="Y424"/>
  <c r="Z424" s="1"/>
  <c r="U424"/>
  <c r="V424" s="1"/>
  <c r="S424"/>
  <c r="T424" s="1"/>
  <c r="Q424"/>
  <c r="R424" s="1"/>
  <c r="U514"/>
  <c r="V514" s="1"/>
  <c r="W514"/>
  <c r="X514" s="1"/>
  <c r="Y514"/>
  <c r="Z514" s="1"/>
  <c r="Q514"/>
  <c r="R514" s="1"/>
  <c r="S514"/>
  <c r="T514" s="1"/>
  <c r="W374"/>
  <c r="X374" s="1"/>
  <c r="Y374"/>
  <c r="Z374" s="1"/>
  <c r="U374"/>
  <c r="V374" s="1"/>
  <c r="Q374"/>
  <c r="R374" s="1"/>
  <c r="S374"/>
  <c r="T374" s="1"/>
  <c r="Y159"/>
  <c r="Z159" s="1"/>
  <c r="Q159"/>
  <c r="R159" s="1"/>
  <c r="W159"/>
  <c r="X159" s="1"/>
  <c r="S159"/>
  <c r="T159" s="1"/>
  <c r="U159"/>
  <c r="V159" s="1"/>
  <c r="Y698"/>
  <c r="Z698" s="1"/>
  <c r="Q698"/>
  <c r="R698" s="1"/>
  <c r="W698"/>
  <c r="X698" s="1"/>
  <c r="S698"/>
  <c r="T698" s="1"/>
  <c r="U698"/>
  <c r="V698" s="1"/>
  <c r="Y198"/>
  <c r="Z198" s="1"/>
  <c r="Q198"/>
  <c r="R198" s="1"/>
  <c r="S198"/>
  <c r="T198" s="1"/>
  <c r="U198"/>
  <c r="V198" s="1"/>
  <c r="W198"/>
  <c r="X198" s="1"/>
  <c r="Y639"/>
  <c r="Z639" s="1"/>
  <c r="Q639"/>
  <c r="R639" s="1"/>
  <c r="U639"/>
  <c r="V639" s="1"/>
  <c r="S639"/>
  <c r="T639" s="1"/>
  <c r="W639"/>
  <c r="X639" s="1"/>
  <c r="W401"/>
  <c r="X401" s="1"/>
  <c r="Y401"/>
  <c r="Z401" s="1"/>
  <c r="Q401"/>
  <c r="R401" s="1"/>
  <c r="S401"/>
  <c r="T401" s="1"/>
  <c r="U401"/>
  <c r="V401" s="1"/>
  <c r="W220"/>
  <c r="X220" s="1"/>
  <c r="Q220"/>
  <c r="R220" s="1"/>
  <c r="U220"/>
  <c r="V220" s="1"/>
  <c r="S220"/>
  <c r="T220" s="1"/>
  <c r="Y220"/>
  <c r="Z220" s="1"/>
  <c r="Y282"/>
  <c r="Z282" s="1"/>
  <c r="Q282"/>
  <c r="R282" s="1"/>
  <c r="S282"/>
  <c r="T282" s="1"/>
  <c r="W282"/>
  <c r="X282" s="1"/>
  <c r="U282"/>
  <c r="V282" s="1"/>
  <c r="S24" i="24"/>
  <c r="T24" s="1"/>
  <c r="Y24"/>
  <c r="Z24" s="1"/>
  <c r="Q24"/>
  <c r="R24" s="1"/>
  <c r="U24"/>
  <c r="V24" s="1"/>
  <c r="W24"/>
  <c r="X24" s="1"/>
  <c r="W188" i="13"/>
  <c r="X188" s="1"/>
  <c r="Q188"/>
  <c r="R188" s="1"/>
  <c r="Y188"/>
  <c r="Z188" s="1"/>
  <c r="S188"/>
  <c r="T188" s="1"/>
  <c r="U188"/>
  <c r="V188" s="1"/>
  <c r="Y517"/>
  <c r="Z517" s="1"/>
  <c r="Q517"/>
  <c r="R517" s="1"/>
  <c r="U517"/>
  <c r="V517" s="1"/>
  <c r="S517"/>
  <c r="T517" s="1"/>
  <c r="W517"/>
  <c r="X517" s="1"/>
  <c r="W259"/>
  <c r="X259" s="1"/>
  <c r="U259"/>
  <c r="V259" s="1"/>
  <c r="Y259"/>
  <c r="Z259" s="1"/>
  <c r="S259"/>
  <c r="T259" s="1"/>
  <c r="Q259"/>
  <c r="R259" s="1"/>
  <c r="W338"/>
  <c r="X338" s="1"/>
  <c r="U338"/>
  <c r="V338" s="1"/>
  <c r="Q338"/>
  <c r="R338" s="1"/>
  <c r="S338"/>
  <c r="T338" s="1"/>
  <c r="Y338"/>
  <c r="Z338" s="1"/>
  <c r="S38"/>
  <c r="T38" s="1"/>
  <c r="Q38"/>
  <c r="R38" s="1"/>
  <c r="U38"/>
  <c r="V38" s="1"/>
  <c r="W38"/>
  <c r="X38" s="1"/>
  <c r="Y38"/>
  <c r="Z38" s="1"/>
  <c r="W375"/>
  <c r="X375" s="1"/>
  <c r="S375"/>
  <c r="T375" s="1"/>
  <c r="Q375"/>
  <c r="R375" s="1"/>
  <c r="Y375"/>
  <c r="Z375" s="1"/>
  <c r="U375"/>
  <c r="V375" s="1"/>
  <c r="W454"/>
  <c r="X454" s="1"/>
  <c r="U454"/>
  <c r="V454" s="1"/>
  <c r="Y454"/>
  <c r="Z454" s="1"/>
  <c r="S454"/>
  <c r="T454" s="1"/>
  <c r="Q454"/>
  <c r="R454" s="1"/>
  <c r="U623"/>
  <c r="V623" s="1"/>
  <c r="Y623"/>
  <c r="Z623" s="1"/>
  <c r="Q623"/>
  <c r="R623" s="1"/>
  <c r="S623"/>
  <c r="T623" s="1"/>
  <c r="W623"/>
  <c r="X623" s="1"/>
  <c r="W653"/>
  <c r="X653" s="1"/>
  <c r="S653"/>
  <c r="T653" s="1"/>
  <c r="U653"/>
  <c r="V653" s="1"/>
  <c r="Y653"/>
  <c r="Z653" s="1"/>
  <c r="Q653"/>
  <c r="R653" s="1"/>
  <c r="S271"/>
  <c r="T271" s="1"/>
  <c r="Y271"/>
  <c r="Z271" s="1"/>
  <c r="Q271"/>
  <c r="R271" s="1"/>
  <c r="U271"/>
  <c r="V271" s="1"/>
  <c r="W271"/>
  <c r="X271" s="1"/>
  <c r="W421"/>
  <c r="X421" s="1"/>
  <c r="U421"/>
  <c r="V421" s="1"/>
  <c r="S421"/>
  <c r="T421" s="1"/>
  <c r="Q421"/>
  <c r="R421" s="1"/>
  <c r="Y421"/>
  <c r="Z421" s="1"/>
  <c r="U154"/>
  <c r="V154" s="1"/>
  <c r="W154"/>
  <c r="X154" s="1"/>
  <c r="Y154"/>
  <c r="Z154" s="1"/>
  <c r="S154"/>
  <c r="T154" s="1"/>
  <c r="Q154"/>
  <c r="R154" s="1"/>
  <c r="S215"/>
  <c r="T215" s="1"/>
  <c r="Q215"/>
  <c r="R215" s="1"/>
  <c r="U215"/>
  <c r="V215" s="1"/>
  <c r="W215"/>
  <c r="X215" s="1"/>
  <c r="Y215"/>
  <c r="Z215" s="1"/>
  <c r="W539"/>
  <c r="X539" s="1"/>
  <c r="S539"/>
  <c r="T539" s="1"/>
  <c r="Q539"/>
  <c r="R539" s="1"/>
  <c r="Y539"/>
  <c r="Z539" s="1"/>
  <c r="U539"/>
  <c r="V539" s="1"/>
  <c r="Y348"/>
  <c r="Z348" s="1"/>
  <c r="Q348"/>
  <c r="R348" s="1"/>
  <c r="W348"/>
  <c r="X348" s="1"/>
  <c r="S348"/>
  <c r="T348" s="1"/>
  <c r="U348"/>
  <c r="V348" s="1"/>
  <c r="W289"/>
  <c r="X289" s="1"/>
  <c r="Q289"/>
  <c r="R289" s="1"/>
  <c r="S289"/>
  <c r="T289" s="1"/>
  <c r="U289"/>
  <c r="V289" s="1"/>
  <c r="Y289"/>
  <c r="Z289" s="1"/>
  <c r="S390"/>
  <c r="T390" s="1"/>
  <c r="W390"/>
  <c r="X390" s="1"/>
  <c r="U390"/>
  <c r="V390" s="1"/>
  <c r="Q390"/>
  <c r="R390" s="1"/>
  <c r="Y390"/>
  <c r="Z390" s="1"/>
  <c r="W571"/>
  <c r="X571" s="1"/>
  <c r="S571"/>
  <c r="T571" s="1"/>
  <c r="Y571"/>
  <c r="Z571" s="1"/>
  <c r="U571"/>
  <c r="V571" s="1"/>
  <c r="Q571"/>
  <c r="R571" s="1"/>
  <c r="W645"/>
  <c r="X645" s="1"/>
  <c r="S645"/>
  <c r="T645" s="1"/>
  <c r="U645"/>
  <c r="V645" s="1"/>
  <c r="Y645"/>
  <c r="Z645" s="1"/>
  <c r="Q645"/>
  <c r="R645" s="1"/>
  <c r="U735"/>
  <c r="V735" s="1"/>
  <c r="W735"/>
  <c r="X735" s="1"/>
  <c r="S735"/>
  <c r="T735" s="1"/>
  <c r="Y735"/>
  <c r="Z735" s="1"/>
  <c r="Q735"/>
  <c r="R735" s="1"/>
  <c r="W148"/>
  <c r="X148" s="1"/>
  <c r="Y148"/>
  <c r="Z148" s="1"/>
  <c r="Q148"/>
  <c r="R148" s="1"/>
  <c r="U148"/>
  <c r="V148" s="1"/>
  <c r="S148"/>
  <c r="T148" s="1"/>
  <c r="W35" i="24"/>
  <c r="X35" s="1"/>
  <c r="Y35"/>
  <c r="Z35" s="1"/>
  <c r="Q35"/>
  <c r="R35" s="1"/>
  <c r="U35"/>
  <c r="V35" s="1"/>
  <c r="S35"/>
  <c r="T35" s="1"/>
  <c r="W330" i="13"/>
  <c r="X330" s="1"/>
  <c r="U330"/>
  <c r="V330" s="1"/>
  <c r="Y330"/>
  <c r="Z330" s="1"/>
  <c r="S330"/>
  <c r="T330" s="1"/>
  <c r="Q330"/>
  <c r="R330" s="1"/>
  <c r="W713"/>
  <c r="X713" s="1"/>
  <c r="Y713"/>
  <c r="Z713" s="1"/>
  <c r="Q713"/>
  <c r="R713" s="1"/>
  <c r="S713"/>
  <c r="T713" s="1"/>
  <c r="U713"/>
  <c r="V713" s="1"/>
  <c r="U521"/>
  <c r="V521" s="1"/>
  <c r="Y521"/>
  <c r="Z521" s="1"/>
  <c r="Q521"/>
  <c r="R521" s="1"/>
  <c r="W521"/>
  <c r="X521" s="1"/>
  <c r="S521"/>
  <c r="T521" s="1"/>
  <c r="W470"/>
  <c r="X470" s="1"/>
  <c r="U470"/>
  <c r="V470" s="1"/>
  <c r="Y470"/>
  <c r="Z470" s="1"/>
  <c r="S470"/>
  <c r="T470" s="1"/>
  <c r="Q470"/>
  <c r="R470" s="1"/>
  <c r="Y557"/>
  <c r="Z557" s="1"/>
  <c r="Q557"/>
  <c r="R557" s="1"/>
  <c r="U557"/>
  <c r="V557" s="1"/>
  <c r="W557"/>
  <c r="X557" s="1"/>
  <c r="S557"/>
  <c r="T557" s="1"/>
  <c r="U314"/>
  <c r="V314" s="1"/>
  <c r="Q314"/>
  <c r="R314" s="1"/>
  <c r="S314"/>
  <c r="T314" s="1"/>
  <c r="W314"/>
  <c r="X314" s="1"/>
  <c r="Y314"/>
  <c r="Z314" s="1"/>
  <c r="S362"/>
  <c r="T362" s="1"/>
  <c r="U362"/>
  <c r="V362" s="1"/>
  <c r="Y362"/>
  <c r="Z362" s="1"/>
  <c r="W362"/>
  <c r="X362" s="1"/>
  <c r="Q362"/>
  <c r="R362" s="1"/>
  <c r="W547"/>
  <c r="X547" s="1"/>
  <c r="S547"/>
  <c r="T547" s="1"/>
  <c r="Y547"/>
  <c r="Z547" s="1"/>
  <c r="U547"/>
  <c r="V547" s="1"/>
  <c r="Q547"/>
  <c r="R547" s="1"/>
  <c r="W721"/>
  <c r="X721" s="1"/>
  <c r="Y721"/>
  <c r="Z721" s="1"/>
  <c r="Q721"/>
  <c r="R721" s="1"/>
  <c r="S721"/>
  <c r="T721" s="1"/>
  <c r="U721"/>
  <c r="V721" s="1"/>
  <c r="U177"/>
  <c r="V177" s="1"/>
  <c r="Y177"/>
  <c r="Z177" s="1"/>
  <c r="S177"/>
  <c r="T177" s="1"/>
  <c r="Q177"/>
  <c r="R177" s="1"/>
  <c r="W177"/>
  <c r="X177" s="1"/>
  <c r="U58"/>
  <c r="V58" s="1"/>
  <c r="Q58"/>
  <c r="R58" s="1"/>
  <c r="S58"/>
  <c r="T58" s="1"/>
  <c r="Y58"/>
  <c r="Z58" s="1"/>
  <c r="W58"/>
  <c r="X58" s="1"/>
  <c r="W644"/>
  <c r="X644" s="1"/>
  <c r="U644"/>
  <c r="V644" s="1"/>
  <c r="Y644"/>
  <c r="Z644" s="1"/>
  <c r="Q644"/>
  <c r="R644" s="1"/>
  <c r="S644"/>
  <c r="T644" s="1"/>
  <c r="W132"/>
  <c r="X132" s="1"/>
  <c r="Y132"/>
  <c r="Z132" s="1"/>
  <c r="Q132"/>
  <c r="R132" s="1"/>
  <c r="U132"/>
  <c r="V132" s="1"/>
  <c r="S132"/>
  <c r="T132" s="1"/>
  <c r="U278"/>
  <c r="V278" s="1"/>
  <c r="W278"/>
  <c r="X278" s="1"/>
  <c r="Y278"/>
  <c r="Z278" s="1"/>
  <c r="S278"/>
  <c r="T278" s="1"/>
  <c r="Q278"/>
  <c r="R278" s="1"/>
  <c r="W106"/>
  <c r="X106" s="1"/>
  <c r="S106"/>
  <c r="T106" s="1"/>
  <c r="U106"/>
  <c r="V106" s="1"/>
  <c r="Y106"/>
  <c r="Z106" s="1"/>
  <c r="Q106"/>
  <c r="R106" s="1"/>
  <c r="U546"/>
  <c r="V546" s="1"/>
  <c r="W546"/>
  <c r="X546" s="1"/>
  <c r="Y546"/>
  <c r="Z546" s="1"/>
  <c r="Q546"/>
  <c r="R546" s="1"/>
  <c r="S546"/>
  <c r="T546" s="1"/>
  <c r="S328"/>
  <c r="T328" s="1"/>
  <c r="Q328"/>
  <c r="R328" s="1"/>
  <c r="W328"/>
  <c r="X328" s="1"/>
  <c r="U328"/>
  <c r="V328" s="1"/>
  <c r="Y328"/>
  <c r="Z328" s="1"/>
  <c r="W157"/>
  <c r="X157" s="1"/>
  <c r="U157"/>
  <c r="V157" s="1"/>
  <c r="Q157"/>
  <c r="R157" s="1"/>
  <c r="S157"/>
  <c r="T157" s="1"/>
  <c r="Y157"/>
  <c r="Z157" s="1"/>
  <c r="Y53"/>
  <c r="Z53" s="1"/>
  <c r="Q53"/>
  <c r="R53" s="1"/>
  <c r="U53"/>
  <c r="V53" s="1"/>
  <c r="S53"/>
  <c r="T53" s="1"/>
  <c r="W53"/>
  <c r="X53" s="1"/>
  <c r="W243"/>
  <c r="X243" s="1"/>
  <c r="Y243"/>
  <c r="Z243" s="1"/>
  <c r="Q243"/>
  <c r="R243" s="1"/>
  <c r="S243"/>
  <c r="T243" s="1"/>
  <c r="U243"/>
  <c r="V243" s="1"/>
  <c r="Y693"/>
  <c r="Z693" s="1"/>
  <c r="Q693"/>
  <c r="R693" s="1"/>
  <c r="S693"/>
  <c r="T693" s="1"/>
  <c r="U693"/>
  <c r="V693" s="1"/>
  <c r="W693"/>
  <c r="X693" s="1"/>
  <c r="W39" i="21"/>
  <c r="X39" s="1"/>
  <c r="Q39"/>
  <c r="R39" s="1"/>
  <c r="U39"/>
  <c r="V39" s="1"/>
  <c r="Y39"/>
  <c r="Z39" s="1"/>
  <c r="S39"/>
  <c r="T39" s="1"/>
  <c r="W430" i="13"/>
  <c r="X430" s="1"/>
  <c r="U430"/>
  <c r="V430" s="1"/>
  <c r="S430"/>
  <c r="T430" s="1"/>
  <c r="Q430"/>
  <c r="R430" s="1"/>
  <c r="Y430"/>
  <c r="Z430" s="1"/>
  <c r="U270"/>
  <c r="V270" s="1"/>
  <c r="Y270"/>
  <c r="Z270" s="1"/>
  <c r="W270"/>
  <c r="X270" s="1"/>
  <c r="Q270"/>
  <c r="R270" s="1"/>
  <c r="S270"/>
  <c r="T270" s="1"/>
  <c r="Y510"/>
  <c r="Z510" s="1"/>
  <c r="Q510"/>
  <c r="R510" s="1"/>
  <c r="S510"/>
  <c r="T510" s="1"/>
  <c r="W510"/>
  <c r="X510" s="1"/>
  <c r="U510"/>
  <c r="V510" s="1"/>
  <c r="W462"/>
  <c r="X462" s="1"/>
  <c r="U462"/>
  <c r="V462" s="1"/>
  <c r="S462"/>
  <c r="T462" s="1"/>
  <c r="Q462"/>
  <c r="R462" s="1"/>
  <c r="Y462"/>
  <c r="Z462" s="1"/>
  <c r="W156"/>
  <c r="X156" s="1"/>
  <c r="Y156"/>
  <c r="Z156" s="1"/>
  <c r="Q156"/>
  <c r="R156" s="1"/>
  <c r="S156"/>
  <c r="T156" s="1"/>
  <c r="U156"/>
  <c r="V156" s="1"/>
  <c r="U428"/>
  <c r="V428" s="1"/>
  <c r="S428"/>
  <c r="T428" s="1"/>
  <c r="Y428"/>
  <c r="Z428" s="1"/>
  <c r="W428"/>
  <c r="X428" s="1"/>
  <c r="Q428"/>
  <c r="R428" s="1"/>
  <c r="W463"/>
  <c r="X463" s="1"/>
  <c r="Y463"/>
  <c r="Z463" s="1"/>
  <c r="Q463"/>
  <c r="R463" s="1"/>
  <c r="S463"/>
  <c r="T463" s="1"/>
  <c r="U463"/>
  <c r="V463" s="1"/>
  <c r="Q247"/>
  <c r="R247" s="1"/>
  <c r="U247"/>
  <c r="V247" s="1"/>
  <c r="W247"/>
  <c r="X247" s="1"/>
  <c r="Y247"/>
  <c r="Z247" s="1"/>
  <c r="S247"/>
  <c r="T247" s="1"/>
  <c r="Q686"/>
  <c r="R686" s="1"/>
  <c r="S686"/>
  <c r="T686" s="1"/>
  <c r="U686"/>
  <c r="V686" s="1"/>
  <c r="Y686"/>
  <c r="Z686" s="1"/>
  <c r="W686"/>
  <c r="X686" s="1"/>
  <c r="W34" i="17"/>
  <c r="X34" s="1"/>
  <c r="Y34"/>
  <c r="Z34" s="1"/>
  <c r="Q34"/>
  <c r="R34" s="1"/>
  <c r="S34"/>
  <c r="T34" s="1"/>
  <c r="U34"/>
  <c r="V34" s="1"/>
  <c r="U569" i="13"/>
  <c r="V569" s="1"/>
  <c r="Y569"/>
  <c r="Z569" s="1"/>
  <c r="Q569"/>
  <c r="R569" s="1"/>
  <c r="W569"/>
  <c r="X569" s="1"/>
  <c r="S569"/>
  <c r="T569" s="1"/>
  <c r="W431"/>
  <c r="X431" s="1"/>
  <c r="Y431"/>
  <c r="Z431" s="1"/>
  <c r="Q431"/>
  <c r="R431" s="1"/>
  <c r="S431"/>
  <c r="T431" s="1"/>
  <c r="U431"/>
  <c r="V431" s="1"/>
  <c r="Q122"/>
  <c r="R122" s="1"/>
  <c r="S122"/>
  <c r="T122" s="1"/>
  <c r="W122"/>
  <c r="X122" s="1"/>
  <c r="U122"/>
  <c r="V122" s="1"/>
  <c r="Y122"/>
  <c r="Z122" s="1"/>
  <c r="Q503"/>
  <c r="R503" s="1"/>
  <c r="S503"/>
  <c r="T503" s="1"/>
  <c r="U503"/>
  <c r="V503" s="1"/>
  <c r="Y503"/>
  <c r="Z503" s="1"/>
  <c r="W503"/>
  <c r="X503" s="1"/>
  <c r="U436"/>
  <c r="V436" s="1"/>
  <c r="S436"/>
  <c r="T436" s="1"/>
  <c r="Q436"/>
  <c r="R436" s="1"/>
  <c r="Y436"/>
  <c r="Z436" s="1"/>
  <c r="W436"/>
  <c r="X436" s="1"/>
  <c r="U694"/>
  <c r="V694" s="1"/>
  <c r="W694"/>
  <c r="X694" s="1"/>
  <c r="Q694"/>
  <c r="R694" s="1"/>
  <c r="S694"/>
  <c r="T694" s="1"/>
  <c r="Y694"/>
  <c r="Z694" s="1"/>
  <c r="U336"/>
  <c r="V336" s="1"/>
  <c r="S336"/>
  <c r="T336" s="1"/>
  <c r="W336"/>
  <c r="X336" s="1"/>
  <c r="Y336"/>
  <c r="Z336" s="1"/>
  <c r="Q336"/>
  <c r="R336" s="1"/>
  <c r="S746"/>
  <c r="T746" s="1"/>
  <c r="U746"/>
  <c r="V746" s="1"/>
  <c r="Y746"/>
  <c r="Z746" s="1"/>
  <c r="Q746"/>
  <c r="R746" s="1"/>
  <c r="W746"/>
  <c r="X746" s="1"/>
  <c r="U66"/>
  <c r="V66" s="1"/>
  <c r="S66"/>
  <c r="T66" s="1"/>
  <c r="W66"/>
  <c r="X66" s="1"/>
  <c r="Q66"/>
  <c r="R66" s="1"/>
  <c r="Y66"/>
  <c r="Z66" s="1"/>
  <c r="U579"/>
  <c r="V579" s="1"/>
  <c r="Y579"/>
  <c r="Z579" s="1"/>
  <c r="Q579"/>
  <c r="R579" s="1"/>
  <c r="S579"/>
  <c r="T579" s="1"/>
  <c r="W579"/>
  <c r="X579" s="1"/>
  <c r="S734"/>
  <c r="T734" s="1"/>
  <c r="Q734"/>
  <c r="R734" s="1"/>
  <c r="Y734"/>
  <c r="Z734" s="1"/>
  <c r="U734"/>
  <c r="V734" s="1"/>
  <c r="W734"/>
  <c r="X734" s="1"/>
  <c r="W41" i="17"/>
  <c r="X41" s="1"/>
  <c r="Y41"/>
  <c r="Z41" s="1"/>
  <c r="Q41"/>
  <c r="R41" s="1"/>
  <c r="S41"/>
  <c r="T41" s="1"/>
  <c r="U41"/>
  <c r="V41" s="1"/>
  <c r="Y318" i="13"/>
  <c r="Z318" s="1"/>
  <c r="Q318"/>
  <c r="R318" s="1"/>
  <c r="W318"/>
  <c r="X318" s="1"/>
  <c r="S318"/>
  <c r="T318" s="1"/>
  <c r="U318"/>
  <c r="V318" s="1"/>
  <c r="U537"/>
  <c r="V537" s="1"/>
  <c r="Y537"/>
  <c r="Z537" s="1"/>
  <c r="Q537"/>
  <c r="R537" s="1"/>
  <c r="W537"/>
  <c r="X537" s="1"/>
  <c r="S537"/>
  <c r="T537" s="1"/>
  <c r="Y21" i="24"/>
  <c r="Z21" s="1"/>
  <c r="Q21"/>
  <c r="R21" s="1"/>
  <c r="S21"/>
  <c r="T21" s="1"/>
  <c r="U21"/>
  <c r="V21" s="1"/>
  <c r="W21"/>
  <c r="X21" s="1"/>
  <c r="W99" i="13"/>
  <c r="X99" s="1"/>
  <c r="S99"/>
  <c r="T99" s="1"/>
  <c r="U99"/>
  <c r="V99" s="1"/>
  <c r="Y99"/>
  <c r="Z99" s="1"/>
  <c r="Q99"/>
  <c r="R99" s="1"/>
  <c r="S35"/>
  <c r="T35" s="1"/>
  <c r="Q35"/>
  <c r="R35" s="1"/>
  <c r="Y35"/>
  <c r="Z35" s="1"/>
  <c r="U35"/>
  <c r="V35" s="1"/>
  <c r="W35"/>
  <c r="X35" s="1"/>
  <c r="Y682"/>
  <c r="Z682" s="1"/>
  <c r="Q682"/>
  <c r="R682" s="1"/>
  <c r="W682"/>
  <c r="X682" s="1"/>
  <c r="U682"/>
  <c r="V682" s="1"/>
  <c r="S682"/>
  <c r="T682" s="1"/>
  <c r="W140"/>
  <c r="X140" s="1"/>
  <c r="Y140"/>
  <c r="Z140" s="1"/>
  <c r="Q140"/>
  <c r="R140" s="1"/>
  <c r="S140"/>
  <c r="T140" s="1"/>
  <c r="U140"/>
  <c r="V140" s="1"/>
  <c r="W378"/>
  <c r="X378" s="1"/>
  <c r="U378"/>
  <c r="V378" s="1"/>
  <c r="S378"/>
  <c r="T378" s="1"/>
  <c r="Q378"/>
  <c r="R378" s="1"/>
  <c r="Y378"/>
  <c r="Z378" s="1"/>
  <c r="W606"/>
  <c r="X606" s="1"/>
  <c r="U606"/>
  <c r="V606" s="1"/>
  <c r="Y606"/>
  <c r="Z606" s="1"/>
  <c r="S606"/>
  <c r="T606" s="1"/>
  <c r="Q606"/>
  <c r="R606" s="1"/>
  <c r="U138"/>
  <c r="V138" s="1"/>
  <c r="W138"/>
  <c r="X138" s="1"/>
  <c r="S138"/>
  <c r="T138" s="1"/>
  <c r="Q138"/>
  <c r="R138" s="1"/>
  <c r="Y138"/>
  <c r="Z138" s="1"/>
  <c r="U165"/>
  <c r="V165" s="1"/>
  <c r="W165"/>
  <c r="X165" s="1"/>
  <c r="Q165"/>
  <c r="R165" s="1"/>
  <c r="Y165"/>
  <c r="Z165" s="1"/>
  <c r="S165"/>
  <c r="T165" s="1"/>
  <c r="W59"/>
  <c r="X59" s="1"/>
  <c r="S59"/>
  <c r="T59" s="1"/>
  <c r="U59"/>
  <c r="V59" s="1"/>
  <c r="Y59"/>
  <c r="Z59" s="1"/>
  <c r="Q59"/>
  <c r="R59" s="1"/>
  <c r="W195"/>
  <c r="X195" s="1"/>
  <c r="Y195"/>
  <c r="Z195" s="1"/>
  <c r="Q195"/>
  <c r="R195" s="1"/>
  <c r="U195"/>
  <c r="V195" s="1"/>
  <c r="S195"/>
  <c r="T195" s="1"/>
  <c r="W307"/>
  <c r="X307" s="1"/>
  <c r="Y307"/>
  <c r="Z307" s="1"/>
  <c r="Q307"/>
  <c r="R307" s="1"/>
  <c r="S307"/>
  <c r="T307" s="1"/>
  <c r="U307"/>
  <c r="V307" s="1"/>
  <c r="W483"/>
  <c r="X483" s="1"/>
  <c r="Y483"/>
  <c r="Z483" s="1"/>
  <c r="U483"/>
  <c r="V483" s="1"/>
  <c r="Q483"/>
  <c r="R483" s="1"/>
  <c r="S483"/>
  <c r="T483" s="1"/>
  <c r="Y35" i="17"/>
  <c r="Z35" s="1"/>
  <c r="Q35"/>
  <c r="R35" s="1"/>
  <c r="S35"/>
  <c r="T35" s="1"/>
  <c r="U35"/>
  <c r="V35" s="1"/>
  <c r="W35"/>
  <c r="X35" s="1"/>
  <c r="W27" i="24"/>
  <c r="X27" s="1"/>
  <c r="Y27"/>
  <c r="Z27" s="1"/>
  <c r="Q27"/>
  <c r="R27" s="1"/>
  <c r="S27"/>
  <c r="T27" s="1"/>
  <c r="U27"/>
  <c r="V27" s="1"/>
  <c r="Y38"/>
  <c r="Z38" s="1"/>
  <c r="Q38"/>
  <c r="R38" s="1"/>
  <c r="U38"/>
  <c r="V38" s="1"/>
  <c r="W38"/>
  <c r="X38" s="1"/>
  <c r="S38"/>
  <c r="T38" s="1"/>
  <c r="S559" i="13"/>
  <c r="T559" s="1"/>
  <c r="W559"/>
  <c r="X559" s="1"/>
  <c r="Q559"/>
  <c r="R559" s="1"/>
  <c r="U559"/>
  <c r="V559" s="1"/>
  <c r="Y559"/>
  <c r="Z559" s="1"/>
  <c r="Y250"/>
  <c r="Z250" s="1"/>
  <c r="Q250"/>
  <c r="R250" s="1"/>
  <c r="U250"/>
  <c r="V250" s="1"/>
  <c r="W250"/>
  <c r="X250" s="1"/>
  <c r="S250"/>
  <c r="T250" s="1"/>
  <c r="Y565"/>
  <c r="Z565" s="1"/>
  <c r="Q565"/>
  <c r="R565" s="1"/>
  <c r="U565"/>
  <c r="V565" s="1"/>
  <c r="W565"/>
  <c r="X565" s="1"/>
  <c r="S565"/>
  <c r="T565" s="1"/>
  <c r="U49"/>
  <c r="V49" s="1"/>
  <c r="Y49"/>
  <c r="Z49" s="1"/>
  <c r="Q49"/>
  <c r="R49" s="1"/>
  <c r="W49"/>
  <c r="X49" s="1"/>
  <c r="S49"/>
  <c r="T49" s="1"/>
  <c r="U468"/>
  <c r="V468" s="1"/>
  <c r="S468"/>
  <c r="T468" s="1"/>
  <c r="Q468"/>
  <c r="R468" s="1"/>
  <c r="Y468"/>
  <c r="Z468" s="1"/>
  <c r="W468"/>
  <c r="X468" s="1"/>
  <c r="S543"/>
  <c r="T543" s="1"/>
  <c r="W543"/>
  <c r="X543" s="1"/>
  <c r="Y543"/>
  <c r="Z543" s="1"/>
  <c r="Q543"/>
  <c r="R543" s="1"/>
  <c r="U543"/>
  <c r="V543" s="1"/>
  <c r="S55"/>
  <c r="T55" s="1"/>
  <c r="W55"/>
  <c r="X55" s="1"/>
  <c r="Y55"/>
  <c r="Z55" s="1"/>
  <c r="U55"/>
  <c r="V55" s="1"/>
  <c r="Q55"/>
  <c r="R55" s="1"/>
  <c r="Y181"/>
  <c r="Z181" s="1"/>
  <c r="Q181"/>
  <c r="R181" s="1"/>
  <c r="U181"/>
  <c r="V181" s="1"/>
  <c r="W181"/>
  <c r="X181" s="1"/>
  <c r="S181"/>
  <c r="T181" s="1"/>
  <c r="W105"/>
  <c r="X105" s="1"/>
  <c r="S105"/>
  <c r="T105" s="1"/>
  <c r="U105"/>
  <c r="V105" s="1"/>
  <c r="Q105"/>
  <c r="R105" s="1"/>
  <c r="Y105"/>
  <c r="Z105" s="1"/>
  <c r="U452"/>
  <c r="V452" s="1"/>
  <c r="S452"/>
  <c r="T452" s="1"/>
  <c r="Q452"/>
  <c r="R452" s="1"/>
  <c r="Y452"/>
  <c r="Z452" s="1"/>
  <c r="W452"/>
  <c r="X452" s="1"/>
  <c r="Y341"/>
  <c r="Z341" s="1"/>
  <c r="Q341"/>
  <c r="R341" s="1"/>
  <c r="S341"/>
  <c r="T341" s="1"/>
  <c r="U341"/>
  <c r="V341" s="1"/>
  <c r="W341"/>
  <c r="X341" s="1"/>
  <c r="W26" i="17"/>
  <c r="X26" s="1"/>
  <c r="U26"/>
  <c r="V26" s="1"/>
  <c r="Q26"/>
  <c r="R26" s="1"/>
  <c r="S26"/>
  <c r="T26" s="1"/>
  <c r="Y26"/>
  <c r="Z26" s="1"/>
  <c r="Y425" i="13"/>
  <c r="Z425" s="1"/>
  <c r="Q425"/>
  <c r="R425" s="1"/>
  <c r="S425"/>
  <c r="T425" s="1"/>
  <c r="W425"/>
  <c r="X425" s="1"/>
  <c r="U425"/>
  <c r="V425" s="1"/>
  <c r="W515"/>
  <c r="X515" s="1"/>
  <c r="S515"/>
  <c r="T515" s="1"/>
  <c r="Q515"/>
  <c r="R515" s="1"/>
  <c r="Y515"/>
  <c r="Z515" s="1"/>
  <c r="U515"/>
  <c r="V515" s="1"/>
  <c r="S38" i="17"/>
  <c r="T38" s="1"/>
  <c r="U38"/>
  <c r="V38" s="1"/>
  <c r="Q38"/>
  <c r="R38" s="1"/>
  <c r="Y38"/>
  <c r="Z38" s="1"/>
  <c r="W38"/>
  <c r="X38" s="1"/>
  <c r="Y494" i="13"/>
  <c r="Z494" s="1"/>
  <c r="Q494"/>
  <c r="R494" s="1"/>
  <c r="S494"/>
  <c r="T494" s="1"/>
  <c r="U494"/>
  <c r="V494" s="1"/>
  <c r="W494"/>
  <c r="X494" s="1"/>
  <c r="S273"/>
  <c r="T273" s="1"/>
  <c r="W273"/>
  <c r="X273" s="1"/>
  <c r="Y273"/>
  <c r="Z273" s="1"/>
  <c r="Q273"/>
  <c r="R273" s="1"/>
  <c r="U273"/>
  <c r="V273" s="1"/>
  <c r="Y255"/>
  <c r="Z255" s="1"/>
  <c r="Q255"/>
  <c r="R255" s="1"/>
  <c r="S255"/>
  <c r="T255" s="1"/>
  <c r="U255"/>
  <c r="V255" s="1"/>
  <c r="W255"/>
  <c r="X255" s="1"/>
  <c r="Y627"/>
  <c r="Z627" s="1"/>
  <c r="Q627"/>
  <c r="R627" s="1"/>
  <c r="S627"/>
  <c r="T627" s="1"/>
  <c r="U627"/>
  <c r="V627" s="1"/>
  <c r="W627"/>
  <c r="X627" s="1"/>
  <c r="Y619"/>
  <c r="Z619" s="1"/>
  <c r="S619"/>
  <c r="T619" s="1"/>
  <c r="W619"/>
  <c r="X619" s="1"/>
  <c r="U619"/>
  <c r="V619" s="1"/>
  <c r="Q619"/>
  <c r="R619" s="1"/>
  <c r="F42" i="9"/>
  <c r="O42" s="1"/>
  <c r="U155" i="13"/>
  <c r="V155" s="1"/>
  <c r="Q155"/>
  <c r="R155" s="1"/>
  <c r="W155"/>
  <c r="X155" s="1"/>
  <c r="Y155"/>
  <c r="Z155" s="1"/>
  <c r="S155"/>
  <c r="T155" s="1"/>
  <c r="F20" i="5"/>
  <c r="Y115" i="13"/>
  <c r="Z115" s="1"/>
  <c r="Q115"/>
  <c r="R115" s="1"/>
  <c r="U115"/>
  <c r="V115" s="1"/>
  <c r="S115"/>
  <c r="T115" s="1"/>
  <c r="W115"/>
  <c r="X115" s="1"/>
  <c r="U650"/>
  <c r="V650" s="1"/>
  <c r="Q650"/>
  <c r="R650" s="1"/>
  <c r="S650"/>
  <c r="T650" s="1"/>
  <c r="W650"/>
  <c r="X650" s="1"/>
  <c r="Y650"/>
  <c r="Z650" s="1"/>
  <c r="Y69"/>
  <c r="Z69" s="1"/>
  <c r="Q69"/>
  <c r="R69" s="1"/>
  <c r="U69"/>
  <c r="V69" s="1"/>
  <c r="W69"/>
  <c r="X69" s="1"/>
  <c r="S69"/>
  <c r="T69" s="1"/>
  <c r="W699"/>
  <c r="X699" s="1"/>
  <c r="S699"/>
  <c r="T699" s="1"/>
  <c r="Q699"/>
  <c r="R699" s="1"/>
  <c r="Y699"/>
  <c r="Z699" s="1"/>
  <c r="U699"/>
  <c r="V699" s="1"/>
  <c r="S199"/>
  <c r="T199" s="1"/>
  <c r="Q199"/>
  <c r="R199" s="1"/>
  <c r="U199"/>
  <c r="V199" s="1"/>
  <c r="W199"/>
  <c r="X199" s="1"/>
  <c r="Y199"/>
  <c r="Z199" s="1"/>
  <c r="Y752"/>
  <c r="Z752" s="1"/>
  <c r="Q752"/>
  <c r="R752" s="1"/>
  <c r="S752"/>
  <c r="T752" s="1"/>
  <c r="U752"/>
  <c r="V752" s="1"/>
  <c r="W752"/>
  <c r="X752" s="1"/>
  <c r="U720"/>
  <c r="V720" s="1"/>
  <c r="Q720"/>
  <c r="R720" s="1"/>
  <c r="Y720"/>
  <c r="Z720" s="1"/>
  <c r="W720"/>
  <c r="X720" s="1"/>
  <c r="S720"/>
  <c r="T720" s="1"/>
  <c r="W617"/>
  <c r="X617" s="1"/>
  <c r="U617"/>
  <c r="V617" s="1"/>
  <c r="Q617"/>
  <c r="R617" s="1"/>
  <c r="S617"/>
  <c r="T617" s="1"/>
  <c r="Y617"/>
  <c r="Z617" s="1"/>
  <c r="N42" i="21"/>
  <c r="E42"/>
  <c r="F37" i="5"/>
  <c r="O37" s="1"/>
  <c r="S64" i="13"/>
  <c r="T64" s="1"/>
  <c r="U64"/>
  <c r="V64" s="1"/>
  <c r="Q64"/>
  <c r="R64" s="1"/>
  <c r="W64"/>
  <c r="X64" s="1"/>
  <c r="Y64"/>
  <c r="Z64" s="1"/>
  <c r="M32" i="5"/>
  <c r="N32" s="1"/>
  <c r="E32"/>
  <c r="G32"/>
  <c r="H32" s="1"/>
  <c r="I32"/>
  <c r="J32" s="1"/>
  <c r="K32"/>
  <c r="L32" s="1"/>
  <c r="Y480" i="13"/>
  <c r="Z480" s="1"/>
  <c r="Q480"/>
  <c r="R480" s="1"/>
  <c r="W480"/>
  <c r="X480" s="1"/>
  <c r="U480"/>
  <c r="V480" s="1"/>
  <c r="S480"/>
  <c r="T480" s="1"/>
  <c r="Y705"/>
  <c r="Z705" s="1"/>
  <c r="Q705"/>
  <c r="R705" s="1"/>
  <c r="U705"/>
  <c r="V705" s="1"/>
  <c r="S705"/>
  <c r="T705" s="1"/>
  <c r="W705"/>
  <c r="X705" s="1"/>
  <c r="Y464"/>
  <c r="Z464" s="1"/>
  <c r="Q464"/>
  <c r="R464" s="1"/>
  <c r="W464"/>
  <c r="X464" s="1"/>
  <c r="U464"/>
  <c r="V464" s="1"/>
  <c r="S464"/>
  <c r="T464" s="1"/>
  <c r="W376"/>
  <c r="X376" s="1"/>
  <c r="Y376"/>
  <c r="Z376" s="1"/>
  <c r="U376"/>
  <c r="V376" s="1"/>
  <c r="Q376"/>
  <c r="R376" s="1"/>
  <c r="S376"/>
  <c r="T376" s="1"/>
  <c r="Y158"/>
  <c r="Z158" s="1"/>
  <c r="Q158"/>
  <c r="R158" s="1"/>
  <c r="S158"/>
  <c r="T158" s="1"/>
  <c r="W158"/>
  <c r="X158" s="1"/>
  <c r="U158"/>
  <c r="V158" s="1"/>
  <c r="Y377"/>
  <c r="Z377" s="1"/>
  <c r="Q377"/>
  <c r="R377" s="1"/>
  <c r="S377"/>
  <c r="T377" s="1"/>
  <c r="U377"/>
  <c r="V377" s="1"/>
  <c r="W377"/>
  <c r="X377" s="1"/>
  <c r="S560"/>
  <c r="T560" s="1"/>
  <c r="U560"/>
  <c r="V560" s="1"/>
  <c r="Q560"/>
  <c r="R560" s="1"/>
  <c r="Y560"/>
  <c r="Z560" s="1"/>
  <c r="W560"/>
  <c r="X560" s="1"/>
  <c r="I23" i="9"/>
  <c r="J23" s="1"/>
  <c r="K23"/>
  <c r="L23" s="1"/>
  <c r="M23"/>
  <c r="N23" s="1"/>
  <c r="G23"/>
  <c r="H23" s="1"/>
  <c r="E23"/>
  <c r="U73" i="13"/>
  <c r="V73" s="1"/>
  <c r="Y73"/>
  <c r="Z73" s="1"/>
  <c r="Q73"/>
  <c r="R73" s="1"/>
  <c r="S73"/>
  <c r="T73" s="1"/>
  <c r="W73"/>
  <c r="X73" s="1"/>
  <c r="S192"/>
  <c r="T192" s="1"/>
  <c r="U192"/>
  <c r="V192" s="1"/>
  <c r="W192"/>
  <c r="X192" s="1"/>
  <c r="Y192"/>
  <c r="Z192" s="1"/>
  <c r="Q192"/>
  <c r="R192" s="1"/>
  <c r="Y150"/>
  <c r="Z150" s="1"/>
  <c r="Q150"/>
  <c r="R150" s="1"/>
  <c r="S150"/>
  <c r="T150" s="1"/>
  <c r="U150"/>
  <c r="V150" s="1"/>
  <c r="W150"/>
  <c r="X150" s="1"/>
  <c r="Y391"/>
  <c r="Z391" s="1"/>
  <c r="Q391"/>
  <c r="R391" s="1"/>
  <c r="S391"/>
  <c r="T391" s="1"/>
  <c r="U391"/>
  <c r="V391" s="1"/>
  <c r="W391"/>
  <c r="X391" s="1"/>
  <c r="S576"/>
  <c r="T576" s="1"/>
  <c r="U576"/>
  <c r="V576" s="1"/>
  <c r="Y576"/>
  <c r="Z576" s="1"/>
  <c r="W576"/>
  <c r="X576" s="1"/>
  <c r="Q576"/>
  <c r="R576" s="1"/>
  <c r="Y669"/>
  <c r="Z669" s="1"/>
  <c r="Q669"/>
  <c r="R669" s="1"/>
  <c r="U669"/>
  <c r="V669" s="1"/>
  <c r="S669"/>
  <c r="T669" s="1"/>
  <c r="W669"/>
  <c r="X669" s="1"/>
  <c r="U513"/>
  <c r="V513" s="1"/>
  <c r="Y513"/>
  <c r="Z513" s="1"/>
  <c r="Q513"/>
  <c r="R513" s="1"/>
  <c r="S513"/>
  <c r="T513" s="1"/>
  <c r="W513"/>
  <c r="X513" s="1"/>
  <c r="Y624"/>
  <c r="Z624" s="1"/>
  <c r="Q624"/>
  <c r="R624" s="1"/>
  <c r="U624"/>
  <c r="V624" s="1"/>
  <c r="S624"/>
  <c r="T624" s="1"/>
  <c r="W624"/>
  <c r="X624" s="1"/>
  <c r="Y37" i="24"/>
  <c r="Z37" s="1"/>
  <c r="Q37"/>
  <c r="R37" s="1"/>
  <c r="S37"/>
  <c r="T37" s="1"/>
  <c r="U37"/>
  <c r="V37" s="1"/>
  <c r="W37"/>
  <c r="X37" s="1"/>
  <c r="S754" i="13"/>
  <c r="T754" s="1"/>
  <c r="U754"/>
  <c r="V754" s="1"/>
  <c r="W754"/>
  <c r="X754" s="1"/>
  <c r="Q754"/>
  <c r="R754" s="1"/>
  <c r="Y754"/>
  <c r="Z754" s="1"/>
  <c r="U90"/>
  <c r="V90" s="1"/>
  <c r="Q90"/>
  <c r="R90" s="1"/>
  <c r="S90"/>
  <c r="T90" s="1"/>
  <c r="Y90"/>
  <c r="Z90" s="1"/>
  <c r="W90"/>
  <c r="X90" s="1"/>
  <c r="W485"/>
  <c r="X485" s="1"/>
  <c r="Y485"/>
  <c r="Z485" s="1"/>
  <c r="U485"/>
  <c r="V485" s="1"/>
  <c r="Q485"/>
  <c r="R485" s="1"/>
  <c r="S485"/>
  <c r="T485" s="1"/>
  <c r="W690"/>
  <c r="X690" s="1"/>
  <c r="Q690"/>
  <c r="R690" s="1"/>
  <c r="U690"/>
  <c r="V690" s="1"/>
  <c r="Y690"/>
  <c r="Z690" s="1"/>
  <c r="S690"/>
  <c r="T690" s="1"/>
  <c r="E16" i="17"/>
  <c r="N16" s="1"/>
  <c r="Y173" i="13"/>
  <c r="Z173" s="1"/>
  <c r="Q173"/>
  <c r="R173" s="1"/>
  <c r="S173"/>
  <c r="T173" s="1"/>
  <c r="U173"/>
  <c r="V173" s="1"/>
  <c r="W173"/>
  <c r="X173" s="1"/>
  <c r="Y716"/>
  <c r="Z716" s="1"/>
  <c r="Q716"/>
  <c r="R716" s="1"/>
  <c r="W716"/>
  <c r="X716" s="1"/>
  <c r="S716"/>
  <c r="T716" s="1"/>
  <c r="U716"/>
  <c r="V716" s="1"/>
  <c r="M18" i="5"/>
  <c r="N18" s="1"/>
  <c r="E18"/>
  <c r="G18"/>
  <c r="H18" s="1"/>
  <c r="I18"/>
  <c r="J18" s="1"/>
  <c r="K18"/>
  <c r="L18" s="1"/>
  <c r="N32" i="17"/>
  <c r="E32"/>
  <c r="S742" i="13"/>
  <c r="T742" s="1"/>
  <c r="U742"/>
  <c r="V742" s="1"/>
  <c r="W742"/>
  <c r="X742" s="1"/>
  <c r="Y742"/>
  <c r="Z742" s="1"/>
  <c r="Q742"/>
  <c r="R742" s="1"/>
  <c r="F36" i="9"/>
  <c r="O36" s="1"/>
  <c r="F37"/>
  <c r="S208" i="13"/>
  <c r="T208" s="1"/>
  <c r="U208"/>
  <c r="V208" s="1"/>
  <c r="W208"/>
  <c r="X208" s="1"/>
  <c r="Q208"/>
  <c r="R208" s="1"/>
  <c r="Y208"/>
  <c r="Z208" s="1"/>
  <c r="S583"/>
  <c r="T583" s="1"/>
  <c r="U583"/>
  <c r="V583" s="1"/>
  <c r="Y583"/>
  <c r="Z583" s="1"/>
  <c r="Q583"/>
  <c r="R583" s="1"/>
  <c r="W583"/>
  <c r="X583" s="1"/>
  <c r="M24" i="5"/>
  <c r="N24" s="1"/>
  <c r="E24"/>
  <c r="G24"/>
  <c r="H24" s="1"/>
  <c r="I24"/>
  <c r="J24" s="1"/>
  <c r="K24"/>
  <c r="L24" s="1"/>
  <c r="W672" i="13"/>
  <c r="X672" s="1"/>
  <c r="U672"/>
  <c r="V672" s="1"/>
  <c r="Y672"/>
  <c r="Z672" s="1"/>
  <c r="Q672"/>
  <c r="R672" s="1"/>
  <c r="S672"/>
  <c r="T672" s="1"/>
  <c r="I30" i="9"/>
  <c r="J30" s="1"/>
  <c r="K30"/>
  <c r="L30" s="1"/>
  <c r="E30"/>
  <c r="G30"/>
  <c r="H30" s="1"/>
  <c r="M30"/>
  <c r="N30" s="1"/>
  <c r="M17" i="5"/>
  <c r="N17" s="1"/>
  <c r="E17"/>
  <c r="G17"/>
  <c r="H17" s="1"/>
  <c r="I17"/>
  <c r="J17" s="1"/>
  <c r="K17"/>
  <c r="L17" s="1"/>
  <c r="Q603" i="13"/>
  <c r="R603" s="1"/>
  <c r="S603"/>
  <c r="T603" s="1"/>
  <c r="U603"/>
  <c r="V603" s="1"/>
  <c r="Y603"/>
  <c r="Z603" s="1"/>
  <c r="W603"/>
  <c r="X603" s="1"/>
  <c r="Y715"/>
  <c r="Z715" s="1"/>
  <c r="Q715"/>
  <c r="R715" s="1"/>
  <c r="S715"/>
  <c r="T715" s="1"/>
  <c r="U715"/>
  <c r="V715" s="1"/>
  <c r="W715"/>
  <c r="X715" s="1"/>
  <c r="S319"/>
  <c r="T319" s="1"/>
  <c r="U319"/>
  <c r="V319" s="1"/>
  <c r="Y319"/>
  <c r="Z319" s="1"/>
  <c r="Q319"/>
  <c r="R319" s="1"/>
  <c r="W319"/>
  <c r="X319" s="1"/>
  <c r="Y608"/>
  <c r="Z608" s="1"/>
  <c r="Q608"/>
  <c r="R608" s="1"/>
  <c r="U608"/>
  <c r="V608" s="1"/>
  <c r="S608"/>
  <c r="T608" s="1"/>
  <c r="W608"/>
  <c r="X608" s="1"/>
  <c r="E42" i="24"/>
  <c r="N42" s="1"/>
  <c r="E33"/>
  <c r="N33" s="1"/>
  <c r="S535" i="13"/>
  <c r="T535" s="1"/>
  <c r="W535"/>
  <c r="X535" s="1"/>
  <c r="Y535"/>
  <c r="Z535" s="1"/>
  <c r="Q535"/>
  <c r="R535" s="1"/>
  <c r="U535"/>
  <c r="V535" s="1"/>
  <c r="S350"/>
  <c r="T350" s="1"/>
  <c r="Y350"/>
  <c r="Z350" s="1"/>
  <c r="Q350"/>
  <c r="R350" s="1"/>
  <c r="U350"/>
  <c r="V350" s="1"/>
  <c r="W350"/>
  <c r="X350" s="1"/>
  <c r="Y369"/>
  <c r="Z369" s="1"/>
  <c r="Q369"/>
  <c r="R369" s="1"/>
  <c r="U369"/>
  <c r="V369" s="1"/>
  <c r="S369"/>
  <c r="T369" s="1"/>
  <c r="W369"/>
  <c r="X369" s="1"/>
  <c r="E41" i="24"/>
  <c r="N41" s="1"/>
  <c r="U57" i="13"/>
  <c r="V57" s="1"/>
  <c r="Y57"/>
  <c r="Z57" s="1"/>
  <c r="Q57"/>
  <c r="R57" s="1"/>
  <c r="W57"/>
  <c r="X57" s="1"/>
  <c r="S57"/>
  <c r="T57" s="1"/>
  <c r="U635"/>
  <c r="V635" s="1"/>
  <c r="Y635"/>
  <c r="Z635" s="1"/>
  <c r="Q635"/>
  <c r="R635" s="1"/>
  <c r="S635"/>
  <c r="T635" s="1"/>
  <c r="W635"/>
  <c r="X635" s="1"/>
  <c r="U634"/>
  <c r="V634" s="1"/>
  <c r="Y634"/>
  <c r="Z634" s="1"/>
  <c r="S634"/>
  <c r="T634" s="1"/>
  <c r="Q634"/>
  <c r="R634" s="1"/>
  <c r="W634"/>
  <c r="X634" s="1"/>
  <c r="S405"/>
  <c r="T405" s="1"/>
  <c r="U405"/>
  <c r="V405" s="1"/>
  <c r="W405"/>
  <c r="X405" s="1"/>
  <c r="Y405"/>
  <c r="Z405" s="1"/>
  <c r="Q405"/>
  <c r="R405" s="1"/>
  <c r="E26" i="24"/>
  <c r="N26" s="1"/>
  <c r="F20" i="9"/>
  <c r="O20" s="1"/>
  <c r="F39"/>
  <c r="O39" s="1"/>
  <c r="U89" i="13"/>
  <c r="V89" s="1"/>
  <c r="Y89"/>
  <c r="Z89" s="1"/>
  <c r="Q89"/>
  <c r="R89" s="1"/>
  <c r="W89"/>
  <c r="X89" s="1"/>
  <c r="S89"/>
  <c r="T89" s="1"/>
  <c r="U81"/>
  <c r="V81" s="1"/>
  <c r="Y81"/>
  <c r="Z81" s="1"/>
  <c r="Q81"/>
  <c r="R81" s="1"/>
  <c r="W81"/>
  <c r="X81" s="1"/>
  <c r="S81"/>
  <c r="T81" s="1"/>
  <c r="S528"/>
  <c r="T528" s="1"/>
  <c r="U528"/>
  <c r="V528" s="1"/>
  <c r="Q528"/>
  <c r="R528" s="1"/>
  <c r="Y528"/>
  <c r="Z528" s="1"/>
  <c r="W528"/>
  <c r="X528" s="1"/>
  <c r="N29" i="21"/>
  <c r="E29"/>
  <c r="U193" i="13"/>
  <c r="V193" s="1"/>
  <c r="Q193"/>
  <c r="R193" s="1"/>
  <c r="S193"/>
  <c r="T193" s="1"/>
  <c r="W193"/>
  <c r="X193" s="1"/>
  <c r="Y193"/>
  <c r="Z193" s="1"/>
  <c r="Y534"/>
  <c r="Z534" s="1"/>
  <c r="Q534"/>
  <c r="R534" s="1"/>
  <c r="S534"/>
  <c r="T534" s="1"/>
  <c r="U534"/>
  <c r="V534" s="1"/>
  <c r="W534"/>
  <c r="X534" s="1"/>
  <c r="Y302"/>
  <c r="Z302" s="1"/>
  <c r="Q302"/>
  <c r="R302" s="1"/>
  <c r="U302"/>
  <c r="V302" s="1"/>
  <c r="W302"/>
  <c r="X302" s="1"/>
  <c r="S302"/>
  <c r="T302" s="1"/>
  <c r="W511"/>
  <c r="X511" s="1"/>
  <c r="U511"/>
  <c r="V511" s="1"/>
  <c r="Q511"/>
  <c r="R511" s="1"/>
  <c r="S511"/>
  <c r="T511" s="1"/>
  <c r="Y511"/>
  <c r="Z511" s="1"/>
  <c r="Y301"/>
  <c r="Z301" s="1"/>
  <c r="Q301"/>
  <c r="R301" s="1"/>
  <c r="S301"/>
  <c r="T301" s="1"/>
  <c r="U301"/>
  <c r="V301" s="1"/>
  <c r="W301"/>
  <c r="X301" s="1"/>
  <c r="U147"/>
  <c r="V147" s="1"/>
  <c r="Y147"/>
  <c r="Z147" s="1"/>
  <c r="S147"/>
  <c r="T147" s="1"/>
  <c r="Q147"/>
  <c r="R147" s="1"/>
  <c r="W147"/>
  <c r="X147" s="1"/>
  <c r="S466"/>
  <c r="T466" s="1"/>
  <c r="Y466"/>
  <c r="Z466" s="1"/>
  <c r="Q466"/>
  <c r="R466" s="1"/>
  <c r="U466"/>
  <c r="V466" s="1"/>
  <c r="W466"/>
  <c r="X466" s="1"/>
  <c r="W212"/>
  <c r="X212" s="1"/>
  <c r="U212"/>
  <c r="V212" s="1"/>
  <c r="Q212"/>
  <c r="R212" s="1"/>
  <c r="Y212"/>
  <c r="Z212" s="1"/>
  <c r="S212"/>
  <c r="T212" s="1"/>
  <c r="U545"/>
  <c r="V545" s="1"/>
  <c r="Y545"/>
  <c r="Z545" s="1"/>
  <c r="Q545"/>
  <c r="R545" s="1"/>
  <c r="W545"/>
  <c r="X545" s="1"/>
  <c r="S545"/>
  <c r="T545" s="1"/>
  <c r="W30" i="21"/>
  <c r="X30" s="1"/>
  <c r="Y30"/>
  <c r="Z30" s="1"/>
  <c r="Q30"/>
  <c r="R30" s="1"/>
  <c r="U30"/>
  <c r="V30" s="1"/>
  <c r="S30"/>
  <c r="T30" s="1"/>
  <c r="Y205" i="13"/>
  <c r="Z205" s="1"/>
  <c r="Q205"/>
  <c r="R205" s="1"/>
  <c r="S205"/>
  <c r="T205" s="1"/>
  <c r="W205"/>
  <c r="X205" s="1"/>
  <c r="U205"/>
  <c r="V205" s="1"/>
  <c r="Q652"/>
  <c r="R652" s="1"/>
  <c r="S652"/>
  <c r="T652" s="1"/>
  <c r="U652"/>
  <c r="V652" s="1"/>
  <c r="Y652"/>
  <c r="Z652" s="1"/>
  <c r="W652"/>
  <c r="X652" s="1"/>
  <c r="Y740"/>
  <c r="Z740" s="1"/>
  <c r="Q740"/>
  <c r="R740" s="1"/>
  <c r="S740"/>
  <c r="T740" s="1"/>
  <c r="U740"/>
  <c r="V740" s="1"/>
  <c r="W740"/>
  <c r="X740" s="1"/>
  <c r="Y229"/>
  <c r="Z229" s="1"/>
  <c r="Q229"/>
  <c r="R229" s="1"/>
  <c r="U229"/>
  <c r="V229" s="1"/>
  <c r="W229"/>
  <c r="X229" s="1"/>
  <c r="S229"/>
  <c r="T229" s="1"/>
  <c r="Y456"/>
  <c r="Z456" s="1"/>
  <c r="Q456"/>
  <c r="R456" s="1"/>
  <c r="W456"/>
  <c r="X456" s="1"/>
  <c r="S456"/>
  <c r="T456" s="1"/>
  <c r="U456"/>
  <c r="V456" s="1"/>
  <c r="E21" i="17"/>
  <c r="N21" s="1"/>
  <c r="I27" i="9"/>
  <c r="J27" s="1"/>
  <c r="K27"/>
  <c r="L27" s="1"/>
  <c r="G27"/>
  <c r="H27" s="1"/>
  <c r="E27"/>
  <c r="M27"/>
  <c r="N27" s="1"/>
  <c r="I33"/>
  <c r="J33" s="1"/>
  <c r="K33"/>
  <c r="L33" s="1"/>
  <c r="M33"/>
  <c r="N33" s="1"/>
  <c r="E33"/>
  <c r="G33"/>
  <c r="H33" s="1"/>
  <c r="Y433" i="13"/>
  <c r="Z433" s="1"/>
  <c r="Q433"/>
  <c r="R433" s="1"/>
  <c r="S433"/>
  <c r="T433" s="1"/>
  <c r="W433"/>
  <c r="X433" s="1"/>
  <c r="U433"/>
  <c r="V433" s="1"/>
  <c r="U570"/>
  <c r="V570" s="1"/>
  <c r="W570"/>
  <c r="X570" s="1"/>
  <c r="Y570"/>
  <c r="Z570" s="1"/>
  <c r="S570"/>
  <c r="T570" s="1"/>
  <c r="Q570"/>
  <c r="R570" s="1"/>
  <c r="Y366"/>
  <c r="Z366" s="1"/>
  <c r="Q366"/>
  <c r="R366" s="1"/>
  <c r="S366"/>
  <c r="T366" s="1"/>
  <c r="U366"/>
  <c r="V366" s="1"/>
  <c r="W366"/>
  <c r="X366" s="1"/>
  <c r="U702"/>
  <c r="V702" s="1"/>
  <c r="Y702"/>
  <c r="Z702" s="1"/>
  <c r="S702"/>
  <c r="T702" s="1"/>
  <c r="W702"/>
  <c r="X702" s="1"/>
  <c r="Q702"/>
  <c r="R702" s="1"/>
  <c r="S361"/>
  <c r="T361" s="1"/>
  <c r="Y361"/>
  <c r="Z361" s="1"/>
  <c r="Q361"/>
  <c r="R361" s="1"/>
  <c r="U361"/>
  <c r="V361" s="1"/>
  <c r="W361"/>
  <c r="X361" s="1"/>
  <c r="Y189"/>
  <c r="Z189" s="1"/>
  <c r="Q189"/>
  <c r="R189" s="1"/>
  <c r="S189"/>
  <c r="T189" s="1"/>
  <c r="U189"/>
  <c r="V189" s="1"/>
  <c r="W189"/>
  <c r="X189" s="1"/>
  <c r="W280"/>
  <c r="X280" s="1"/>
  <c r="U280"/>
  <c r="V280" s="1"/>
  <c r="S280"/>
  <c r="T280" s="1"/>
  <c r="Y280"/>
  <c r="Z280" s="1"/>
  <c r="Q280"/>
  <c r="R280" s="1"/>
  <c r="W595"/>
  <c r="X595" s="1"/>
  <c r="Y595"/>
  <c r="Z595" s="1"/>
  <c r="Q595"/>
  <c r="R595" s="1"/>
  <c r="U595"/>
  <c r="V595" s="1"/>
  <c r="S595"/>
  <c r="T595" s="1"/>
  <c r="S406"/>
  <c r="T406" s="1"/>
  <c r="Y406"/>
  <c r="Z406" s="1"/>
  <c r="W406"/>
  <c r="X406" s="1"/>
  <c r="Q406"/>
  <c r="R406" s="1"/>
  <c r="U406"/>
  <c r="V406" s="1"/>
  <c r="N43" i="17"/>
  <c r="E43"/>
  <c r="U41" i="13"/>
  <c r="V41" s="1"/>
  <c r="Y41"/>
  <c r="Z41" s="1"/>
  <c r="W41"/>
  <c r="X41" s="1"/>
  <c r="Q41"/>
  <c r="R41" s="1"/>
  <c r="S41"/>
  <c r="T41" s="1"/>
  <c r="Y107"/>
  <c r="Z107" s="1"/>
  <c r="Q107"/>
  <c r="R107" s="1"/>
  <c r="U107"/>
  <c r="V107" s="1"/>
  <c r="W107"/>
  <c r="X107" s="1"/>
  <c r="S107"/>
  <c r="T107" s="1"/>
  <c r="M23" i="5"/>
  <c r="N23" s="1"/>
  <c r="E23"/>
  <c r="G23"/>
  <c r="H23" s="1"/>
  <c r="I23"/>
  <c r="J23" s="1"/>
  <c r="K23"/>
  <c r="L23" s="1"/>
  <c r="Y558" i="13"/>
  <c r="Z558" s="1"/>
  <c r="Q558"/>
  <c r="R558" s="1"/>
  <c r="S558"/>
  <c r="T558" s="1"/>
  <c r="W558"/>
  <c r="X558" s="1"/>
  <c r="U558"/>
  <c r="V558" s="1"/>
  <c r="S183"/>
  <c r="T183" s="1"/>
  <c r="Q183"/>
  <c r="R183" s="1"/>
  <c r="U183"/>
  <c r="V183" s="1"/>
  <c r="Y183"/>
  <c r="Z183" s="1"/>
  <c r="W183"/>
  <c r="X183" s="1"/>
  <c r="S16" i="24"/>
  <c r="T16" s="1"/>
  <c r="W16"/>
  <c r="X16" s="1"/>
  <c r="Q16"/>
  <c r="R16" s="1"/>
  <c r="Y16"/>
  <c r="Z16" s="1"/>
  <c r="U16"/>
  <c r="V16" s="1"/>
  <c r="U522" i="13"/>
  <c r="V522" s="1"/>
  <c r="W522"/>
  <c r="X522" s="1"/>
  <c r="Q522"/>
  <c r="R522" s="1"/>
  <c r="S522"/>
  <c r="T522" s="1"/>
  <c r="Y522"/>
  <c r="Z522" s="1"/>
  <c r="S591"/>
  <c r="T591" s="1"/>
  <c r="Q591"/>
  <c r="R591" s="1"/>
  <c r="W591"/>
  <c r="X591" s="1"/>
  <c r="Y591"/>
  <c r="Z591" s="1"/>
  <c r="U591"/>
  <c r="V591" s="1"/>
  <c r="W51"/>
  <c r="X51" s="1"/>
  <c r="S51"/>
  <c r="T51" s="1"/>
  <c r="Q51"/>
  <c r="R51" s="1"/>
  <c r="Y51"/>
  <c r="Z51" s="1"/>
  <c r="U51"/>
  <c r="V51" s="1"/>
  <c r="Y258"/>
  <c r="Z258" s="1"/>
  <c r="Q258"/>
  <c r="R258" s="1"/>
  <c r="S258"/>
  <c r="T258" s="1"/>
  <c r="U258"/>
  <c r="V258" s="1"/>
  <c r="W258"/>
  <c r="X258" s="1"/>
  <c r="Y404"/>
  <c r="Z404" s="1"/>
  <c r="Q404"/>
  <c r="R404" s="1"/>
  <c r="U404"/>
  <c r="V404" s="1"/>
  <c r="W404"/>
  <c r="X404" s="1"/>
  <c r="S404"/>
  <c r="T404" s="1"/>
  <c r="W738"/>
  <c r="X738" s="1"/>
  <c r="U738"/>
  <c r="V738" s="1"/>
  <c r="Q738"/>
  <c r="R738" s="1"/>
  <c r="S738"/>
  <c r="T738" s="1"/>
  <c r="Y738"/>
  <c r="Z738" s="1"/>
  <c r="Q607"/>
  <c r="R607" s="1"/>
  <c r="U607"/>
  <c r="V607" s="1"/>
  <c r="W607"/>
  <c r="X607" s="1"/>
  <c r="Y607"/>
  <c r="Z607" s="1"/>
  <c r="S607"/>
  <c r="T607" s="1"/>
  <c r="W43" i="24"/>
  <c r="X43" s="1"/>
  <c r="Y43"/>
  <c r="Z43" s="1"/>
  <c r="Q43"/>
  <c r="R43" s="1"/>
  <c r="S43"/>
  <c r="T43" s="1"/>
  <c r="U43"/>
  <c r="V43" s="1"/>
  <c r="W420" i="13"/>
  <c r="X420" s="1"/>
  <c r="Y420"/>
  <c r="Z420" s="1"/>
  <c r="Q420"/>
  <c r="R420" s="1"/>
  <c r="S420"/>
  <c r="T420" s="1"/>
  <c r="U420"/>
  <c r="V420" s="1"/>
  <c r="S36"/>
  <c r="T36" s="1"/>
  <c r="W36"/>
  <c r="X36" s="1"/>
  <c r="Y36"/>
  <c r="Z36" s="1"/>
  <c r="Q36"/>
  <c r="R36" s="1"/>
  <c r="U36"/>
  <c r="V36" s="1"/>
  <c r="W75"/>
  <c r="X75" s="1"/>
  <c r="S75"/>
  <c r="T75" s="1"/>
  <c r="Y75"/>
  <c r="Z75" s="1"/>
  <c r="Q75"/>
  <c r="R75" s="1"/>
  <c r="U75"/>
  <c r="V75" s="1"/>
  <c r="N14" i="17"/>
  <c r="E14"/>
  <c r="W584" i="13"/>
  <c r="X584" s="1"/>
  <c r="Y584"/>
  <c r="Z584" s="1"/>
  <c r="S584"/>
  <c r="T584" s="1"/>
  <c r="U584"/>
  <c r="V584" s="1"/>
  <c r="Q584"/>
  <c r="R584" s="1"/>
  <c r="S512"/>
  <c r="T512" s="1"/>
  <c r="U512"/>
  <c r="V512" s="1"/>
  <c r="Y512"/>
  <c r="Z512" s="1"/>
  <c r="W512"/>
  <c r="X512" s="1"/>
  <c r="Q512"/>
  <c r="R512" s="1"/>
  <c r="U242"/>
  <c r="V242" s="1"/>
  <c r="Y242"/>
  <c r="Z242" s="1"/>
  <c r="W242"/>
  <c r="X242" s="1"/>
  <c r="Q242"/>
  <c r="R242" s="1"/>
  <c r="S242"/>
  <c r="T242" s="1"/>
  <c r="U490"/>
  <c r="V490" s="1"/>
  <c r="S490"/>
  <c r="T490" s="1"/>
  <c r="Q490"/>
  <c r="R490" s="1"/>
  <c r="Y490"/>
  <c r="Z490" s="1"/>
  <c r="W490"/>
  <c r="X490" s="1"/>
  <c r="Y745"/>
  <c r="Z745" s="1"/>
  <c r="Q745"/>
  <c r="R745" s="1"/>
  <c r="S745"/>
  <c r="T745" s="1"/>
  <c r="W745"/>
  <c r="X745" s="1"/>
  <c r="U745"/>
  <c r="V745" s="1"/>
  <c r="Y325"/>
  <c r="Z325" s="1"/>
  <c r="Q325"/>
  <c r="R325" s="1"/>
  <c r="S325"/>
  <c r="T325" s="1"/>
  <c r="W325"/>
  <c r="X325" s="1"/>
  <c r="U325"/>
  <c r="V325" s="1"/>
  <c r="Y723"/>
  <c r="Z723" s="1"/>
  <c r="Q723"/>
  <c r="R723" s="1"/>
  <c r="S723"/>
  <c r="T723" s="1"/>
  <c r="W723"/>
  <c r="X723" s="1"/>
  <c r="U723"/>
  <c r="V723" s="1"/>
  <c r="W501"/>
  <c r="X501" s="1"/>
  <c r="Y501"/>
  <c r="Z501" s="1"/>
  <c r="U501"/>
  <c r="V501" s="1"/>
  <c r="Q501"/>
  <c r="R501" s="1"/>
  <c r="S501"/>
  <c r="T501" s="1"/>
  <c r="U226"/>
  <c r="V226" s="1"/>
  <c r="Y226"/>
  <c r="Z226" s="1"/>
  <c r="S226"/>
  <c r="T226" s="1"/>
  <c r="Q226"/>
  <c r="R226" s="1"/>
  <c r="W226"/>
  <c r="X226" s="1"/>
  <c r="M16" i="5"/>
  <c r="N16" s="1"/>
  <c r="E16"/>
  <c r="G16"/>
  <c r="H16" s="1"/>
  <c r="I16"/>
  <c r="J16" s="1"/>
  <c r="K16"/>
  <c r="L16" s="1"/>
  <c r="I34" i="9"/>
  <c r="J34" s="1"/>
  <c r="K34"/>
  <c r="L34" s="1"/>
  <c r="E34"/>
  <c r="G34"/>
  <c r="H34" s="1"/>
  <c r="M34"/>
  <c r="N34" s="1"/>
  <c r="S459" i="13"/>
  <c r="T459" s="1"/>
  <c r="U459"/>
  <c r="V459" s="1"/>
  <c r="Q459"/>
  <c r="R459" s="1"/>
  <c r="W459"/>
  <c r="X459" s="1"/>
  <c r="Y459"/>
  <c r="Z459" s="1"/>
  <c r="M22" i="5"/>
  <c r="N22" s="1"/>
  <c r="E22"/>
  <c r="G22"/>
  <c r="H22" s="1"/>
  <c r="I22"/>
  <c r="J22" s="1"/>
  <c r="K22"/>
  <c r="L22" s="1"/>
  <c r="Y332" i="13"/>
  <c r="Z332" s="1"/>
  <c r="Q332"/>
  <c r="R332" s="1"/>
  <c r="W332"/>
  <c r="X332" s="1"/>
  <c r="U332"/>
  <c r="V332" s="1"/>
  <c r="S332"/>
  <c r="T332" s="1"/>
  <c r="U411"/>
  <c r="V411" s="1"/>
  <c r="Q411"/>
  <c r="R411" s="1"/>
  <c r="Y411"/>
  <c r="Z411" s="1"/>
  <c r="W411"/>
  <c r="X411" s="1"/>
  <c r="S411"/>
  <c r="T411" s="1"/>
  <c r="Y684"/>
  <c r="Z684" s="1"/>
  <c r="W684"/>
  <c r="X684" s="1"/>
  <c r="S684"/>
  <c r="T684" s="1"/>
  <c r="U684"/>
  <c r="V684" s="1"/>
  <c r="Q684"/>
  <c r="R684" s="1"/>
  <c r="W674"/>
  <c r="X674" s="1"/>
  <c r="U674"/>
  <c r="V674" s="1"/>
  <c r="Y674"/>
  <c r="Z674" s="1"/>
  <c r="S674"/>
  <c r="T674" s="1"/>
  <c r="Q674"/>
  <c r="R674" s="1"/>
  <c r="Y573"/>
  <c r="Z573" s="1"/>
  <c r="Q573"/>
  <c r="R573" s="1"/>
  <c r="U573"/>
  <c r="V573" s="1"/>
  <c r="W573"/>
  <c r="X573" s="1"/>
  <c r="S573"/>
  <c r="T573" s="1"/>
  <c r="Y86"/>
  <c r="Z86" s="1"/>
  <c r="Q86"/>
  <c r="R86" s="1"/>
  <c r="U86"/>
  <c r="V86" s="1"/>
  <c r="W86"/>
  <c r="X86" s="1"/>
  <c r="S86"/>
  <c r="T86" s="1"/>
  <c r="U419"/>
  <c r="V419" s="1"/>
  <c r="Q419"/>
  <c r="R419" s="1"/>
  <c r="Y419"/>
  <c r="Z419" s="1"/>
  <c r="S419"/>
  <c r="T419" s="1"/>
  <c r="W419"/>
  <c r="X419" s="1"/>
  <c r="U712"/>
  <c r="V712" s="1"/>
  <c r="S712"/>
  <c r="T712" s="1"/>
  <c r="W712"/>
  <c r="X712" s="1"/>
  <c r="Q712"/>
  <c r="R712" s="1"/>
  <c r="Y712"/>
  <c r="Z712" s="1"/>
  <c r="N30" i="17"/>
  <c r="E30"/>
  <c r="S379" i="13"/>
  <c r="T379" s="1"/>
  <c r="Q379"/>
  <c r="R379" s="1"/>
  <c r="Y379"/>
  <c r="Z379" s="1"/>
  <c r="U379"/>
  <c r="V379" s="1"/>
  <c r="W379"/>
  <c r="X379" s="1"/>
  <c r="Q34"/>
  <c r="R34" s="1"/>
  <c r="U34"/>
  <c r="V34" s="1"/>
  <c r="S34"/>
  <c r="T34" s="1"/>
  <c r="W34"/>
  <c r="X34" s="1"/>
  <c r="Y34"/>
  <c r="Z34" s="1"/>
  <c r="M41" i="5"/>
  <c r="N41" s="1"/>
  <c r="E41"/>
  <c r="G41"/>
  <c r="H41" s="1"/>
  <c r="I41"/>
  <c r="J41" s="1"/>
  <c r="K41"/>
  <c r="L41" s="1"/>
  <c r="U596" i="13"/>
  <c r="V596" s="1"/>
  <c r="Q596"/>
  <c r="R596" s="1"/>
  <c r="Y596"/>
  <c r="Z596" s="1"/>
  <c r="W596"/>
  <c r="X596" s="1"/>
  <c r="S596"/>
  <c r="T596" s="1"/>
  <c r="S475"/>
  <c r="T475" s="1"/>
  <c r="U475"/>
  <c r="V475" s="1"/>
  <c r="Q475"/>
  <c r="R475" s="1"/>
  <c r="W475"/>
  <c r="X475" s="1"/>
  <c r="Y475"/>
  <c r="Z475" s="1"/>
  <c r="W489"/>
  <c r="X489" s="1"/>
  <c r="U489"/>
  <c r="V489" s="1"/>
  <c r="S489"/>
  <c r="T489" s="1"/>
  <c r="Y489"/>
  <c r="Z489" s="1"/>
  <c r="Q489"/>
  <c r="R489" s="1"/>
  <c r="U592"/>
  <c r="V592" s="1"/>
  <c r="W592"/>
  <c r="X592" s="1"/>
  <c r="Q592"/>
  <c r="R592" s="1"/>
  <c r="S592"/>
  <c r="T592" s="1"/>
  <c r="Y592"/>
  <c r="Z592" s="1"/>
  <c r="U290"/>
  <c r="V290" s="1"/>
  <c r="Q290"/>
  <c r="R290" s="1"/>
  <c r="W290"/>
  <c r="X290" s="1"/>
  <c r="S290"/>
  <c r="T290" s="1"/>
  <c r="Y290"/>
  <c r="Z290" s="1"/>
  <c r="S733"/>
  <c r="T733" s="1"/>
  <c r="U733"/>
  <c r="V733" s="1"/>
  <c r="Q733"/>
  <c r="R733" s="1"/>
  <c r="Y733"/>
  <c r="Z733" s="1"/>
  <c r="W733"/>
  <c r="X733" s="1"/>
  <c r="S467"/>
  <c r="T467" s="1"/>
  <c r="U467"/>
  <c r="V467" s="1"/>
  <c r="Y467"/>
  <c r="Z467" s="1"/>
  <c r="W467"/>
  <c r="X467" s="1"/>
  <c r="Q467"/>
  <c r="R467" s="1"/>
  <c r="Y190"/>
  <c r="Z190" s="1"/>
  <c r="Q190"/>
  <c r="R190" s="1"/>
  <c r="W190"/>
  <c r="X190" s="1"/>
  <c r="U190"/>
  <c r="V190" s="1"/>
  <c r="S190"/>
  <c r="T190" s="1"/>
  <c r="S312"/>
  <c r="T312" s="1"/>
  <c r="Y312"/>
  <c r="Z312" s="1"/>
  <c r="Q312"/>
  <c r="R312" s="1"/>
  <c r="U312"/>
  <c r="V312" s="1"/>
  <c r="W312"/>
  <c r="X312" s="1"/>
  <c r="S288"/>
  <c r="T288" s="1"/>
  <c r="U288"/>
  <c r="V288" s="1"/>
  <c r="Q288"/>
  <c r="R288" s="1"/>
  <c r="Y288"/>
  <c r="Z288" s="1"/>
  <c r="W288"/>
  <c r="X288" s="1"/>
  <c r="Y395"/>
  <c r="Z395" s="1"/>
  <c r="Q395"/>
  <c r="R395" s="1"/>
  <c r="W395"/>
  <c r="X395" s="1"/>
  <c r="U395"/>
  <c r="V395" s="1"/>
  <c r="S395"/>
  <c r="T395" s="1"/>
  <c r="Q678"/>
  <c r="R678" s="1"/>
  <c r="U678"/>
  <c r="V678" s="1"/>
  <c r="Y678"/>
  <c r="Z678" s="1"/>
  <c r="S678"/>
  <c r="T678" s="1"/>
  <c r="W678"/>
  <c r="X678" s="1"/>
  <c r="Y668"/>
  <c r="Z668" s="1"/>
  <c r="S668"/>
  <c r="T668" s="1"/>
  <c r="U668"/>
  <c r="V668" s="1"/>
  <c r="W668"/>
  <c r="X668" s="1"/>
  <c r="Q668"/>
  <c r="R668" s="1"/>
  <c r="E18" i="24"/>
  <c r="N18" s="1"/>
  <c r="E39"/>
  <c r="N39" s="1"/>
  <c r="E40" i="17"/>
  <c r="N40" s="1"/>
  <c r="I25" i="9"/>
  <c r="J25" s="1"/>
  <c r="K25"/>
  <c r="L25" s="1"/>
  <c r="E25"/>
  <c r="M25"/>
  <c r="N25" s="1"/>
  <c r="G25"/>
  <c r="H25" s="1"/>
  <c r="S427" i="13"/>
  <c r="T427" s="1"/>
  <c r="U427"/>
  <c r="V427" s="1"/>
  <c r="Q427"/>
  <c r="R427" s="1"/>
  <c r="W427"/>
  <c r="X427" s="1"/>
  <c r="Y427"/>
  <c r="Z427" s="1"/>
  <c r="M30" i="5"/>
  <c r="N30" s="1"/>
  <c r="E30"/>
  <c r="G30"/>
  <c r="H30" s="1"/>
  <c r="I30"/>
  <c r="J30" s="1"/>
  <c r="K30"/>
  <c r="L30" s="1"/>
  <c r="S223" i="13"/>
  <c r="T223" s="1"/>
  <c r="W223"/>
  <c r="X223" s="1"/>
  <c r="Y223"/>
  <c r="Z223" s="1"/>
  <c r="Q223"/>
  <c r="R223" s="1"/>
  <c r="U223"/>
  <c r="V223" s="1"/>
  <c r="U594"/>
  <c r="V594" s="1"/>
  <c r="W594"/>
  <c r="X594" s="1"/>
  <c r="Q594"/>
  <c r="R594" s="1"/>
  <c r="S594"/>
  <c r="T594" s="1"/>
  <c r="Y594"/>
  <c r="Z594" s="1"/>
  <c r="W588"/>
  <c r="X588" s="1"/>
  <c r="Y588"/>
  <c r="Z588" s="1"/>
  <c r="S588"/>
  <c r="T588" s="1"/>
  <c r="U588"/>
  <c r="V588" s="1"/>
  <c r="Q588"/>
  <c r="R588" s="1"/>
  <c r="E36" i="21"/>
  <c r="N36" s="1"/>
  <c r="E18" i="17"/>
  <c r="N18" s="1"/>
  <c r="Y206" i="13"/>
  <c r="Z206" s="1"/>
  <c r="Q206"/>
  <c r="R206" s="1"/>
  <c r="W206"/>
  <c r="X206" s="1"/>
  <c r="S206"/>
  <c r="T206" s="1"/>
  <c r="U206"/>
  <c r="V206" s="1"/>
  <c r="Y333"/>
  <c r="Z333" s="1"/>
  <c r="Q333"/>
  <c r="R333" s="1"/>
  <c r="S333"/>
  <c r="T333" s="1"/>
  <c r="U333"/>
  <c r="V333" s="1"/>
  <c r="W333"/>
  <c r="X333" s="1"/>
  <c r="Y27" i="17"/>
  <c r="Z27" s="1"/>
  <c r="Q27"/>
  <c r="R27" s="1"/>
  <c r="S27"/>
  <c r="T27" s="1"/>
  <c r="W27"/>
  <c r="X27" s="1"/>
  <c r="U27"/>
  <c r="V27" s="1"/>
  <c r="N20"/>
  <c r="E20"/>
  <c r="Y70" i="13"/>
  <c r="Z70" s="1"/>
  <c r="Q70"/>
  <c r="R70" s="1"/>
  <c r="S70"/>
  <c r="T70" s="1"/>
  <c r="W70"/>
  <c r="X70" s="1"/>
  <c r="U70"/>
  <c r="V70" s="1"/>
  <c r="S120"/>
  <c r="T120" s="1"/>
  <c r="Q120"/>
  <c r="R120" s="1"/>
  <c r="W120"/>
  <c r="X120" s="1"/>
  <c r="Y120"/>
  <c r="Z120" s="1"/>
  <c r="U120"/>
  <c r="V120" s="1"/>
  <c r="Y706"/>
  <c r="Z706" s="1"/>
  <c r="Q706"/>
  <c r="R706" s="1"/>
  <c r="W706"/>
  <c r="X706" s="1"/>
  <c r="S706"/>
  <c r="T706" s="1"/>
  <c r="U706"/>
  <c r="V706" s="1"/>
  <c r="E33" i="21"/>
  <c r="N33" s="1"/>
  <c r="F40" i="9"/>
  <c r="O40" s="1"/>
  <c r="F38" i="5"/>
  <c r="O38" s="1"/>
  <c r="F14" i="9"/>
  <c r="O14" s="1"/>
  <c r="F43"/>
  <c r="O43" s="1"/>
  <c r="F41"/>
  <c r="O41" s="1"/>
  <c r="T626" i="1"/>
  <c r="S2" s="1"/>
  <c r="Y230" i="13"/>
  <c r="Z230" s="1"/>
  <c r="Q230"/>
  <c r="R230" s="1"/>
  <c r="S230"/>
  <c r="T230" s="1"/>
  <c r="W230"/>
  <c r="X230" s="1"/>
  <c r="U230"/>
  <c r="V230" s="1"/>
  <c r="Y414"/>
  <c r="Z414" s="1"/>
  <c r="Q414"/>
  <c r="R414" s="1"/>
  <c r="S414"/>
  <c r="T414" s="1"/>
  <c r="U414"/>
  <c r="V414" s="1"/>
  <c r="W414"/>
  <c r="X414" s="1"/>
  <c r="Q670"/>
  <c r="R670" s="1"/>
  <c r="S670"/>
  <c r="T670" s="1"/>
  <c r="Y670"/>
  <c r="Z670" s="1"/>
  <c r="U670"/>
  <c r="V670" s="1"/>
  <c r="W670"/>
  <c r="X670" s="1"/>
  <c r="Y685"/>
  <c r="Z685" s="1"/>
  <c r="Q685"/>
  <c r="R685" s="1"/>
  <c r="W685"/>
  <c r="X685" s="1"/>
  <c r="U685"/>
  <c r="V685" s="1"/>
  <c r="S685"/>
  <c r="T685" s="1"/>
  <c r="N23" i="24"/>
  <c r="E23"/>
  <c r="U498" i="13"/>
  <c r="V498" s="1"/>
  <c r="Y498"/>
  <c r="Z498" s="1"/>
  <c r="S498"/>
  <c r="T498" s="1"/>
  <c r="Q498"/>
  <c r="R498" s="1"/>
  <c r="W498"/>
  <c r="X498" s="1"/>
  <c r="Y663"/>
  <c r="Z663" s="1"/>
  <c r="Q663"/>
  <c r="R663" s="1"/>
  <c r="U663"/>
  <c r="V663" s="1"/>
  <c r="S663"/>
  <c r="T663" s="1"/>
  <c r="W663"/>
  <c r="X663" s="1"/>
  <c r="U225"/>
  <c r="V225" s="1"/>
  <c r="Q225"/>
  <c r="R225" s="1"/>
  <c r="S225"/>
  <c r="T225" s="1"/>
  <c r="W225"/>
  <c r="X225" s="1"/>
  <c r="Y225"/>
  <c r="Z225" s="1"/>
  <c r="U719"/>
  <c r="V719" s="1"/>
  <c r="W719"/>
  <c r="X719" s="1"/>
  <c r="Y719"/>
  <c r="Z719" s="1"/>
  <c r="Q719"/>
  <c r="R719" s="1"/>
  <c r="S719"/>
  <c r="T719" s="1"/>
  <c r="S72"/>
  <c r="T72" s="1"/>
  <c r="W72"/>
  <c r="X72" s="1"/>
  <c r="U72"/>
  <c r="V72" s="1"/>
  <c r="Q72"/>
  <c r="R72" s="1"/>
  <c r="Y72"/>
  <c r="Z72" s="1"/>
  <c r="M27" i="5"/>
  <c r="N27" s="1"/>
  <c r="E27"/>
  <c r="G27"/>
  <c r="H27" s="1"/>
  <c r="I27"/>
  <c r="J27" s="1"/>
  <c r="K27"/>
  <c r="L27" s="1"/>
  <c r="Y62" i="13"/>
  <c r="Z62" s="1"/>
  <c r="Q62"/>
  <c r="R62" s="1"/>
  <c r="U62"/>
  <c r="V62" s="1"/>
  <c r="W62"/>
  <c r="X62" s="1"/>
  <c r="S62"/>
  <c r="T62" s="1"/>
  <c r="Q487"/>
  <c r="R487" s="1"/>
  <c r="S487"/>
  <c r="T487" s="1"/>
  <c r="Y487"/>
  <c r="Z487" s="1"/>
  <c r="W487"/>
  <c r="X487" s="1"/>
  <c r="U487"/>
  <c r="V487" s="1"/>
  <c r="S707"/>
  <c r="T707" s="1"/>
  <c r="W707"/>
  <c r="X707" s="1"/>
  <c r="Y707"/>
  <c r="Z707" s="1"/>
  <c r="U707"/>
  <c r="V707" s="1"/>
  <c r="Q707"/>
  <c r="R707" s="1"/>
  <c r="U98"/>
  <c r="V98" s="1"/>
  <c r="S98"/>
  <c r="T98" s="1"/>
  <c r="W98"/>
  <c r="X98" s="1"/>
  <c r="Q98"/>
  <c r="R98" s="1"/>
  <c r="Y98"/>
  <c r="Z98" s="1"/>
  <c r="Y299"/>
  <c r="Z299" s="1"/>
  <c r="Q299"/>
  <c r="R299" s="1"/>
  <c r="S299"/>
  <c r="T299" s="1"/>
  <c r="W299"/>
  <c r="X299" s="1"/>
  <c r="U299"/>
  <c r="V299" s="1"/>
  <c r="S252"/>
  <c r="T252" s="1"/>
  <c r="U252"/>
  <c r="V252" s="1"/>
  <c r="Y252"/>
  <c r="Z252" s="1"/>
  <c r="Q252"/>
  <c r="R252" s="1"/>
  <c r="W252"/>
  <c r="X252" s="1"/>
  <c r="Y54"/>
  <c r="Z54" s="1"/>
  <c r="Q54"/>
  <c r="R54" s="1"/>
  <c r="U54"/>
  <c r="V54" s="1"/>
  <c r="W54"/>
  <c r="X54" s="1"/>
  <c r="S54"/>
  <c r="T54" s="1"/>
  <c r="S129"/>
  <c r="T129" s="1"/>
  <c r="U129"/>
  <c r="V129" s="1"/>
  <c r="Q129"/>
  <c r="R129" s="1"/>
  <c r="W129"/>
  <c r="X129" s="1"/>
  <c r="Y129"/>
  <c r="Z129" s="1"/>
  <c r="S224"/>
  <c r="T224" s="1"/>
  <c r="U224"/>
  <c r="V224" s="1"/>
  <c r="W224"/>
  <c r="X224" s="1"/>
  <c r="Y224"/>
  <c r="Z224" s="1"/>
  <c r="Q224"/>
  <c r="R224" s="1"/>
  <c r="W523"/>
  <c r="X523" s="1"/>
  <c r="S523"/>
  <c r="T523" s="1"/>
  <c r="Q523"/>
  <c r="R523" s="1"/>
  <c r="Y523"/>
  <c r="Z523" s="1"/>
  <c r="U523"/>
  <c r="V523" s="1"/>
  <c r="U482"/>
  <c r="V482" s="1"/>
  <c r="S482"/>
  <c r="T482" s="1"/>
  <c r="Q482"/>
  <c r="R482" s="1"/>
  <c r="W482"/>
  <c r="X482" s="1"/>
  <c r="Y482"/>
  <c r="Z482" s="1"/>
  <c r="S268"/>
  <c r="T268" s="1"/>
  <c r="Y268"/>
  <c r="Z268" s="1"/>
  <c r="Q268"/>
  <c r="R268" s="1"/>
  <c r="W268"/>
  <c r="X268" s="1"/>
  <c r="U268"/>
  <c r="V268" s="1"/>
  <c r="W203"/>
  <c r="X203" s="1"/>
  <c r="S203"/>
  <c r="T203" s="1"/>
  <c r="U203"/>
  <c r="V203" s="1"/>
  <c r="Y203"/>
  <c r="Z203" s="1"/>
  <c r="Q203"/>
  <c r="R203" s="1"/>
  <c r="W484"/>
  <c r="X484" s="1"/>
  <c r="S484"/>
  <c r="T484" s="1"/>
  <c r="Q484"/>
  <c r="R484" s="1"/>
  <c r="Y484"/>
  <c r="Z484" s="1"/>
  <c r="U484"/>
  <c r="V484" s="1"/>
  <c r="Y724"/>
  <c r="Z724" s="1"/>
  <c r="Q724"/>
  <c r="R724" s="1"/>
  <c r="U724"/>
  <c r="V724" s="1"/>
  <c r="S724"/>
  <c r="T724" s="1"/>
  <c r="W724"/>
  <c r="X724" s="1"/>
  <c r="Y574"/>
  <c r="Z574" s="1"/>
  <c r="Q574"/>
  <c r="R574" s="1"/>
  <c r="S574"/>
  <c r="T574" s="1"/>
  <c r="U574"/>
  <c r="V574" s="1"/>
  <c r="W574"/>
  <c r="X574" s="1"/>
  <c r="S164"/>
  <c r="T164" s="1"/>
  <c r="Q164"/>
  <c r="R164" s="1"/>
  <c r="Y164"/>
  <c r="Z164" s="1"/>
  <c r="U164"/>
  <c r="V164" s="1"/>
  <c r="W164"/>
  <c r="X164" s="1"/>
  <c r="I22" i="9"/>
  <c r="J22" s="1"/>
  <c r="K22"/>
  <c r="L22" s="1"/>
  <c r="E22"/>
  <c r="G22"/>
  <c r="H22" s="1"/>
  <c r="M22"/>
  <c r="N22" s="1"/>
  <c r="U509" i="13"/>
  <c r="V509" s="1"/>
  <c r="Q509"/>
  <c r="R509" s="1"/>
  <c r="W509"/>
  <c r="X509" s="1"/>
  <c r="S509"/>
  <c r="T509" s="1"/>
  <c r="Y509"/>
  <c r="Z509" s="1"/>
  <c r="Y78"/>
  <c r="Z78" s="1"/>
  <c r="Q78"/>
  <c r="R78" s="1"/>
  <c r="S78"/>
  <c r="T78" s="1"/>
  <c r="W78"/>
  <c r="X78" s="1"/>
  <c r="U78"/>
  <c r="V78" s="1"/>
  <c r="W283"/>
  <c r="X283" s="1"/>
  <c r="Q283"/>
  <c r="R283" s="1"/>
  <c r="S283"/>
  <c r="T283" s="1"/>
  <c r="U283"/>
  <c r="V283" s="1"/>
  <c r="Y283"/>
  <c r="Z283" s="1"/>
  <c r="U74"/>
  <c r="V74" s="1"/>
  <c r="W74"/>
  <c r="X74" s="1"/>
  <c r="Y74"/>
  <c r="Z74" s="1"/>
  <c r="Q74"/>
  <c r="R74" s="1"/>
  <c r="S74"/>
  <c r="T74" s="1"/>
  <c r="U265"/>
  <c r="V265" s="1"/>
  <c r="S265"/>
  <c r="T265" s="1"/>
  <c r="Y265"/>
  <c r="Z265" s="1"/>
  <c r="Q265"/>
  <c r="R265" s="1"/>
  <c r="W265"/>
  <c r="X265" s="1"/>
  <c r="W83"/>
  <c r="X83" s="1"/>
  <c r="S83"/>
  <c r="T83" s="1"/>
  <c r="Q83"/>
  <c r="R83" s="1"/>
  <c r="Y83"/>
  <c r="Z83" s="1"/>
  <c r="U83"/>
  <c r="V83" s="1"/>
  <c r="Y393"/>
  <c r="Z393" s="1"/>
  <c r="Q393"/>
  <c r="R393" s="1"/>
  <c r="S393"/>
  <c r="T393" s="1"/>
  <c r="W393"/>
  <c r="X393" s="1"/>
  <c r="U393"/>
  <c r="V393" s="1"/>
  <c r="Y664"/>
  <c r="Z664" s="1"/>
  <c r="Q664"/>
  <c r="R664" s="1"/>
  <c r="U664"/>
  <c r="V664" s="1"/>
  <c r="W664"/>
  <c r="X664" s="1"/>
  <c r="S664"/>
  <c r="T664" s="1"/>
  <c r="E40" i="21"/>
  <c r="N40" s="1"/>
  <c r="S710" i="13"/>
  <c r="T710" s="1"/>
  <c r="Y710"/>
  <c r="Z710" s="1"/>
  <c r="U710"/>
  <c r="V710" s="1"/>
  <c r="Q710"/>
  <c r="R710" s="1"/>
  <c r="W710"/>
  <c r="X710" s="1"/>
  <c r="W124"/>
  <c r="X124" s="1"/>
  <c r="Q124"/>
  <c r="R124" s="1"/>
  <c r="S124"/>
  <c r="T124" s="1"/>
  <c r="U124"/>
  <c r="V124" s="1"/>
  <c r="Y124"/>
  <c r="Z124" s="1"/>
  <c r="M29" i="5"/>
  <c r="N29" s="1"/>
  <c r="E29"/>
  <c r="G29"/>
  <c r="H29" s="1"/>
  <c r="K29"/>
  <c r="L29" s="1"/>
  <c r="I29"/>
  <c r="J29" s="1"/>
  <c r="W92" i="13"/>
  <c r="X92" s="1"/>
  <c r="S92"/>
  <c r="T92" s="1"/>
  <c r="Y92"/>
  <c r="Z92" s="1"/>
  <c r="U92"/>
  <c r="V92" s="1"/>
  <c r="Q92"/>
  <c r="R92" s="1"/>
  <c r="W346"/>
  <c r="X346" s="1"/>
  <c r="U346"/>
  <c r="V346" s="1"/>
  <c r="Y346"/>
  <c r="Z346" s="1"/>
  <c r="Q346"/>
  <c r="R346" s="1"/>
  <c r="S346"/>
  <c r="T346" s="1"/>
  <c r="S40" i="24"/>
  <c r="T40" s="1"/>
  <c r="U40"/>
  <c r="V40" s="1"/>
  <c r="Q40"/>
  <c r="R40" s="1"/>
  <c r="W40"/>
  <c r="X40" s="1"/>
  <c r="Y40"/>
  <c r="Z40" s="1"/>
  <c r="U749" i="13"/>
  <c r="V749" s="1"/>
  <c r="Y749"/>
  <c r="Z749" s="1"/>
  <c r="Q749"/>
  <c r="R749" s="1"/>
  <c r="S749"/>
  <c r="T749" s="1"/>
  <c r="W749"/>
  <c r="X749" s="1"/>
  <c r="Y77"/>
  <c r="Z77" s="1"/>
  <c r="Q77"/>
  <c r="R77" s="1"/>
  <c r="U77"/>
  <c r="V77" s="1"/>
  <c r="S77"/>
  <c r="T77" s="1"/>
  <c r="W77"/>
  <c r="X77" s="1"/>
  <c r="S717"/>
  <c r="T717" s="1"/>
  <c r="U717"/>
  <c r="V717" s="1"/>
  <c r="Y717"/>
  <c r="Z717" s="1"/>
  <c r="W717"/>
  <c r="X717" s="1"/>
  <c r="Q717"/>
  <c r="R717" s="1"/>
  <c r="F24" i="9"/>
  <c r="O24" s="1"/>
  <c r="F28"/>
  <c r="O28" s="1"/>
  <c r="F26" i="5"/>
  <c r="O26" s="1"/>
  <c r="S88" i="13"/>
  <c r="T88" s="1"/>
  <c r="Y88"/>
  <c r="Z88" s="1"/>
  <c r="Q88"/>
  <c r="R88" s="1"/>
  <c r="U88"/>
  <c r="V88" s="1"/>
  <c r="W88"/>
  <c r="X88" s="1"/>
  <c r="M19" i="5"/>
  <c r="N19" s="1"/>
  <c r="E19"/>
  <c r="G19"/>
  <c r="H19" s="1"/>
  <c r="I19"/>
  <c r="J19" s="1"/>
  <c r="K19"/>
  <c r="L19" s="1"/>
  <c r="U131" i="13"/>
  <c r="V131" s="1"/>
  <c r="S131"/>
  <c r="T131" s="1"/>
  <c r="W131"/>
  <c r="X131" s="1"/>
  <c r="Y131"/>
  <c r="Z131" s="1"/>
  <c r="Q131"/>
  <c r="R131" s="1"/>
  <c r="E25" i="24"/>
  <c r="N25" s="1"/>
  <c r="F19" i="9"/>
  <c r="O19" s="1"/>
  <c r="S260" i="13"/>
  <c r="T260" s="1"/>
  <c r="W260"/>
  <c r="X260" s="1"/>
  <c r="Y260"/>
  <c r="Z260" s="1"/>
  <c r="Q260"/>
  <c r="R260" s="1"/>
  <c r="U260"/>
  <c r="V260" s="1"/>
  <c r="Y541"/>
  <c r="Z541" s="1"/>
  <c r="Q541"/>
  <c r="R541" s="1"/>
  <c r="U541"/>
  <c r="V541" s="1"/>
  <c r="W541"/>
  <c r="X541" s="1"/>
  <c r="S541"/>
  <c r="T541" s="1"/>
  <c r="Y449"/>
  <c r="Z449" s="1"/>
  <c r="Q449"/>
  <c r="R449" s="1"/>
  <c r="S449"/>
  <c r="T449" s="1"/>
  <c r="W449"/>
  <c r="X449" s="1"/>
  <c r="U449"/>
  <c r="V449" s="1"/>
  <c r="U194"/>
  <c r="V194" s="1"/>
  <c r="Y194"/>
  <c r="Z194" s="1"/>
  <c r="W194"/>
  <c r="X194" s="1"/>
  <c r="S194"/>
  <c r="T194" s="1"/>
  <c r="Q194"/>
  <c r="R194" s="1"/>
  <c r="U344"/>
  <c r="V344" s="1"/>
  <c r="S344"/>
  <c r="T344" s="1"/>
  <c r="Y344"/>
  <c r="Z344" s="1"/>
  <c r="Q344"/>
  <c r="R344" s="1"/>
  <c r="W344"/>
  <c r="X344" s="1"/>
  <c r="U82"/>
  <c r="V82" s="1"/>
  <c r="Y82"/>
  <c r="Z82" s="1"/>
  <c r="Q82"/>
  <c r="R82" s="1"/>
  <c r="W82"/>
  <c r="X82" s="1"/>
  <c r="S82"/>
  <c r="T82" s="1"/>
  <c r="Y609"/>
  <c r="Z609" s="1"/>
  <c r="Q609"/>
  <c r="R609" s="1"/>
  <c r="S609"/>
  <c r="T609" s="1"/>
  <c r="W609"/>
  <c r="X609" s="1"/>
  <c r="U609"/>
  <c r="V609" s="1"/>
  <c r="W638"/>
  <c r="X638" s="1"/>
  <c r="Q638"/>
  <c r="R638" s="1"/>
  <c r="S638"/>
  <c r="T638" s="1"/>
  <c r="Y638"/>
  <c r="Z638" s="1"/>
  <c r="U638"/>
  <c r="V638" s="1"/>
  <c r="U287"/>
  <c r="V287" s="1"/>
  <c r="W287"/>
  <c r="X287" s="1"/>
  <c r="Y287"/>
  <c r="Z287" s="1"/>
  <c r="Q287"/>
  <c r="R287" s="1"/>
  <c r="S287"/>
  <c r="T287" s="1"/>
  <c r="U736"/>
  <c r="V736" s="1"/>
  <c r="W736"/>
  <c r="X736" s="1"/>
  <c r="Q736"/>
  <c r="R736" s="1"/>
  <c r="S736"/>
  <c r="T736" s="1"/>
  <c r="Y736"/>
  <c r="Z736" s="1"/>
  <c r="Y370"/>
  <c r="Z370" s="1"/>
  <c r="Q370"/>
  <c r="R370" s="1"/>
  <c r="W370"/>
  <c r="X370" s="1"/>
  <c r="U370"/>
  <c r="V370" s="1"/>
  <c r="S370"/>
  <c r="T370" s="1"/>
  <c r="Y533"/>
  <c r="Z533" s="1"/>
  <c r="Q533"/>
  <c r="R533" s="1"/>
  <c r="U533"/>
  <c r="V533" s="1"/>
  <c r="S533"/>
  <c r="T533" s="1"/>
  <c r="W533"/>
  <c r="X533" s="1"/>
  <c r="U178"/>
  <c r="V178" s="1"/>
  <c r="Y178"/>
  <c r="Z178" s="1"/>
  <c r="Q178"/>
  <c r="R178" s="1"/>
  <c r="S178"/>
  <c r="T178" s="1"/>
  <c r="W178"/>
  <c r="X178" s="1"/>
  <c r="N43" i="21"/>
  <c r="E43"/>
  <c r="U295" i="13"/>
  <c r="V295" s="1"/>
  <c r="Q295"/>
  <c r="R295" s="1"/>
  <c r="S295"/>
  <c r="T295" s="1"/>
  <c r="W295"/>
  <c r="X295" s="1"/>
  <c r="Y295"/>
  <c r="Z295" s="1"/>
  <c r="U585"/>
  <c r="V585" s="1"/>
  <c r="S585"/>
  <c r="T585" s="1"/>
  <c r="Q585"/>
  <c r="R585" s="1"/>
  <c r="W585"/>
  <c r="X585" s="1"/>
  <c r="Y585"/>
  <c r="Z585" s="1"/>
  <c r="F32" i="9"/>
  <c r="O32" s="1"/>
  <c r="S387" i="13"/>
  <c r="T387" s="1"/>
  <c r="Q387"/>
  <c r="R387" s="1"/>
  <c r="W387"/>
  <c r="X387" s="1"/>
  <c r="U387"/>
  <c r="V387" s="1"/>
  <c r="Y387"/>
  <c r="Z387" s="1"/>
  <c r="Y472"/>
  <c r="Z472" s="1"/>
  <c r="Q472"/>
  <c r="R472" s="1"/>
  <c r="W472"/>
  <c r="X472" s="1"/>
  <c r="U472"/>
  <c r="V472" s="1"/>
  <c r="S472"/>
  <c r="T472" s="1"/>
  <c r="S504"/>
  <c r="T504" s="1"/>
  <c r="Q504"/>
  <c r="R504" s="1"/>
  <c r="Y504"/>
  <c r="Z504" s="1"/>
  <c r="U504"/>
  <c r="V504" s="1"/>
  <c r="W504"/>
  <c r="X504" s="1"/>
  <c r="I18" i="9"/>
  <c r="J18" s="1"/>
  <c r="K18"/>
  <c r="L18" s="1"/>
  <c r="E18"/>
  <c r="M18"/>
  <c r="N18" s="1"/>
  <c r="G18"/>
  <c r="H18" s="1"/>
  <c r="S718" i="13"/>
  <c r="T718" s="1"/>
  <c r="Y718"/>
  <c r="Z718" s="1"/>
  <c r="U718"/>
  <c r="V718" s="1"/>
  <c r="W718"/>
  <c r="X718" s="1"/>
  <c r="Q718"/>
  <c r="R718" s="1"/>
  <c r="U621"/>
  <c r="V621" s="1"/>
  <c r="S621"/>
  <c r="T621" s="1"/>
  <c r="W621"/>
  <c r="X621" s="1"/>
  <c r="Y621"/>
  <c r="Z621" s="1"/>
  <c r="Q621"/>
  <c r="R621" s="1"/>
  <c r="M31" i="5"/>
  <c r="N31" s="1"/>
  <c r="E31"/>
  <c r="G31"/>
  <c r="H31" s="1"/>
  <c r="I31"/>
  <c r="J31" s="1"/>
  <c r="K31"/>
  <c r="L31" s="1"/>
  <c r="Y465" i="13"/>
  <c r="Z465" s="1"/>
  <c r="Q465"/>
  <c r="R465" s="1"/>
  <c r="S465"/>
  <c r="T465" s="1"/>
  <c r="W465"/>
  <c r="X465" s="1"/>
  <c r="U465"/>
  <c r="V465" s="1"/>
  <c r="W730"/>
  <c r="X730" s="1"/>
  <c r="Y730"/>
  <c r="Z730" s="1"/>
  <c r="S730"/>
  <c r="T730" s="1"/>
  <c r="U730"/>
  <c r="V730" s="1"/>
  <c r="Q730"/>
  <c r="R730" s="1"/>
  <c r="S128"/>
  <c r="T128" s="1"/>
  <c r="U128"/>
  <c r="V128" s="1"/>
  <c r="W128"/>
  <c r="X128" s="1"/>
  <c r="Q128"/>
  <c r="R128" s="1"/>
  <c r="Y128"/>
  <c r="Z128" s="1"/>
  <c r="Y473"/>
  <c r="Z473" s="1"/>
  <c r="Q473"/>
  <c r="R473" s="1"/>
  <c r="S473"/>
  <c r="T473" s="1"/>
  <c r="U473"/>
  <c r="V473" s="1"/>
  <c r="W473"/>
  <c r="X473" s="1"/>
  <c r="S125"/>
  <c r="T125" s="1"/>
  <c r="U125"/>
  <c r="V125" s="1"/>
  <c r="Q125"/>
  <c r="R125" s="1"/>
  <c r="Y125"/>
  <c r="Z125" s="1"/>
  <c r="W125"/>
  <c r="X125" s="1"/>
  <c r="Y213"/>
  <c r="Z213" s="1"/>
  <c r="Q213"/>
  <c r="R213" s="1"/>
  <c r="U213"/>
  <c r="V213" s="1"/>
  <c r="W213"/>
  <c r="X213" s="1"/>
  <c r="S213"/>
  <c r="T213" s="1"/>
  <c r="S552"/>
  <c r="T552" s="1"/>
  <c r="U552"/>
  <c r="V552" s="1"/>
  <c r="Y552"/>
  <c r="Z552" s="1"/>
  <c r="W552"/>
  <c r="X552" s="1"/>
  <c r="Q552"/>
  <c r="R552" s="1"/>
  <c r="W308"/>
  <c r="X308" s="1"/>
  <c r="S308"/>
  <c r="T308" s="1"/>
  <c r="Y308"/>
  <c r="Z308" s="1"/>
  <c r="U308"/>
  <c r="V308" s="1"/>
  <c r="Q308"/>
  <c r="R308" s="1"/>
  <c r="S520"/>
  <c r="T520" s="1"/>
  <c r="U520"/>
  <c r="V520" s="1"/>
  <c r="W520"/>
  <c r="X520" s="1"/>
  <c r="Q520"/>
  <c r="R520" s="1"/>
  <c r="Y520"/>
  <c r="Z520" s="1"/>
  <c r="S613"/>
  <c r="T613" s="1"/>
  <c r="Y613"/>
  <c r="Z613" s="1"/>
  <c r="U613"/>
  <c r="V613" s="1"/>
  <c r="W613"/>
  <c r="X613" s="1"/>
  <c r="Q613"/>
  <c r="R613" s="1"/>
  <c r="E24" i="17"/>
  <c r="N24" s="1"/>
  <c r="U306" i="13"/>
  <c r="V306" s="1"/>
  <c r="S306"/>
  <c r="T306" s="1"/>
  <c r="Y306"/>
  <c r="Z306" s="1"/>
  <c r="W306"/>
  <c r="X306" s="1"/>
  <c r="Q306"/>
  <c r="R306" s="1"/>
  <c r="Y550"/>
  <c r="Z550" s="1"/>
  <c r="Q550"/>
  <c r="R550" s="1"/>
  <c r="S550"/>
  <c r="T550" s="1"/>
  <c r="U550"/>
  <c r="V550" s="1"/>
  <c r="W550"/>
  <c r="X550" s="1"/>
  <c r="F39" i="5"/>
  <c r="O39" s="1"/>
  <c r="S136" i="13"/>
  <c r="T136" s="1"/>
  <c r="U136"/>
  <c r="V136" s="1"/>
  <c r="Q136"/>
  <c r="R136" s="1"/>
  <c r="W136"/>
  <c r="X136" s="1"/>
  <c r="Y136"/>
  <c r="Z136" s="1"/>
  <c r="S726"/>
  <c r="T726" s="1"/>
  <c r="Q726"/>
  <c r="R726" s="1"/>
  <c r="Y726"/>
  <c r="Z726" s="1"/>
  <c r="U726"/>
  <c r="V726" s="1"/>
  <c r="W726"/>
  <c r="X726" s="1"/>
  <c r="I29" i="9"/>
  <c r="J29" s="1"/>
  <c r="K29"/>
  <c r="L29" s="1"/>
  <c r="M29"/>
  <c r="N29" s="1"/>
  <c r="G29"/>
  <c r="H29" s="1"/>
  <c r="E29"/>
  <c r="U493" i="13"/>
  <c r="V493" s="1"/>
  <c r="W493"/>
  <c r="X493" s="1"/>
  <c r="S493"/>
  <c r="T493" s="1"/>
  <c r="Y493"/>
  <c r="Z493" s="1"/>
  <c r="Q493"/>
  <c r="R493" s="1"/>
  <c r="I21" i="9"/>
  <c r="J21" s="1"/>
  <c r="K21"/>
  <c r="L21" s="1"/>
  <c r="M21"/>
  <c r="N21" s="1"/>
  <c r="G21"/>
  <c r="H21" s="1"/>
  <c r="E21"/>
  <c r="W84" i="13"/>
  <c r="X84" s="1"/>
  <c r="Q84"/>
  <c r="R84" s="1"/>
  <c r="U84"/>
  <c r="V84" s="1"/>
  <c r="S84"/>
  <c r="T84" s="1"/>
  <c r="Y84"/>
  <c r="Z84" s="1"/>
  <c r="U169"/>
  <c r="V169" s="1"/>
  <c r="W169"/>
  <c r="X169" s="1"/>
  <c r="Q169"/>
  <c r="R169" s="1"/>
  <c r="S169"/>
  <c r="T169" s="1"/>
  <c r="Y169"/>
  <c r="Z169" s="1"/>
  <c r="Q628"/>
  <c r="R628" s="1"/>
  <c r="S628"/>
  <c r="T628" s="1"/>
  <c r="W628"/>
  <c r="X628" s="1"/>
  <c r="U628"/>
  <c r="V628" s="1"/>
  <c r="Y628"/>
  <c r="Z628" s="1"/>
  <c r="N29" i="17"/>
  <c r="E29"/>
  <c r="E28" i="21"/>
  <c r="N28" s="1"/>
  <c r="W646" i="13"/>
  <c r="X646" s="1"/>
  <c r="Y646"/>
  <c r="Z646" s="1"/>
  <c r="S646"/>
  <c r="T646" s="1"/>
  <c r="Q646"/>
  <c r="R646" s="1"/>
  <c r="U646"/>
  <c r="V646" s="1"/>
  <c r="Q249"/>
  <c r="R249" s="1"/>
  <c r="W249"/>
  <c r="X249" s="1"/>
  <c r="S249"/>
  <c r="T249" s="1"/>
  <c r="Y249"/>
  <c r="Z249" s="1"/>
  <c r="U249"/>
  <c r="V249" s="1"/>
  <c r="S363"/>
  <c r="T363" s="1"/>
  <c r="W363"/>
  <c r="X363" s="1"/>
  <c r="U363"/>
  <c r="V363" s="1"/>
  <c r="Q363"/>
  <c r="R363" s="1"/>
  <c r="Y363"/>
  <c r="Z363" s="1"/>
  <c r="M35" i="5"/>
  <c r="N35" s="1"/>
  <c r="E35"/>
  <c r="G35"/>
  <c r="H35" s="1"/>
  <c r="I35"/>
  <c r="J35" s="1"/>
  <c r="K35"/>
  <c r="L35" s="1"/>
  <c r="Y426" i="13"/>
  <c r="Z426" s="1"/>
  <c r="Q426"/>
  <c r="R426" s="1"/>
  <c r="W426"/>
  <c r="X426" s="1"/>
  <c r="S426"/>
  <c r="T426" s="1"/>
  <c r="U426"/>
  <c r="V426" s="1"/>
  <c r="M25" i="5"/>
  <c r="N25" s="1"/>
  <c r="E25"/>
  <c r="G25"/>
  <c r="H25" s="1"/>
  <c r="I25"/>
  <c r="J25" s="1"/>
  <c r="K25"/>
  <c r="L25" s="1"/>
  <c r="W615" i="13"/>
  <c r="X615" s="1"/>
  <c r="Y615"/>
  <c r="Z615" s="1"/>
  <c r="Q615"/>
  <c r="R615" s="1"/>
  <c r="U615"/>
  <c r="V615" s="1"/>
  <c r="S615"/>
  <c r="T615" s="1"/>
  <c r="Y108"/>
  <c r="Z108" s="1"/>
  <c r="Q108"/>
  <c r="R108" s="1"/>
  <c r="U108"/>
  <c r="V108" s="1"/>
  <c r="S108"/>
  <c r="T108" s="1"/>
  <c r="W108"/>
  <c r="X108" s="1"/>
  <c r="Y85"/>
  <c r="Z85" s="1"/>
  <c r="Q85"/>
  <c r="R85" s="1"/>
  <c r="U85"/>
  <c r="V85" s="1"/>
  <c r="S85"/>
  <c r="T85" s="1"/>
  <c r="W85"/>
  <c r="X85" s="1"/>
  <c r="S303"/>
  <c r="T303" s="1"/>
  <c r="U303"/>
  <c r="V303" s="1"/>
  <c r="W303"/>
  <c r="X303" s="1"/>
  <c r="Q303"/>
  <c r="R303" s="1"/>
  <c r="Y303"/>
  <c r="Z303" s="1"/>
  <c r="W316"/>
  <c r="X316" s="1"/>
  <c r="U316"/>
  <c r="V316" s="1"/>
  <c r="Q316"/>
  <c r="R316" s="1"/>
  <c r="S316"/>
  <c r="T316" s="1"/>
  <c r="Y316"/>
  <c r="Z316" s="1"/>
  <c r="Y33"/>
  <c r="Z33" s="1"/>
  <c r="Q33"/>
  <c r="R33" s="1"/>
  <c r="W33"/>
  <c r="X33" s="1"/>
  <c r="S33"/>
  <c r="T33" s="1"/>
  <c r="U33"/>
  <c r="V33" s="1"/>
  <c r="U241"/>
  <c r="V241" s="1"/>
  <c r="Q241"/>
  <c r="R241" s="1"/>
  <c r="S241"/>
  <c r="T241" s="1"/>
  <c r="Y241"/>
  <c r="Z241" s="1"/>
  <c r="W241"/>
  <c r="X241" s="1"/>
  <c r="Y291"/>
  <c r="Z291" s="1"/>
  <c r="Q291"/>
  <c r="R291" s="1"/>
  <c r="W291"/>
  <c r="X291" s="1"/>
  <c r="S291"/>
  <c r="T291" s="1"/>
  <c r="U291"/>
  <c r="V291" s="1"/>
  <c r="U322"/>
  <c r="V322" s="1"/>
  <c r="Q322"/>
  <c r="R322" s="1"/>
  <c r="S322"/>
  <c r="T322" s="1"/>
  <c r="W322"/>
  <c r="X322" s="1"/>
  <c r="Y322"/>
  <c r="Z322" s="1"/>
  <c r="E15" i="17"/>
  <c r="N15" s="1"/>
  <c r="S747" i="13"/>
  <c r="T747" s="1"/>
  <c r="U747"/>
  <c r="V747" s="1"/>
  <c r="W747"/>
  <c r="X747" s="1"/>
  <c r="Y747"/>
  <c r="Z747" s="1"/>
  <c r="Q747"/>
  <c r="R747" s="1"/>
  <c r="U234"/>
  <c r="V234" s="1"/>
  <c r="S234"/>
  <c r="T234" s="1"/>
  <c r="Y234"/>
  <c r="Z234" s="1"/>
  <c r="W234"/>
  <c r="X234" s="1"/>
  <c r="Q234"/>
  <c r="R234" s="1"/>
  <c r="Y597"/>
  <c r="Z597" s="1"/>
  <c r="Q597"/>
  <c r="R597" s="1"/>
  <c r="U597"/>
  <c r="V597" s="1"/>
  <c r="W597"/>
  <c r="X597" s="1"/>
  <c r="S597"/>
  <c r="T597" s="1"/>
  <c r="F36" i="5"/>
  <c r="O36" s="1"/>
  <c r="F35" i="9"/>
  <c r="O35" s="1"/>
  <c r="Y317" i="13"/>
  <c r="Z317" s="1"/>
  <c r="Q317"/>
  <c r="R317" s="1"/>
  <c r="S317"/>
  <c r="T317" s="1"/>
  <c r="W317"/>
  <c r="X317" s="1"/>
  <c r="U317"/>
  <c r="V317" s="1"/>
  <c r="W264"/>
  <c r="X264" s="1"/>
  <c r="Q264"/>
  <c r="R264" s="1"/>
  <c r="U264"/>
  <c r="V264" s="1"/>
  <c r="S264"/>
  <c r="T264" s="1"/>
  <c r="Y264"/>
  <c r="Z264" s="1"/>
  <c r="Y32" i="21"/>
  <c r="Z32" s="1"/>
  <c r="Q32"/>
  <c r="R32" s="1"/>
  <c r="S32"/>
  <c r="T32" s="1"/>
  <c r="U32"/>
  <c r="V32" s="1"/>
  <c r="W32"/>
  <c r="X32" s="1"/>
  <c r="N34" i="24"/>
  <c r="E34"/>
  <c r="S536" i="13"/>
  <c r="T536" s="1"/>
  <c r="U536"/>
  <c r="V536" s="1"/>
  <c r="Q536"/>
  <c r="R536" s="1"/>
  <c r="W536"/>
  <c r="X536" s="1"/>
  <c r="Y536"/>
  <c r="Z536" s="1"/>
  <c r="Y385"/>
  <c r="Z385" s="1"/>
  <c r="Q385"/>
  <c r="R385" s="1"/>
  <c r="W385"/>
  <c r="X385" s="1"/>
  <c r="S385"/>
  <c r="T385" s="1"/>
  <c r="U385"/>
  <c r="V385" s="1"/>
  <c r="U209"/>
  <c r="V209" s="1"/>
  <c r="Q209"/>
  <c r="R209" s="1"/>
  <c r="S209"/>
  <c r="T209" s="1"/>
  <c r="W209"/>
  <c r="X209" s="1"/>
  <c r="Y209"/>
  <c r="Z209" s="1"/>
  <c r="W491"/>
  <c r="X491" s="1"/>
  <c r="Q491"/>
  <c r="R491" s="1"/>
  <c r="Y491"/>
  <c r="Z491" s="1"/>
  <c r="S491"/>
  <c r="T491" s="1"/>
  <c r="U491"/>
  <c r="V491" s="1"/>
  <c r="M28" i="5"/>
  <c r="N28" s="1"/>
  <c r="E28"/>
  <c r="G28"/>
  <c r="H28" s="1"/>
  <c r="I28"/>
  <c r="J28" s="1"/>
  <c r="K28"/>
  <c r="L28" s="1"/>
  <c r="W113" i="13"/>
  <c r="X113" s="1"/>
  <c r="S113"/>
  <c r="T113" s="1"/>
  <c r="U113"/>
  <c r="V113" s="1"/>
  <c r="Y113"/>
  <c r="Z113" s="1"/>
  <c r="Q113"/>
  <c r="R113" s="1"/>
  <c r="W204"/>
  <c r="X204" s="1"/>
  <c r="Q204"/>
  <c r="R204" s="1"/>
  <c r="Y204"/>
  <c r="Z204" s="1"/>
  <c r="U204"/>
  <c r="V204" s="1"/>
  <c r="S204"/>
  <c r="T204" s="1"/>
  <c r="S175"/>
  <c r="T175" s="1"/>
  <c r="U175"/>
  <c r="V175" s="1"/>
  <c r="W175"/>
  <c r="X175" s="1"/>
  <c r="Y175"/>
  <c r="Z175" s="1"/>
  <c r="Q175"/>
  <c r="R175" s="1"/>
  <c r="Y134"/>
  <c r="Z134" s="1"/>
  <c r="Q134"/>
  <c r="R134" s="1"/>
  <c r="S134"/>
  <c r="T134" s="1"/>
  <c r="U134"/>
  <c r="V134" s="1"/>
  <c r="W134"/>
  <c r="X134" s="1"/>
  <c r="U210"/>
  <c r="V210" s="1"/>
  <c r="Y210"/>
  <c r="Z210" s="1"/>
  <c r="Q210"/>
  <c r="R210" s="1"/>
  <c r="S210"/>
  <c r="T210" s="1"/>
  <c r="W210"/>
  <c r="X210" s="1"/>
  <c r="E37" i="17"/>
  <c r="N37" s="1"/>
  <c r="U748" i="13"/>
  <c r="V748" s="1"/>
  <c r="W748"/>
  <c r="X748" s="1"/>
  <c r="Q748"/>
  <c r="R748" s="1"/>
  <c r="S748"/>
  <c r="T748" s="1"/>
  <c r="Y748"/>
  <c r="Z748" s="1"/>
  <c r="Y359"/>
  <c r="Z359" s="1"/>
  <c r="Q359"/>
  <c r="R359" s="1"/>
  <c r="W359"/>
  <c r="X359" s="1"/>
  <c r="S359"/>
  <c r="T359" s="1"/>
  <c r="U359"/>
  <c r="V359" s="1"/>
  <c r="U139"/>
  <c r="V139" s="1"/>
  <c r="W139"/>
  <c r="X139" s="1"/>
  <c r="Q139"/>
  <c r="R139" s="1"/>
  <c r="Y139"/>
  <c r="Z139" s="1"/>
  <c r="S139"/>
  <c r="T139" s="1"/>
  <c r="W737"/>
  <c r="X737" s="1"/>
  <c r="Y737"/>
  <c r="Z737" s="1"/>
  <c r="Q737"/>
  <c r="R737" s="1"/>
  <c r="S737"/>
  <c r="T737" s="1"/>
  <c r="U737"/>
  <c r="V737" s="1"/>
  <c r="U32" i="24"/>
  <c r="V32" s="1"/>
  <c r="E17"/>
  <c r="N17" s="1"/>
  <c r="U263" i="13"/>
  <c r="V263" s="1"/>
  <c r="W263"/>
  <c r="X263" s="1"/>
  <c r="S263"/>
  <c r="T263" s="1"/>
  <c r="Q263"/>
  <c r="R263" s="1"/>
  <c r="Y263"/>
  <c r="Z263" s="1"/>
  <c r="I17" i="9"/>
  <c r="J17" s="1"/>
  <c r="K17"/>
  <c r="L17" s="1"/>
  <c r="M17"/>
  <c r="N17" s="1"/>
  <c r="E17"/>
  <c r="G17"/>
  <c r="H17" s="1"/>
  <c r="M33" i="5"/>
  <c r="N33" s="1"/>
  <c r="E33"/>
  <c r="G33"/>
  <c r="H33" s="1"/>
  <c r="I33"/>
  <c r="J33" s="1"/>
  <c r="K33"/>
  <c r="L33" s="1"/>
  <c r="Q632" i="13"/>
  <c r="R632" s="1"/>
  <c r="S632"/>
  <c r="T632" s="1"/>
  <c r="W632"/>
  <c r="X632" s="1"/>
  <c r="Y632"/>
  <c r="Z632" s="1"/>
  <c r="U632"/>
  <c r="V632" s="1"/>
  <c r="N36" i="17"/>
  <c r="E36"/>
  <c r="W611" i="13"/>
  <c r="X611" s="1"/>
  <c r="Y611"/>
  <c r="Z611" s="1"/>
  <c r="Q611"/>
  <c r="R611" s="1"/>
  <c r="S611"/>
  <c r="T611" s="1"/>
  <c r="U611"/>
  <c r="V611" s="1"/>
  <c r="U382"/>
  <c r="V382" s="1"/>
  <c r="W382"/>
  <c r="X382" s="1"/>
  <c r="S382"/>
  <c r="T382" s="1"/>
  <c r="Q382"/>
  <c r="R382" s="1"/>
  <c r="Y382"/>
  <c r="Z382" s="1"/>
  <c r="U381"/>
  <c r="V381" s="1"/>
  <c r="Y381"/>
  <c r="Z381" s="1"/>
  <c r="Q381"/>
  <c r="R381" s="1"/>
  <c r="S381"/>
  <c r="T381" s="1"/>
  <c r="W381"/>
  <c r="X381" s="1"/>
  <c r="U651"/>
  <c r="V651" s="1"/>
  <c r="Y651"/>
  <c r="Z651" s="1"/>
  <c r="Q651"/>
  <c r="R651" s="1"/>
  <c r="S651"/>
  <c r="T651" s="1"/>
  <c r="W651"/>
  <c r="X651" s="1"/>
  <c r="Y238"/>
  <c r="Z238" s="1"/>
  <c r="Q238"/>
  <c r="R238" s="1"/>
  <c r="W238"/>
  <c r="X238" s="1"/>
  <c r="U238"/>
  <c r="V238" s="1"/>
  <c r="S238"/>
  <c r="T238" s="1"/>
  <c r="S109"/>
  <c r="T109" s="1"/>
  <c r="W109"/>
  <c r="X109" s="1"/>
  <c r="Q109"/>
  <c r="R109" s="1"/>
  <c r="Y109"/>
  <c r="Z109" s="1"/>
  <c r="U109"/>
  <c r="V109" s="1"/>
  <c r="U626"/>
  <c r="V626" s="1"/>
  <c r="W626"/>
  <c r="X626" s="1"/>
  <c r="Q626"/>
  <c r="R626" s="1"/>
  <c r="Y626"/>
  <c r="Z626" s="1"/>
  <c r="S626"/>
  <c r="T626" s="1"/>
  <c r="Y441"/>
  <c r="Z441" s="1"/>
  <c r="Q441"/>
  <c r="R441" s="1"/>
  <c r="S441"/>
  <c r="T441" s="1"/>
  <c r="U441"/>
  <c r="V441" s="1"/>
  <c r="W441"/>
  <c r="X441" s="1"/>
  <c r="W455"/>
  <c r="X455" s="1"/>
  <c r="Y455"/>
  <c r="Z455" s="1"/>
  <c r="Q455"/>
  <c r="R455" s="1"/>
  <c r="S455"/>
  <c r="T455" s="1"/>
  <c r="U455"/>
  <c r="V455" s="1"/>
  <c r="W367"/>
  <c r="X367" s="1"/>
  <c r="U367"/>
  <c r="V367" s="1"/>
  <c r="S367"/>
  <c r="T367" s="1"/>
  <c r="Y367"/>
  <c r="Z367" s="1"/>
  <c r="Q367"/>
  <c r="R367" s="1"/>
  <c r="U352"/>
  <c r="V352" s="1"/>
  <c r="S352"/>
  <c r="T352" s="1"/>
  <c r="W352"/>
  <c r="X352" s="1"/>
  <c r="Y352"/>
  <c r="Z352" s="1"/>
  <c r="Q352"/>
  <c r="R352" s="1"/>
  <c r="Q605"/>
  <c r="R605" s="1"/>
  <c r="Y605"/>
  <c r="Z605" s="1"/>
  <c r="U605"/>
  <c r="V605" s="1"/>
  <c r="S605"/>
  <c r="T605" s="1"/>
  <c r="W605"/>
  <c r="X605" s="1"/>
  <c r="Y403"/>
  <c r="Z403" s="1"/>
  <c r="Q403"/>
  <c r="R403" s="1"/>
  <c r="S403"/>
  <c r="T403" s="1"/>
  <c r="U403"/>
  <c r="V403" s="1"/>
  <c r="W403"/>
  <c r="X403" s="1"/>
  <c r="S700"/>
  <c r="T700" s="1"/>
  <c r="Y700"/>
  <c r="Z700" s="1"/>
  <c r="W700"/>
  <c r="X700" s="1"/>
  <c r="Q700"/>
  <c r="R700" s="1"/>
  <c r="U700"/>
  <c r="V700" s="1"/>
  <c r="S293"/>
  <c r="T293" s="1"/>
  <c r="U293"/>
  <c r="V293" s="1"/>
  <c r="W293"/>
  <c r="X293" s="1"/>
  <c r="Y293"/>
  <c r="Z293" s="1"/>
  <c r="Q293"/>
  <c r="R293" s="1"/>
  <c r="S527"/>
  <c r="T527" s="1"/>
  <c r="W527"/>
  <c r="X527" s="1"/>
  <c r="Y527"/>
  <c r="Z527" s="1"/>
  <c r="U527"/>
  <c r="V527" s="1"/>
  <c r="Q527"/>
  <c r="R527" s="1"/>
  <c r="U553"/>
  <c r="V553" s="1"/>
  <c r="Y553"/>
  <c r="Z553" s="1"/>
  <c r="Q553"/>
  <c r="R553" s="1"/>
  <c r="S553"/>
  <c r="T553" s="1"/>
  <c r="W553"/>
  <c r="X553" s="1"/>
  <c r="W590"/>
  <c r="X590" s="1"/>
  <c r="S590"/>
  <c r="T590" s="1"/>
  <c r="Q590"/>
  <c r="R590" s="1"/>
  <c r="U590"/>
  <c r="V590" s="1"/>
  <c r="Y590"/>
  <c r="Z590" s="1"/>
  <c r="I31" i="9"/>
  <c r="J31" s="1"/>
  <c r="K31"/>
  <c r="L31" s="1"/>
  <c r="M31"/>
  <c r="N31" s="1"/>
  <c r="G31"/>
  <c r="H31" s="1"/>
  <c r="E31"/>
  <c r="I15"/>
  <c r="J15" s="1"/>
  <c r="K15"/>
  <c r="L15" s="1"/>
  <c r="G15"/>
  <c r="H15" s="1"/>
  <c r="E15"/>
  <c r="M15"/>
  <c r="N15" s="1"/>
  <c r="U50" i="13"/>
  <c r="V50" s="1"/>
  <c r="Y50"/>
  <c r="Z50" s="1"/>
  <c r="Q50"/>
  <c r="R50" s="1"/>
  <c r="W50"/>
  <c r="X50" s="1"/>
  <c r="S50"/>
  <c r="T50" s="1"/>
  <c r="S320"/>
  <c r="T320" s="1"/>
  <c r="U320"/>
  <c r="V320" s="1"/>
  <c r="W320"/>
  <c r="X320" s="1"/>
  <c r="Y320"/>
  <c r="Z320" s="1"/>
  <c r="Q320"/>
  <c r="R320" s="1"/>
  <c r="E39" i="17"/>
  <c r="N39" s="1"/>
  <c r="S152" i="13"/>
  <c r="T152" s="1"/>
  <c r="U152"/>
  <c r="V152" s="1"/>
  <c r="W152"/>
  <c r="X152" s="1"/>
  <c r="Q152"/>
  <c r="R152" s="1"/>
  <c r="Y152"/>
  <c r="Z152" s="1"/>
  <c r="Y396"/>
  <c r="Z396" s="1"/>
  <c r="Q396"/>
  <c r="R396" s="1"/>
  <c r="U396"/>
  <c r="V396" s="1"/>
  <c r="S396"/>
  <c r="T396" s="1"/>
  <c r="W396"/>
  <c r="X396" s="1"/>
  <c r="M21" i="5"/>
  <c r="N21" s="1"/>
  <c r="E21"/>
  <c r="G21"/>
  <c r="H21" s="1"/>
  <c r="K21"/>
  <c r="L21" s="1"/>
  <c r="I21"/>
  <c r="J21" s="1"/>
  <c r="Y116" i="13"/>
  <c r="Z116" s="1"/>
  <c r="Q116"/>
  <c r="R116" s="1"/>
  <c r="S116"/>
  <c r="T116" s="1"/>
  <c r="W116"/>
  <c r="X116" s="1"/>
  <c r="U116"/>
  <c r="V116" s="1"/>
  <c r="S296"/>
  <c r="T296" s="1"/>
  <c r="Y296"/>
  <c r="Z296" s="1"/>
  <c r="U296"/>
  <c r="V296" s="1"/>
  <c r="W296"/>
  <c r="X296" s="1"/>
  <c r="Q296"/>
  <c r="R296" s="1"/>
  <c r="Y397"/>
  <c r="Z397" s="1"/>
  <c r="Q397"/>
  <c r="R397" s="1"/>
  <c r="W397"/>
  <c r="X397" s="1"/>
  <c r="U397"/>
  <c r="V397" s="1"/>
  <c r="S397"/>
  <c r="T397" s="1"/>
  <c r="Y647"/>
  <c r="Z647" s="1"/>
  <c r="Q647"/>
  <c r="R647" s="1"/>
  <c r="U647"/>
  <c r="V647" s="1"/>
  <c r="S647"/>
  <c r="T647" s="1"/>
  <c r="W647"/>
  <c r="X647" s="1"/>
  <c r="U380"/>
  <c r="V380" s="1"/>
  <c r="W380"/>
  <c r="X380" s="1"/>
  <c r="S380"/>
  <c r="T380" s="1"/>
  <c r="Q380"/>
  <c r="R380" s="1"/>
  <c r="Y380"/>
  <c r="Z380" s="1"/>
  <c r="Y94"/>
  <c r="Z94" s="1"/>
  <c r="Q94"/>
  <c r="R94" s="1"/>
  <c r="U94"/>
  <c r="V94" s="1"/>
  <c r="S94"/>
  <c r="T94" s="1"/>
  <c r="W94"/>
  <c r="X94" s="1"/>
  <c r="U756"/>
  <c r="V756" s="1"/>
  <c r="W756"/>
  <c r="X756" s="1"/>
  <c r="Y756"/>
  <c r="Z756" s="1"/>
  <c r="Q756"/>
  <c r="R756" s="1"/>
  <c r="S756"/>
  <c r="T756" s="1"/>
  <c r="Y364"/>
  <c r="Z364" s="1"/>
  <c r="Q364"/>
  <c r="R364" s="1"/>
  <c r="S364"/>
  <c r="T364" s="1"/>
  <c r="U364"/>
  <c r="V364" s="1"/>
  <c r="W364"/>
  <c r="X364" s="1"/>
  <c r="W654"/>
  <c r="X654" s="1"/>
  <c r="S654"/>
  <c r="T654" s="1"/>
  <c r="U654"/>
  <c r="V654" s="1"/>
  <c r="Q654"/>
  <c r="R654" s="1"/>
  <c r="Y654"/>
  <c r="Z654" s="1"/>
  <c r="Y388"/>
  <c r="Z388" s="1"/>
  <c r="Q388"/>
  <c r="R388" s="1"/>
  <c r="W388"/>
  <c r="X388" s="1"/>
  <c r="U388"/>
  <c r="V388" s="1"/>
  <c r="S388"/>
  <c r="T388" s="1"/>
  <c r="U612"/>
  <c r="V612" s="1"/>
  <c r="S612"/>
  <c r="T612" s="1"/>
  <c r="W612"/>
  <c r="X612" s="1"/>
  <c r="Q612"/>
  <c r="R612" s="1"/>
  <c r="Y612"/>
  <c r="Z612" s="1"/>
  <c r="E34" i="21"/>
  <c r="N34" s="1"/>
  <c r="Y368" i="13"/>
  <c r="Z368" s="1"/>
  <c r="Q368"/>
  <c r="R368" s="1"/>
  <c r="W368"/>
  <c r="X368" s="1"/>
  <c r="U368"/>
  <c r="V368" s="1"/>
  <c r="S368"/>
  <c r="T368" s="1"/>
  <c r="S32"/>
  <c r="T32" s="1"/>
  <c r="U32"/>
  <c r="V32" s="1"/>
  <c r="Q32"/>
  <c r="R32" s="1"/>
  <c r="Y32"/>
  <c r="Z32" s="1"/>
  <c r="W32"/>
  <c r="X32" s="1"/>
  <c r="S29"/>
  <c r="T29" s="1"/>
  <c r="U29"/>
  <c r="V29" s="1"/>
  <c r="Y29"/>
  <c r="Z29" s="1"/>
  <c r="Q29"/>
  <c r="R29" s="1"/>
  <c r="W29"/>
  <c r="X29" s="1"/>
  <c r="S191"/>
  <c r="T191" s="1"/>
  <c r="W191"/>
  <c r="X191" s="1"/>
  <c r="Y191"/>
  <c r="Z191" s="1"/>
  <c r="U191"/>
  <c r="V191" s="1"/>
  <c r="Q191"/>
  <c r="R191" s="1"/>
  <c r="S708"/>
  <c r="T708" s="1"/>
  <c r="U708"/>
  <c r="V708" s="1"/>
  <c r="Q708"/>
  <c r="R708" s="1"/>
  <c r="Y708"/>
  <c r="Z708" s="1"/>
  <c r="W708"/>
  <c r="X708" s="1"/>
  <c r="Y525"/>
  <c r="Z525" s="1"/>
  <c r="Q525"/>
  <c r="R525" s="1"/>
  <c r="U525"/>
  <c r="V525" s="1"/>
  <c r="S525"/>
  <c r="T525" s="1"/>
  <c r="W525"/>
  <c r="X525" s="1"/>
  <c r="E28" i="17"/>
  <c r="N28" s="1"/>
  <c r="N37" i="21"/>
  <c r="E37"/>
  <c r="M34" i="5"/>
  <c r="N34" s="1"/>
  <c r="E34"/>
  <c r="G34"/>
  <c r="H34" s="1"/>
  <c r="I34"/>
  <c r="J34" s="1"/>
  <c r="K34"/>
  <c r="L34" s="1"/>
  <c r="S435" i="13"/>
  <c r="T435" s="1"/>
  <c r="U435"/>
  <c r="V435" s="1"/>
  <c r="Y435"/>
  <c r="Z435" s="1"/>
  <c r="W435"/>
  <c r="X435" s="1"/>
  <c r="Q435"/>
  <c r="R435" s="1"/>
  <c r="S642"/>
  <c r="T642" s="1"/>
  <c r="U642"/>
  <c r="V642" s="1"/>
  <c r="W642"/>
  <c r="X642" s="1"/>
  <c r="Y642"/>
  <c r="Z642" s="1"/>
  <c r="Q642"/>
  <c r="R642" s="1"/>
  <c r="U676"/>
  <c r="V676" s="1"/>
  <c r="S676"/>
  <c r="T676" s="1"/>
  <c r="W676"/>
  <c r="X676" s="1"/>
  <c r="Q676"/>
  <c r="R676" s="1"/>
  <c r="Y676"/>
  <c r="Z676" s="1"/>
  <c r="I26" i="9"/>
  <c r="J26" s="1"/>
  <c r="K26"/>
  <c r="L26" s="1"/>
  <c r="E26"/>
  <c r="M26"/>
  <c r="N26" s="1"/>
  <c r="G26"/>
  <c r="H26" s="1"/>
  <c r="U103" i="13"/>
  <c r="V103" s="1"/>
  <c r="Y103"/>
  <c r="Z103" s="1"/>
  <c r="Q103"/>
  <c r="R103" s="1"/>
  <c r="W103"/>
  <c r="X103" s="1"/>
  <c r="S103"/>
  <c r="T103" s="1"/>
  <c r="U666"/>
  <c r="V666" s="1"/>
  <c r="Q666"/>
  <c r="R666" s="1"/>
  <c r="W666"/>
  <c r="X666" s="1"/>
  <c r="S666"/>
  <c r="T666" s="1"/>
  <c r="Y666"/>
  <c r="Z666" s="1"/>
  <c r="M43" i="5"/>
  <c r="N43" s="1"/>
  <c r="E43"/>
  <c r="G43"/>
  <c r="H43" s="1"/>
  <c r="I43"/>
  <c r="J43" s="1"/>
  <c r="K43"/>
  <c r="L43" s="1"/>
  <c r="E23" i="17"/>
  <c r="N23" s="1"/>
  <c r="M15" i="5"/>
  <c r="N15" s="1"/>
  <c r="E15"/>
  <c r="G15"/>
  <c r="H15" s="1"/>
  <c r="I15"/>
  <c r="J15" s="1"/>
  <c r="K15"/>
  <c r="L15" s="1"/>
  <c r="S568" i="13"/>
  <c r="T568" s="1"/>
  <c r="U568"/>
  <c r="V568" s="1"/>
  <c r="Q568"/>
  <c r="R568" s="1"/>
  <c r="W568"/>
  <c r="X568" s="1"/>
  <c r="Y568"/>
  <c r="Z568" s="1"/>
  <c r="M40" i="5"/>
  <c r="N40" s="1"/>
  <c r="E40"/>
  <c r="G40"/>
  <c r="H40" s="1"/>
  <c r="I40"/>
  <c r="J40" s="1"/>
  <c r="K40"/>
  <c r="L40" s="1"/>
  <c r="S450" i="13"/>
  <c r="T450" s="1"/>
  <c r="Y450"/>
  <c r="Z450" s="1"/>
  <c r="Q450"/>
  <c r="R450" s="1"/>
  <c r="U450"/>
  <c r="V450" s="1"/>
  <c r="W450"/>
  <c r="X450" s="1"/>
  <c r="E25" i="17"/>
  <c r="N25" s="1"/>
  <c r="E22"/>
  <c r="N22" s="1"/>
  <c r="E31"/>
  <c r="N31" s="1"/>
  <c r="N31" i="24"/>
  <c r="E31"/>
  <c r="O42" i="5" l="1"/>
  <c r="V42" s="1"/>
  <c r="W42" s="1"/>
  <c r="W32" i="24"/>
  <c r="X32" s="1"/>
  <c r="Y32"/>
  <c r="Z32" s="1"/>
  <c r="O37" i="9"/>
  <c r="X37" s="1"/>
  <c r="Y37" s="1"/>
  <c r="F42" i="5"/>
  <c r="O20"/>
  <c r="S32" i="24"/>
  <c r="T32" s="1"/>
  <c r="S39"/>
  <c r="T39" s="1"/>
  <c r="U39"/>
  <c r="V39" s="1"/>
  <c r="Q39"/>
  <c r="R39" s="1"/>
  <c r="W39"/>
  <c r="X39" s="1"/>
  <c r="Y39"/>
  <c r="Z39" s="1"/>
  <c r="S37" i="17"/>
  <c r="T37" s="1"/>
  <c r="U37"/>
  <c r="V37" s="1"/>
  <c r="Q37"/>
  <c r="R37" s="1"/>
  <c r="W37"/>
  <c r="X37" s="1"/>
  <c r="Y37"/>
  <c r="Z37" s="1"/>
  <c r="T41" i="9"/>
  <c r="U41" s="1"/>
  <c r="V41"/>
  <c r="W41" s="1"/>
  <c r="X41"/>
  <c r="Y41" s="1"/>
  <c r="R41"/>
  <c r="S41" s="1"/>
  <c r="Z41"/>
  <c r="AA41" s="1"/>
  <c r="U39" i="17"/>
  <c r="V39" s="1"/>
  <c r="W39"/>
  <c r="X39" s="1"/>
  <c r="S39"/>
  <c r="T39" s="1"/>
  <c r="Y39"/>
  <c r="Z39" s="1"/>
  <c r="Q39"/>
  <c r="R39" s="1"/>
  <c r="T32" i="9"/>
  <c r="U32" s="1"/>
  <c r="V32"/>
  <c r="W32" s="1"/>
  <c r="X32"/>
  <c r="Y32" s="1"/>
  <c r="R32"/>
  <c r="S32" s="1"/>
  <c r="Z32"/>
  <c r="AA32" s="1"/>
  <c r="Y40" i="21"/>
  <c r="Z40" s="1"/>
  <c r="Q40"/>
  <c r="R40" s="1"/>
  <c r="S40"/>
  <c r="T40" s="1"/>
  <c r="W40"/>
  <c r="X40" s="1"/>
  <c r="U40"/>
  <c r="V40" s="1"/>
  <c r="W18" i="17"/>
  <c r="X18" s="1"/>
  <c r="S18"/>
  <c r="T18" s="1"/>
  <c r="Q18"/>
  <c r="R18" s="1"/>
  <c r="Y18"/>
  <c r="Z18" s="1"/>
  <c r="U18"/>
  <c r="V18" s="1"/>
  <c r="S22"/>
  <c r="T22" s="1"/>
  <c r="Y22"/>
  <c r="Z22" s="1"/>
  <c r="Q22"/>
  <c r="R22" s="1"/>
  <c r="U22"/>
  <c r="V22" s="1"/>
  <c r="W22"/>
  <c r="X22" s="1"/>
  <c r="U25" i="24"/>
  <c r="V25" s="1"/>
  <c r="W25"/>
  <c r="X25" s="1"/>
  <c r="S25"/>
  <c r="T25" s="1"/>
  <c r="Q25"/>
  <c r="R25" s="1"/>
  <c r="Y25"/>
  <c r="Z25" s="1"/>
  <c r="Y33" i="21"/>
  <c r="Z33" s="1"/>
  <c r="Q33"/>
  <c r="R33" s="1"/>
  <c r="U33"/>
  <c r="V33" s="1"/>
  <c r="W33"/>
  <c r="X33" s="1"/>
  <c r="S33"/>
  <c r="T33" s="1"/>
  <c r="X14" i="5"/>
  <c r="Y14" s="1"/>
  <c r="T14"/>
  <c r="U14" s="1"/>
  <c r="Z14"/>
  <c r="AA14" s="1"/>
  <c r="V14"/>
  <c r="W14" s="1"/>
  <c r="R14"/>
  <c r="S14" s="1"/>
  <c r="V20" i="9"/>
  <c r="W20" s="1"/>
  <c r="T20"/>
  <c r="U20" s="1"/>
  <c r="X20"/>
  <c r="Y20" s="1"/>
  <c r="Z20"/>
  <c r="AA20" s="1"/>
  <c r="R20"/>
  <c r="S20" s="1"/>
  <c r="U31" i="17"/>
  <c r="V31" s="1"/>
  <c r="W31"/>
  <c r="X31" s="1"/>
  <c r="Q31"/>
  <c r="R31" s="1"/>
  <c r="Y31"/>
  <c r="Z31" s="1"/>
  <c r="S31"/>
  <c r="T31" s="1"/>
  <c r="X36" i="5"/>
  <c r="Y36" s="1"/>
  <c r="T36"/>
  <c r="U36" s="1"/>
  <c r="V36"/>
  <c r="W36" s="1"/>
  <c r="Z36"/>
  <c r="AA36" s="1"/>
  <c r="R36"/>
  <c r="S36" s="1"/>
  <c r="U15" i="17"/>
  <c r="V15" s="1"/>
  <c r="W15"/>
  <c r="X15" s="1"/>
  <c r="Y15"/>
  <c r="Z15" s="1"/>
  <c r="Q15"/>
  <c r="R15" s="1"/>
  <c r="S15"/>
  <c r="T15" s="1"/>
  <c r="V19" i="9"/>
  <c r="W19" s="1"/>
  <c r="T19"/>
  <c r="U19" s="1"/>
  <c r="X19"/>
  <c r="Y19" s="1"/>
  <c r="Z19"/>
  <c r="AA19" s="1"/>
  <c r="R19"/>
  <c r="S19" s="1"/>
  <c r="V40"/>
  <c r="W40" s="1"/>
  <c r="T40"/>
  <c r="U40" s="1"/>
  <c r="X40"/>
  <c r="Y40" s="1"/>
  <c r="R40"/>
  <c r="S40" s="1"/>
  <c r="Z40"/>
  <c r="AA40" s="1"/>
  <c r="V39"/>
  <c r="W39" s="1"/>
  <c r="T39"/>
  <c r="U39" s="1"/>
  <c r="X39"/>
  <c r="Y39" s="1"/>
  <c r="Z39"/>
  <c r="AA39" s="1"/>
  <c r="R39"/>
  <c r="S39" s="1"/>
  <c r="U41" i="24"/>
  <c r="V41" s="1"/>
  <c r="W41"/>
  <c r="X41" s="1"/>
  <c r="S41"/>
  <c r="T41" s="1"/>
  <c r="Y41"/>
  <c r="Z41" s="1"/>
  <c r="Q41"/>
  <c r="R41" s="1"/>
  <c r="T24" i="9"/>
  <c r="U24" s="1"/>
  <c r="V24"/>
  <c r="W24" s="1"/>
  <c r="X24"/>
  <c r="Y24" s="1"/>
  <c r="R24"/>
  <c r="S24" s="1"/>
  <c r="Z24"/>
  <c r="AA24" s="1"/>
  <c r="T28"/>
  <c r="U28" s="1"/>
  <c r="V28"/>
  <c r="W28" s="1"/>
  <c r="X28"/>
  <c r="Y28" s="1"/>
  <c r="Z28"/>
  <c r="AA28" s="1"/>
  <c r="R28"/>
  <c r="S28" s="1"/>
  <c r="X37" i="5"/>
  <c r="Y37" s="1"/>
  <c r="T37"/>
  <c r="U37" s="1"/>
  <c r="V37"/>
  <c r="W37" s="1"/>
  <c r="R37"/>
  <c r="S37" s="1"/>
  <c r="Z37"/>
  <c r="AA37" s="1"/>
  <c r="T35" i="9"/>
  <c r="U35" s="1"/>
  <c r="V35"/>
  <c r="W35" s="1"/>
  <c r="X35"/>
  <c r="Y35" s="1"/>
  <c r="Z35"/>
  <c r="AA35" s="1"/>
  <c r="R35"/>
  <c r="S35" s="1"/>
  <c r="X38" i="5"/>
  <c r="Y38" s="1"/>
  <c r="T38"/>
  <c r="U38" s="1"/>
  <c r="Z38"/>
  <c r="AA38" s="1"/>
  <c r="V38"/>
  <c r="W38" s="1"/>
  <c r="R38"/>
  <c r="S38" s="1"/>
  <c r="U16" i="17"/>
  <c r="V16" s="1"/>
  <c r="Q16"/>
  <c r="R16" s="1"/>
  <c r="Y16"/>
  <c r="Z16" s="1"/>
  <c r="W16"/>
  <c r="X16" s="1"/>
  <c r="S16"/>
  <c r="T16" s="1"/>
  <c r="U28" i="21"/>
  <c r="V28" s="1"/>
  <c r="W28"/>
  <c r="X28" s="1"/>
  <c r="Q28"/>
  <c r="R28" s="1"/>
  <c r="Y28"/>
  <c r="Z28" s="1"/>
  <c r="S28"/>
  <c r="T28" s="1"/>
  <c r="S34"/>
  <c r="T34" s="1"/>
  <c r="U34"/>
  <c r="V34" s="1"/>
  <c r="Q34"/>
  <c r="R34" s="1"/>
  <c r="W34"/>
  <c r="X34" s="1"/>
  <c r="Y34"/>
  <c r="Z34" s="1"/>
  <c r="U36"/>
  <c r="V36" s="1"/>
  <c r="W36"/>
  <c r="X36" s="1"/>
  <c r="S36"/>
  <c r="T36" s="1"/>
  <c r="Y36"/>
  <c r="Z36" s="1"/>
  <c r="Q36"/>
  <c r="R36" s="1"/>
  <c r="W25" i="17"/>
  <c r="X25" s="1"/>
  <c r="Y25"/>
  <c r="Z25" s="1"/>
  <c r="Q25"/>
  <c r="R25" s="1"/>
  <c r="S25"/>
  <c r="T25" s="1"/>
  <c r="U25"/>
  <c r="V25" s="1"/>
  <c r="V14" i="9"/>
  <c r="W14" s="1"/>
  <c r="T14"/>
  <c r="U14" s="1"/>
  <c r="X14"/>
  <c r="Y14" s="1"/>
  <c r="Z14"/>
  <c r="AA14" s="1"/>
  <c r="R14"/>
  <c r="S14" s="1"/>
  <c r="Z37"/>
  <c r="AA37" s="1"/>
  <c r="R37"/>
  <c r="S37" s="1"/>
  <c r="X20" i="5"/>
  <c r="Y20" s="1"/>
  <c r="T20"/>
  <c r="U20" s="1"/>
  <c r="Z20"/>
  <c r="AA20" s="1"/>
  <c r="V20"/>
  <c r="W20" s="1"/>
  <c r="R20"/>
  <c r="S20" s="1"/>
  <c r="T38" i="9"/>
  <c r="U38" s="1"/>
  <c r="V38"/>
  <c r="W38" s="1"/>
  <c r="X38"/>
  <c r="Y38" s="1"/>
  <c r="Z38"/>
  <c r="AA38" s="1"/>
  <c r="R38"/>
  <c r="S38" s="1"/>
  <c r="U17" i="24"/>
  <c r="V17" s="1"/>
  <c r="W17"/>
  <c r="X17" s="1"/>
  <c r="Y17"/>
  <c r="Z17" s="1"/>
  <c r="Q17"/>
  <c r="R17" s="1"/>
  <c r="S17"/>
  <c r="T17" s="1"/>
  <c r="T16" i="9"/>
  <c r="U16" s="1"/>
  <c r="V16"/>
  <c r="W16" s="1"/>
  <c r="X16"/>
  <c r="Y16" s="1"/>
  <c r="R16"/>
  <c r="S16" s="1"/>
  <c r="Z16"/>
  <c r="AA16" s="1"/>
  <c r="U18" i="24"/>
  <c r="V18" s="1"/>
  <c r="Q18"/>
  <c r="R18" s="1"/>
  <c r="S18"/>
  <c r="T18" s="1"/>
  <c r="W18"/>
  <c r="X18" s="1"/>
  <c r="Y18"/>
  <c r="Z18" s="1"/>
  <c r="U24" i="17"/>
  <c r="V24" s="1"/>
  <c r="Q24"/>
  <c r="R24" s="1"/>
  <c r="Y24"/>
  <c r="Z24" s="1"/>
  <c r="S24"/>
  <c r="T24" s="1"/>
  <c r="W24"/>
  <c r="X24" s="1"/>
  <c r="S23" i="24"/>
  <c r="T23" s="1"/>
  <c r="U23"/>
  <c r="V23" s="1"/>
  <c r="Y23"/>
  <c r="Z23" s="1"/>
  <c r="Q23"/>
  <c r="R23" s="1"/>
  <c r="W23"/>
  <c r="X23" s="1"/>
  <c r="F30" i="5"/>
  <c r="O30" s="1"/>
  <c r="U34" i="24"/>
  <c r="V34" s="1"/>
  <c r="S34"/>
  <c r="T34" s="1"/>
  <c r="Y34"/>
  <c r="Z34" s="1"/>
  <c r="W34"/>
  <c r="X34" s="1"/>
  <c r="Q34"/>
  <c r="R34" s="1"/>
  <c r="F29" i="5"/>
  <c r="O29" s="1"/>
  <c r="F22" i="9"/>
  <c r="O22" s="1"/>
  <c r="F22" i="5"/>
  <c r="O22" s="1"/>
  <c r="F30" i="9"/>
  <c r="O30" s="1"/>
  <c r="F15"/>
  <c r="O15" s="1"/>
  <c r="F17"/>
  <c r="O17" s="1"/>
  <c r="F25" i="5"/>
  <c r="O25" s="1"/>
  <c r="F29" i="9"/>
  <c r="O29" s="1"/>
  <c r="F18"/>
  <c r="O18" s="1"/>
  <c r="F27" i="5"/>
  <c r="O27" s="1"/>
  <c r="F33" i="9"/>
  <c r="O33" s="1"/>
  <c r="F18" i="5"/>
  <c r="O18" s="1"/>
  <c r="T759" i="13"/>
  <c r="AD11" s="1"/>
  <c r="F28" i="5"/>
  <c r="O28" s="1"/>
  <c r="T43" i="9"/>
  <c r="U43" s="1"/>
  <c r="V43"/>
  <c r="W43" s="1"/>
  <c r="X43"/>
  <c r="Y43" s="1"/>
  <c r="Z43"/>
  <c r="AA43" s="1"/>
  <c r="R43"/>
  <c r="S43" s="1"/>
  <c r="V42"/>
  <c r="W42" s="1"/>
  <c r="T42"/>
  <c r="U42" s="1"/>
  <c r="X42"/>
  <c r="Y42" s="1"/>
  <c r="Z42"/>
  <c r="AA42" s="1"/>
  <c r="R42"/>
  <c r="S42" s="1"/>
  <c r="F26"/>
  <c r="O26" s="1"/>
  <c r="F35" i="5"/>
  <c r="O35"/>
  <c r="F16"/>
  <c r="O16" s="1"/>
  <c r="F21"/>
  <c r="O21" s="1"/>
  <c r="X39"/>
  <c r="Y39" s="1"/>
  <c r="T39"/>
  <c r="U39" s="1"/>
  <c r="Z39"/>
  <c r="AA39" s="1"/>
  <c r="V39"/>
  <c r="W39" s="1"/>
  <c r="R39"/>
  <c r="S39" s="1"/>
  <c r="S43" i="21"/>
  <c r="T43" s="1"/>
  <c r="W43"/>
  <c r="X43" s="1"/>
  <c r="Q43"/>
  <c r="R43" s="1"/>
  <c r="Y43"/>
  <c r="Z43" s="1"/>
  <c r="U43"/>
  <c r="V43" s="1"/>
  <c r="S30" i="17"/>
  <c r="T30" s="1"/>
  <c r="Q30"/>
  <c r="R30" s="1"/>
  <c r="U30"/>
  <c r="V30" s="1"/>
  <c r="W30"/>
  <c r="X30" s="1"/>
  <c r="Y30"/>
  <c r="Z30" s="1"/>
  <c r="U42" i="24"/>
  <c r="V42" s="1"/>
  <c r="W42"/>
  <c r="X42" s="1"/>
  <c r="Y42"/>
  <c r="Z42" s="1"/>
  <c r="S42"/>
  <c r="T42" s="1"/>
  <c r="Q42"/>
  <c r="R42" s="1"/>
  <c r="F17" i="5"/>
  <c r="O17" s="1"/>
  <c r="F23" i="9"/>
  <c r="O23" s="1"/>
  <c r="X759" i="13"/>
  <c r="AH11" s="1"/>
  <c r="V759"/>
  <c r="AF11" s="1"/>
  <c r="Y28" i="17"/>
  <c r="Z28" s="1"/>
  <c r="Q28"/>
  <c r="R28" s="1"/>
  <c r="U28"/>
  <c r="V28" s="1"/>
  <c r="S28"/>
  <c r="T28" s="1"/>
  <c r="W28"/>
  <c r="X28" s="1"/>
  <c r="Y36"/>
  <c r="Z36" s="1"/>
  <c r="Q36"/>
  <c r="R36" s="1"/>
  <c r="U36"/>
  <c r="V36" s="1"/>
  <c r="W36"/>
  <c r="X36" s="1"/>
  <c r="S36"/>
  <c r="T36" s="1"/>
  <c r="X26" i="5"/>
  <c r="Y26" s="1"/>
  <c r="T26"/>
  <c r="U26" s="1"/>
  <c r="Z26"/>
  <c r="AA26" s="1"/>
  <c r="R26"/>
  <c r="S26" s="1"/>
  <c r="V26"/>
  <c r="W26" s="1"/>
  <c r="F34" i="9"/>
  <c r="O34" s="1"/>
  <c r="S21" i="17"/>
  <c r="T21" s="1"/>
  <c r="U21"/>
  <c r="V21" s="1"/>
  <c r="Y21"/>
  <c r="Z21" s="1"/>
  <c r="Q21"/>
  <c r="R21" s="1"/>
  <c r="W21"/>
  <c r="X21" s="1"/>
  <c r="U33" i="24"/>
  <c r="V33" s="1"/>
  <c r="W33"/>
  <c r="X33" s="1"/>
  <c r="Q33"/>
  <c r="R33" s="1"/>
  <c r="Y33"/>
  <c r="Z33" s="1"/>
  <c r="S33"/>
  <c r="T33" s="1"/>
  <c r="V36" i="9"/>
  <c r="W36" s="1"/>
  <c r="T36"/>
  <c r="U36" s="1"/>
  <c r="X36"/>
  <c r="Y36" s="1"/>
  <c r="R36"/>
  <c r="S36" s="1"/>
  <c r="Z36"/>
  <c r="AA36" s="1"/>
  <c r="S42" i="21"/>
  <c r="T42" s="1"/>
  <c r="U42"/>
  <c r="V42" s="1"/>
  <c r="W42"/>
  <c r="X42" s="1"/>
  <c r="Y42"/>
  <c r="Z42" s="1"/>
  <c r="Q42"/>
  <c r="R42" s="1"/>
  <c r="F40" i="5"/>
  <c r="O40" s="1"/>
  <c r="U37" i="21"/>
  <c r="V37" s="1"/>
  <c r="W37"/>
  <c r="X37" s="1"/>
  <c r="Y37"/>
  <c r="Z37" s="1"/>
  <c r="Q37"/>
  <c r="R37" s="1"/>
  <c r="S37"/>
  <c r="T37" s="1"/>
  <c r="F31" i="5"/>
  <c r="O31" s="1"/>
  <c r="F41"/>
  <c r="O41" s="1"/>
  <c r="U40" i="17"/>
  <c r="V40" s="1"/>
  <c r="W40"/>
  <c r="X40" s="1"/>
  <c r="Y40"/>
  <c r="Z40" s="1"/>
  <c r="Q40"/>
  <c r="R40" s="1"/>
  <c r="S40"/>
  <c r="T40" s="1"/>
  <c r="Y43"/>
  <c r="Z43" s="1"/>
  <c r="Q43"/>
  <c r="R43" s="1"/>
  <c r="S43"/>
  <c r="T43" s="1"/>
  <c r="U43"/>
  <c r="V43" s="1"/>
  <c r="W43"/>
  <c r="X43" s="1"/>
  <c r="U29" i="21"/>
  <c r="V29" s="1"/>
  <c r="S29"/>
  <c r="T29" s="1"/>
  <c r="Y29"/>
  <c r="Z29" s="1"/>
  <c r="W29"/>
  <c r="X29" s="1"/>
  <c r="Q29"/>
  <c r="R29" s="1"/>
  <c r="U23" i="17"/>
  <c r="V23" s="1"/>
  <c r="W23"/>
  <c r="X23" s="1"/>
  <c r="Q23"/>
  <c r="R23" s="1"/>
  <c r="S23"/>
  <c r="T23" s="1"/>
  <c r="Y23"/>
  <c r="Z23" s="1"/>
  <c r="F34" i="5"/>
  <c r="O34" s="1"/>
  <c r="S29" i="17"/>
  <c r="T29" s="1"/>
  <c r="U29"/>
  <c r="V29" s="1"/>
  <c r="W29"/>
  <c r="X29" s="1"/>
  <c r="Q29"/>
  <c r="R29" s="1"/>
  <c r="Y29"/>
  <c r="Z29" s="1"/>
  <c r="F21" i="9"/>
  <c r="O21" s="1"/>
  <c r="Y20" i="17"/>
  <c r="Z20" s="1"/>
  <c r="Q20"/>
  <c r="R20" s="1"/>
  <c r="W20"/>
  <c r="X20" s="1"/>
  <c r="S20"/>
  <c r="T20" s="1"/>
  <c r="U20"/>
  <c r="V20" s="1"/>
  <c r="U26" i="24"/>
  <c r="V26" s="1"/>
  <c r="Q26"/>
  <c r="R26" s="1"/>
  <c r="Y26"/>
  <c r="Z26" s="1"/>
  <c r="S26"/>
  <c r="T26" s="1"/>
  <c r="W26"/>
  <c r="X26" s="1"/>
  <c r="F24" i="5"/>
  <c r="O24" s="1"/>
  <c r="Z759" i="13"/>
  <c r="AJ11" s="1"/>
  <c r="S31" i="24"/>
  <c r="T31" s="1"/>
  <c r="U31"/>
  <c r="V31" s="1"/>
  <c r="W31"/>
  <c r="X31" s="1"/>
  <c r="Y31"/>
  <c r="Z31" s="1"/>
  <c r="Q31"/>
  <c r="R31" s="1"/>
  <c r="F43" i="5"/>
  <c r="O43" s="1"/>
  <c r="F31" i="9"/>
  <c r="O31" s="1"/>
  <c r="F23" i="5"/>
  <c r="O23" s="1"/>
  <c r="U32" i="17"/>
  <c r="V32" s="1"/>
  <c r="S32"/>
  <c r="T32" s="1"/>
  <c r="Y32"/>
  <c r="Z32" s="1"/>
  <c r="Q32"/>
  <c r="R32" s="1"/>
  <c r="W32"/>
  <c r="X32" s="1"/>
  <c r="S14"/>
  <c r="T14" s="1"/>
  <c r="W14"/>
  <c r="X14" s="1"/>
  <c r="Q14"/>
  <c r="R14" s="1"/>
  <c r="U14"/>
  <c r="V14" s="1"/>
  <c r="Y14"/>
  <c r="Z14" s="1"/>
  <c r="F32" i="5"/>
  <c r="O32" s="1"/>
  <c r="F15"/>
  <c r="O15" s="1"/>
  <c r="F33"/>
  <c r="O33" s="1"/>
  <c r="F19"/>
  <c r="O19" s="1"/>
  <c r="F25" i="9"/>
  <c r="O25" s="1"/>
  <c r="F27"/>
  <c r="O27" s="1"/>
  <c r="R759" i="13"/>
  <c r="AB11" s="1"/>
  <c r="X46" i="24" l="1"/>
  <c r="AH11" s="1"/>
  <c r="T42" i="5"/>
  <c r="U42" s="1"/>
  <c r="X42"/>
  <c r="Y42" s="1"/>
  <c r="R46" i="17"/>
  <c r="AB11" s="1"/>
  <c r="V46" i="24"/>
  <c r="AF11" s="1"/>
  <c r="Z42" i="5"/>
  <c r="AA42" s="1"/>
  <c r="T37" i="9"/>
  <c r="U37" s="1"/>
  <c r="T46" i="24"/>
  <c r="AD11" s="1"/>
  <c r="R42" i="5"/>
  <c r="S42" s="1"/>
  <c r="V37" i="9"/>
  <c r="W37" s="1"/>
  <c r="Z46" i="24"/>
  <c r="AJ11" s="1"/>
  <c r="R46"/>
  <c r="AB11" s="1"/>
  <c r="Z46" i="21"/>
  <c r="AJ11" s="1"/>
  <c r="T30" i="9"/>
  <c r="U30" s="1"/>
  <c r="V30"/>
  <c r="W30" s="1"/>
  <c r="X30"/>
  <c r="Y30" s="1"/>
  <c r="Z30"/>
  <c r="AA30" s="1"/>
  <c r="R30"/>
  <c r="S30" s="1"/>
  <c r="T15"/>
  <c r="U15" s="1"/>
  <c r="V15"/>
  <c r="W15" s="1"/>
  <c r="X15"/>
  <c r="Y15" s="1"/>
  <c r="Z15"/>
  <c r="AA15" s="1"/>
  <c r="R15"/>
  <c r="S15" s="1"/>
  <c r="X43" i="5"/>
  <c r="Y43" s="1"/>
  <c r="T43"/>
  <c r="U43" s="1"/>
  <c r="R43"/>
  <c r="S43" s="1"/>
  <c r="V43"/>
  <c r="W43" s="1"/>
  <c r="Z43"/>
  <c r="AA43" s="1"/>
  <c r="X16"/>
  <c r="Y16" s="1"/>
  <c r="T16"/>
  <c r="U16" s="1"/>
  <c r="V16"/>
  <c r="W16" s="1"/>
  <c r="Z16"/>
  <c r="AA16" s="1"/>
  <c r="R16"/>
  <c r="S16" s="1"/>
  <c r="X18"/>
  <c r="Y18" s="1"/>
  <c r="T18"/>
  <c r="U18" s="1"/>
  <c r="R18"/>
  <c r="S18" s="1"/>
  <c r="V18"/>
  <c r="W18" s="1"/>
  <c r="Z18"/>
  <c r="AA18" s="1"/>
  <c r="V31" i="9"/>
  <c r="W31" s="1"/>
  <c r="T31"/>
  <c r="U31" s="1"/>
  <c r="X31"/>
  <c r="Y31" s="1"/>
  <c r="Z31"/>
  <c r="AA31" s="1"/>
  <c r="R31"/>
  <c r="S31" s="1"/>
  <c r="X24" i="5"/>
  <c r="Y24" s="1"/>
  <c r="T24"/>
  <c r="U24" s="1"/>
  <c r="Z24"/>
  <c r="AA24" s="1"/>
  <c r="R24"/>
  <c r="S24" s="1"/>
  <c r="V24"/>
  <c r="W24" s="1"/>
  <c r="X21"/>
  <c r="Y21" s="1"/>
  <c r="T21"/>
  <c r="U21" s="1"/>
  <c r="Z21"/>
  <c r="AA21" s="1"/>
  <c r="R21"/>
  <c r="S21" s="1"/>
  <c r="V21"/>
  <c r="W21" s="1"/>
  <c r="X19"/>
  <c r="Y19" s="1"/>
  <c r="T19"/>
  <c r="U19" s="1"/>
  <c r="V19"/>
  <c r="W19" s="1"/>
  <c r="R19"/>
  <c r="S19" s="1"/>
  <c r="Z19"/>
  <c r="AA19" s="1"/>
  <c r="X31"/>
  <c r="Y31" s="1"/>
  <c r="T31"/>
  <c r="U31" s="1"/>
  <c r="Z31"/>
  <c r="AA31" s="1"/>
  <c r="R31"/>
  <c r="S31" s="1"/>
  <c r="V31"/>
  <c r="W31" s="1"/>
  <c r="X28"/>
  <c r="Y28" s="1"/>
  <c r="T28"/>
  <c r="U28" s="1"/>
  <c r="V28"/>
  <c r="W28" s="1"/>
  <c r="R28"/>
  <c r="S28" s="1"/>
  <c r="Z28"/>
  <c r="AA28" s="1"/>
  <c r="X25"/>
  <c r="Y25" s="1"/>
  <c r="T25"/>
  <c r="U25" s="1"/>
  <c r="R25"/>
  <c r="S25" s="1"/>
  <c r="V25"/>
  <c r="W25" s="1"/>
  <c r="Z25"/>
  <c r="AA25" s="1"/>
  <c r="X29"/>
  <c r="Y29" s="1"/>
  <c r="T29"/>
  <c r="U29" s="1"/>
  <c r="Z29"/>
  <c r="AA29" s="1"/>
  <c r="V29"/>
  <c r="W29" s="1"/>
  <c r="R29"/>
  <c r="S29" s="1"/>
  <c r="T34" i="9"/>
  <c r="U34" s="1"/>
  <c r="V34"/>
  <c r="W34" s="1"/>
  <c r="X34"/>
  <c r="Y34" s="1"/>
  <c r="Z34"/>
  <c r="AA34" s="1"/>
  <c r="R34"/>
  <c r="S34" s="1"/>
  <c r="X34" i="5"/>
  <c r="Y34" s="1"/>
  <c r="T34"/>
  <c r="U34" s="1"/>
  <c r="V34"/>
  <c r="W34" s="1"/>
  <c r="R34"/>
  <c r="S34" s="1"/>
  <c r="Z34"/>
  <c r="AA34" s="1"/>
  <c r="X17"/>
  <c r="Y17" s="1"/>
  <c r="T17"/>
  <c r="U17" s="1"/>
  <c r="R17"/>
  <c r="S17" s="1"/>
  <c r="V17"/>
  <c r="W17" s="1"/>
  <c r="Z17"/>
  <c r="AA17" s="1"/>
  <c r="V27" i="9"/>
  <c r="W27" s="1"/>
  <c r="T27"/>
  <c r="U27" s="1"/>
  <c r="X27"/>
  <c r="Y27" s="1"/>
  <c r="Z27"/>
  <c r="AA27" s="1"/>
  <c r="R27"/>
  <c r="S27" s="1"/>
  <c r="X32" i="5"/>
  <c r="Y32" s="1"/>
  <c r="T32"/>
  <c r="U32" s="1"/>
  <c r="R32"/>
  <c r="S32" s="1"/>
  <c r="V32"/>
  <c r="W32" s="1"/>
  <c r="Z32"/>
  <c r="AA32" s="1"/>
  <c r="V21" i="9"/>
  <c r="W21" s="1"/>
  <c r="T21"/>
  <c r="U21" s="1"/>
  <c r="X21"/>
  <c r="Y21" s="1"/>
  <c r="R21"/>
  <c r="S21" s="1"/>
  <c r="Z21"/>
  <c r="AA21" s="1"/>
  <c r="X15" i="5"/>
  <c r="Y15" s="1"/>
  <c r="T15"/>
  <c r="U15" s="1"/>
  <c r="R15"/>
  <c r="S15" s="1"/>
  <c r="V15"/>
  <c r="W15" s="1"/>
  <c r="Z15"/>
  <c r="AA15" s="1"/>
  <c r="AA46" s="1"/>
  <c r="AK11" s="1"/>
  <c r="T33" i="9"/>
  <c r="U33" s="1"/>
  <c r="V33"/>
  <c r="W33" s="1"/>
  <c r="X33"/>
  <c r="Y33" s="1"/>
  <c r="Z33"/>
  <c r="AA33" s="1"/>
  <c r="R33"/>
  <c r="S33" s="1"/>
  <c r="T25"/>
  <c r="U25" s="1"/>
  <c r="V25"/>
  <c r="W25" s="1"/>
  <c r="X25"/>
  <c r="Y25" s="1"/>
  <c r="R25"/>
  <c r="S25" s="1"/>
  <c r="Z25"/>
  <c r="AA25" s="1"/>
  <c r="X41" i="5"/>
  <c r="Y41" s="1"/>
  <c r="T41"/>
  <c r="U41" s="1"/>
  <c r="V41"/>
  <c r="W41" s="1"/>
  <c r="R41"/>
  <c r="S41" s="1"/>
  <c r="Z41"/>
  <c r="AA41" s="1"/>
  <c r="T29" i="9"/>
  <c r="U29" s="1"/>
  <c r="V29"/>
  <c r="W29" s="1"/>
  <c r="X29"/>
  <c r="Y29" s="1"/>
  <c r="Z29"/>
  <c r="AA29" s="1"/>
  <c r="R29"/>
  <c r="S29" s="1"/>
  <c r="V23"/>
  <c r="W23" s="1"/>
  <c r="T23"/>
  <c r="U23" s="1"/>
  <c r="X23"/>
  <c r="Y23" s="1"/>
  <c r="Z23"/>
  <c r="AA23" s="1"/>
  <c r="R23"/>
  <c r="S23" s="1"/>
  <c r="T18"/>
  <c r="U18" s="1"/>
  <c r="V18"/>
  <c r="W18" s="1"/>
  <c r="X18"/>
  <c r="Y18" s="1"/>
  <c r="Z18"/>
  <c r="AA18" s="1"/>
  <c r="R18"/>
  <c r="S18" s="1"/>
  <c r="X30" i="5"/>
  <c r="Y30" s="1"/>
  <c r="T30"/>
  <c r="U30" s="1"/>
  <c r="V30"/>
  <c r="W30" s="1"/>
  <c r="R30"/>
  <c r="S30" s="1"/>
  <c r="Z30"/>
  <c r="AA30" s="1"/>
  <c r="T26" i="9"/>
  <c r="U26" s="1"/>
  <c r="V26"/>
  <c r="W26" s="1"/>
  <c r="X26"/>
  <c r="Y26" s="1"/>
  <c r="Z26"/>
  <c r="AA26" s="1"/>
  <c r="R26"/>
  <c r="S26" s="1"/>
  <c r="X22" i="5"/>
  <c r="Y22" s="1"/>
  <c r="T22"/>
  <c r="U22" s="1"/>
  <c r="V22"/>
  <c r="W22" s="1"/>
  <c r="R22"/>
  <c r="S22" s="1"/>
  <c r="Z22"/>
  <c r="AA22" s="1"/>
  <c r="X33"/>
  <c r="Y33" s="1"/>
  <c r="T33"/>
  <c r="U33" s="1"/>
  <c r="V33"/>
  <c r="W33" s="1"/>
  <c r="Z33"/>
  <c r="AA33" s="1"/>
  <c r="R33"/>
  <c r="S33" s="1"/>
  <c r="T22" i="9"/>
  <c r="U22" s="1"/>
  <c r="V22"/>
  <c r="W22" s="1"/>
  <c r="X22"/>
  <c r="Y22" s="1"/>
  <c r="Z22"/>
  <c r="AA22" s="1"/>
  <c r="R22"/>
  <c r="S22" s="1"/>
  <c r="V46" i="17"/>
  <c r="AF11" s="1"/>
  <c r="Z46"/>
  <c r="AJ11" s="1"/>
  <c r="X23" i="5"/>
  <c r="Y23" s="1"/>
  <c r="T23"/>
  <c r="U23" s="1"/>
  <c r="Z23"/>
  <c r="AA23" s="1"/>
  <c r="V23"/>
  <c r="W23" s="1"/>
  <c r="R23"/>
  <c r="S23" s="1"/>
  <c r="T17" i="9"/>
  <c r="U17" s="1"/>
  <c r="V17"/>
  <c r="W17" s="1"/>
  <c r="X17"/>
  <c r="Y17" s="1"/>
  <c r="R17"/>
  <c r="S17" s="1"/>
  <c r="Z17"/>
  <c r="AA17" s="1"/>
  <c r="T46" i="21"/>
  <c r="AD11" s="1"/>
  <c r="V46"/>
  <c r="AF11" s="1"/>
  <c r="X40" i="5"/>
  <c r="Y40" s="1"/>
  <c r="T40"/>
  <c r="U40" s="1"/>
  <c r="R40"/>
  <c r="S40" s="1"/>
  <c r="V40"/>
  <c r="W40" s="1"/>
  <c r="Z40"/>
  <c r="AA40" s="1"/>
  <c r="X35"/>
  <c r="Y35" s="1"/>
  <c r="T35"/>
  <c r="U35" s="1"/>
  <c r="R35"/>
  <c r="S35" s="1"/>
  <c r="Z35"/>
  <c r="AA35" s="1"/>
  <c r="V35"/>
  <c r="W35" s="1"/>
  <c r="T46" i="17"/>
  <c r="AD11" s="1"/>
  <c r="X46" i="21"/>
  <c r="AH11" s="1"/>
  <c r="X27" i="5"/>
  <c r="Y27" s="1"/>
  <c r="T27"/>
  <c r="U27" s="1"/>
  <c r="R27"/>
  <c r="S27" s="1"/>
  <c r="V27"/>
  <c r="W27" s="1"/>
  <c r="Z27"/>
  <c r="AA27" s="1"/>
  <c r="X46" i="17"/>
  <c r="AH11" s="1"/>
  <c r="R46" i="21"/>
  <c r="AB11" s="1"/>
  <c r="Y46" i="9" l="1"/>
  <c r="AI11" s="1"/>
  <c r="U46" i="5"/>
  <c r="AE11" s="1"/>
  <c r="Y46"/>
  <c r="AI11" s="1"/>
  <c r="AA46" i="9"/>
  <c r="AK11" s="1"/>
  <c r="S46" i="5"/>
  <c r="AC11" s="1"/>
  <c r="S46" i="9"/>
  <c r="AC11" s="1"/>
  <c r="U46"/>
  <c r="AE11" s="1"/>
  <c r="W46" i="5"/>
  <c r="AG11" s="1"/>
  <c r="W46" i="9"/>
  <c r="AG11" s="1"/>
</calcChain>
</file>

<file path=xl/comments1.xml><?xml version="1.0" encoding="utf-8"?>
<comments xmlns="http://schemas.openxmlformats.org/spreadsheetml/2006/main">
  <authors>
    <author/>
  </authors>
  <commentList>
    <comment ref="C7" authorId="0">
      <text>
        <r>
          <rPr>
            <sz val="11"/>
            <color theme="1"/>
            <rFont val="Calibri"/>
            <scheme val="minor"/>
          </rPr>
          <t>======
ID#AAAAf1NGSWI
Ana Carolina Dutra    (2022-09-14 18:56:08)
Estação desligada.</t>
        </r>
      </text>
    </comment>
    <comment ref="D7" authorId="0">
      <text>
        <r>
          <rPr>
            <sz val="11"/>
            <color theme="1"/>
            <rFont val="Calibri"/>
            <scheme val="minor"/>
          </rPr>
          <t>======
ID#AAAAf1NGS2I
Ana Carolina Dutra    (2022-09-14 18:56:09)
Estação desligada.</t>
        </r>
      </text>
    </comment>
    <comment ref="E7" authorId="0">
      <text>
        <r>
          <rPr>
            <sz val="11"/>
            <color theme="1"/>
            <rFont val="Calibri"/>
            <scheme val="minor"/>
          </rPr>
          <t>======
ID#AAAAf1NGS1o
Ana Carolina Dutra    (2022-09-14 18:56:09)
Estação desligada.</t>
        </r>
      </text>
    </comment>
    <comment ref="F7" authorId="0">
      <text>
        <r>
          <rPr>
            <sz val="11"/>
            <color theme="1"/>
            <rFont val="Calibri"/>
            <scheme val="minor"/>
          </rPr>
          <t>======
ID#AAAAf1NGRzI
Ana Carolina Dutra    (2022-09-14 18:56:08)
Estação desligada.</t>
        </r>
      </text>
    </comment>
    <comment ref="G7" authorId="0">
      <text>
        <r>
          <rPr>
            <sz val="11"/>
            <color theme="1"/>
            <rFont val="Calibri"/>
            <scheme val="minor"/>
          </rPr>
          <t>======
ID#AAAAf1NGSHo
Ana Carolina Dutra    (2022-09-14 18:56:08)
Estação desligada.</t>
        </r>
      </text>
    </comment>
    <comment ref="H7" authorId="0">
      <text>
        <r>
          <rPr>
            <sz val="11"/>
            <color theme="1"/>
            <rFont val="Calibri"/>
            <scheme val="minor"/>
          </rPr>
          <t>======
ID#AAAAf1NGRhw
Ana Carolina Dutra    (2022-09-14 18:56:08)
Estação desligada.</t>
        </r>
      </text>
    </comment>
    <comment ref="I7" authorId="0">
      <text>
        <r>
          <rPr>
            <sz val="11"/>
            <color theme="1"/>
            <rFont val="Calibri"/>
            <scheme val="minor"/>
          </rPr>
          <t>======
ID#AAAAf1NGSH4
Ana Carolina Dutra    (2022-09-14 18:56:08)
Estação desligada.</t>
        </r>
      </text>
    </comment>
    <comment ref="J7" authorId="0">
      <text>
        <r>
          <rPr>
            <sz val="11"/>
            <color theme="1"/>
            <rFont val="Calibri"/>
            <scheme val="minor"/>
          </rPr>
          <t>======
ID#AAAAf1NGSWg
Ana Carolina Dutra    (2022-09-14 18:56:08)
Estação desligada.</t>
        </r>
      </text>
    </comment>
    <comment ref="K7" authorId="0">
      <text>
        <r>
          <rPr>
            <sz val="11"/>
            <color theme="1"/>
            <rFont val="Calibri"/>
            <scheme val="minor"/>
          </rPr>
          <t>======
ID#AAAAf1NGSbU
Ana Carolina Dutra    (2022-09-14 18:56:08)
Estação desligada.</t>
        </r>
      </text>
    </comment>
    <comment ref="L7" authorId="0">
      <text>
        <r>
          <rPr>
            <sz val="11"/>
            <color theme="1"/>
            <rFont val="Calibri"/>
            <scheme val="minor"/>
          </rPr>
          <t>======
ID#AAAAf1NGR9g
Ana Carolina Dutra    (2022-09-14 18:56:08)
Estação desligada.</t>
        </r>
      </text>
    </comment>
    <comment ref="M7" authorId="0">
      <text>
        <r>
          <rPr>
            <sz val="11"/>
            <color theme="1"/>
            <rFont val="Calibri"/>
            <scheme val="minor"/>
          </rPr>
          <t>======
ID#AAAAf1NGS58
Ana Carolina Dutra    (2022-09-14 18:56:09)
Estação desligada.</t>
        </r>
      </text>
    </comment>
    <comment ref="N7" authorId="0">
      <text>
        <r>
          <rPr>
            <sz val="11"/>
            <color theme="1"/>
            <rFont val="Calibri"/>
            <scheme val="minor"/>
          </rPr>
          <t>======
ID#AAAAf1NGR28
Ana Carolina Dutra    (2022-09-14 18:56:08)
Estação desligada.</t>
        </r>
      </text>
    </comment>
    <comment ref="O7" authorId="0">
      <text>
        <r>
          <rPr>
            <sz val="11"/>
            <color theme="1"/>
            <rFont val="Calibri"/>
            <scheme val="minor"/>
          </rPr>
          <t>======
ID#AAAAf1NGSIU
Ana Carolina Dutra    (2022-09-14 18:56:08)
Estação desligada.</t>
        </r>
      </text>
    </comment>
    <comment ref="P7" authorId="0">
      <text>
        <r>
          <rPr>
            <sz val="11"/>
            <color theme="1"/>
            <rFont val="Calibri"/>
            <scheme val="minor"/>
          </rPr>
          <t>======
ID#AAAAf1NGST4
Ana Carolina Dutra    (2022-09-14 18:56:08)
Estação desligada.</t>
        </r>
      </text>
    </comment>
    <comment ref="Q7" authorId="0">
      <text>
        <r>
          <rPr>
            <sz val="11"/>
            <color theme="1"/>
            <rFont val="Calibri"/>
            <scheme val="minor"/>
          </rPr>
          <t>======
ID#AAAAf1NGSI8
Ana Carolina Dutra    (2022-09-14 18:56:08)
Estação desligada.</t>
        </r>
      </text>
    </comment>
    <comment ref="R7" authorId="0">
      <text>
        <r>
          <rPr>
            <sz val="11"/>
            <color theme="1"/>
            <rFont val="Calibri"/>
            <scheme val="minor"/>
          </rPr>
          <t>======
ID#AAAAf1NGRkM
Ana Carolina Dutra    (2022-09-14 18:56:08)
Estação desligada.</t>
        </r>
      </text>
    </comment>
    <comment ref="C8" authorId="0">
      <text>
        <r>
          <rPr>
            <sz val="11"/>
            <color theme="1"/>
            <rFont val="Calibri"/>
            <scheme val="minor"/>
          </rPr>
          <t>======
ID#AAAAf1NGRqE
Ana Carolina Dutra    (2022-09-14 18:56:08)
Estação desligada.</t>
        </r>
      </text>
    </comment>
    <comment ref="D8" authorId="0">
      <text>
        <r>
          <rPr>
            <sz val="11"/>
            <color theme="1"/>
            <rFont val="Calibri"/>
            <scheme val="minor"/>
          </rPr>
          <t>======
ID#AAAAf1NGR6A
Ana Carolina Dutra    (2022-09-14 18:56:08)
Estação desligada.</t>
        </r>
      </text>
    </comment>
    <comment ref="E8" authorId="0">
      <text>
        <r>
          <rPr>
            <sz val="11"/>
            <color theme="1"/>
            <rFont val="Calibri"/>
            <scheme val="minor"/>
          </rPr>
          <t>======
ID#AAAAf1NGSbY
Ana Carolina Dutra    (2022-09-14 18:56:08)
Estação desligada.</t>
        </r>
      </text>
    </comment>
    <comment ref="F8" authorId="0">
      <text>
        <r>
          <rPr>
            <sz val="11"/>
            <color theme="1"/>
            <rFont val="Calibri"/>
            <scheme val="minor"/>
          </rPr>
          <t>======
ID#AAAAf1NGRmU
Ana Carolina Dutra    (2022-09-14 18:56:08)
Estação desligada.</t>
        </r>
      </text>
    </comment>
    <comment ref="G8" authorId="0">
      <text>
        <r>
          <rPr>
            <sz val="11"/>
            <color theme="1"/>
            <rFont val="Calibri"/>
            <scheme val="minor"/>
          </rPr>
          <t>======
ID#AAAAf1NGR_g
Ana Carolina Dutra    (2022-09-14 18:56:08)
Estação desligada.</t>
        </r>
      </text>
    </comment>
    <comment ref="H8" authorId="0">
      <text>
        <r>
          <rPr>
            <sz val="11"/>
            <color theme="1"/>
            <rFont val="Calibri"/>
            <scheme val="minor"/>
          </rPr>
          <t>======
ID#AAAAf1NGRoM
Ana Carolina Dutra    (2022-09-14 18:56:08)
Estação desligada.</t>
        </r>
      </text>
    </comment>
    <comment ref="I8" authorId="0">
      <text>
        <r>
          <rPr>
            <sz val="11"/>
            <color theme="1"/>
            <rFont val="Calibri"/>
            <scheme val="minor"/>
          </rPr>
          <t>======
ID#AAAAf1NGSZc
Ana Carolina Dutra    (2022-09-14 18:56:08)
Estação desligada.</t>
        </r>
      </text>
    </comment>
    <comment ref="J8" authorId="0">
      <text>
        <r>
          <rPr>
            <sz val="11"/>
            <color theme="1"/>
            <rFont val="Calibri"/>
            <scheme val="minor"/>
          </rPr>
          <t>======
ID#AAAAf1NGS0A
Ana Carolina Dutra    (2022-09-14 18:56:09)
Estação desligada.</t>
        </r>
      </text>
    </comment>
    <comment ref="K8" authorId="0">
      <text>
        <r>
          <rPr>
            <sz val="11"/>
            <color theme="1"/>
            <rFont val="Calibri"/>
            <scheme val="minor"/>
          </rPr>
          <t>======
ID#AAAAf1NGSsc
Ana Carolina Dutra    (2022-09-14 18:56:08)
Estação desligada.</t>
        </r>
      </text>
    </comment>
    <comment ref="L8" authorId="0">
      <text>
        <r>
          <rPr>
            <sz val="11"/>
            <color theme="1"/>
            <rFont val="Calibri"/>
            <scheme val="minor"/>
          </rPr>
          <t>======
ID#AAAAf1NGShg
Ana Carolina Dutra    (2022-09-14 18:56:08)
Estação desligada.</t>
        </r>
      </text>
    </comment>
    <comment ref="M8" authorId="0">
      <text>
        <r>
          <rPr>
            <sz val="11"/>
            <color theme="1"/>
            <rFont val="Calibri"/>
            <scheme val="minor"/>
          </rPr>
          <t>======
ID#AAAAf1NGRog
Ana Carolina Dutra    (2022-09-14 18:56:08)
Estação desligada.</t>
        </r>
      </text>
    </comment>
    <comment ref="N8" authorId="0">
      <text>
        <r>
          <rPr>
            <sz val="11"/>
            <color theme="1"/>
            <rFont val="Calibri"/>
            <scheme val="minor"/>
          </rPr>
          <t>======
ID#AAAAf1NGSKw
Ana Carolina Dutra    (2022-09-14 18:56:08)
Estação desligada.</t>
        </r>
      </text>
    </comment>
    <comment ref="O8" authorId="0">
      <text>
        <r>
          <rPr>
            <sz val="11"/>
            <color theme="1"/>
            <rFont val="Calibri"/>
            <scheme val="minor"/>
          </rPr>
          <t>======
ID#AAAAf1NGSIY
Ana Carolina Dutra    (2022-09-14 18:56:08)
Estação desligada.</t>
        </r>
      </text>
    </comment>
    <comment ref="P8" authorId="0">
      <text>
        <r>
          <rPr>
            <sz val="11"/>
            <color theme="1"/>
            <rFont val="Calibri"/>
            <scheme val="minor"/>
          </rPr>
          <t>======
ID#AAAAf1NGSSw
Ana Carolina Dutra    (2022-09-14 18:56:08)
Estação desligada.</t>
        </r>
      </text>
    </comment>
    <comment ref="Q8" authorId="0">
      <text>
        <r>
          <rPr>
            <sz val="11"/>
            <color theme="1"/>
            <rFont val="Calibri"/>
            <scheme val="minor"/>
          </rPr>
          <t>======
ID#AAAAf1NGR_M
Ana Carolina Dutra    (2022-09-14 18:56:08)
Estação desligada.</t>
        </r>
      </text>
    </comment>
    <comment ref="R8" authorId="0">
      <text>
        <r>
          <rPr>
            <sz val="11"/>
            <color theme="1"/>
            <rFont val="Calibri"/>
            <scheme val="minor"/>
          </rPr>
          <t>======
ID#AAAAf1NGSwg
Ana Carolina Dutra    (2022-09-14 18:56:09)
Estação desligada.</t>
        </r>
      </text>
    </comment>
    <comment ref="C9" authorId="0">
      <text>
        <r>
          <rPr>
            <sz val="11"/>
            <color theme="1"/>
            <rFont val="Calibri"/>
            <scheme val="minor"/>
          </rPr>
          <t>======
ID#AAAAf1NGSh4
Ana Carolina Dutra    (2022-09-14 18:56:08)
Estação desligada.</t>
        </r>
      </text>
    </comment>
    <comment ref="D9" authorId="0">
      <text>
        <r>
          <rPr>
            <sz val="11"/>
            <color theme="1"/>
            <rFont val="Calibri"/>
            <scheme val="minor"/>
          </rPr>
          <t>======
ID#AAAAf1NGSUA
Ana Carolina Dutra    (2022-09-14 18:56:08)
Estação desligada.</t>
        </r>
      </text>
    </comment>
    <comment ref="E9" authorId="0">
      <text>
        <r>
          <rPr>
            <sz val="11"/>
            <color theme="1"/>
            <rFont val="Calibri"/>
            <scheme val="minor"/>
          </rPr>
          <t>======
ID#AAAAf1NGSR4
Ana Carolina Dutra    (2022-09-14 18:56:08)
Estação desligada.</t>
        </r>
      </text>
    </comment>
    <comment ref="F9" authorId="0">
      <text>
        <r>
          <rPr>
            <sz val="11"/>
            <color theme="1"/>
            <rFont val="Calibri"/>
            <scheme val="minor"/>
          </rPr>
          <t>======
ID#AAAAf1NGSBU
Ana Carolina Dutra    (2022-09-14 18:56:08)
Estação desligada.</t>
        </r>
      </text>
    </comment>
    <comment ref="G9" authorId="0">
      <text>
        <r>
          <rPr>
            <sz val="11"/>
            <color theme="1"/>
            <rFont val="Calibri"/>
            <scheme val="minor"/>
          </rPr>
          <t>======
ID#AAAAf1NGS1A
Ana Carolina Dutra    (2022-09-14 18:56:09)
Estação desligada.</t>
        </r>
      </text>
    </comment>
    <comment ref="H9" authorId="0">
      <text>
        <r>
          <rPr>
            <sz val="11"/>
            <color theme="1"/>
            <rFont val="Calibri"/>
            <scheme val="minor"/>
          </rPr>
          <t>======
ID#AAAAf1NGRqg
Ana Carolina Dutra    (2022-09-14 18:56:08)
Estação desligada.</t>
        </r>
      </text>
    </comment>
    <comment ref="I9" authorId="0">
      <text>
        <r>
          <rPr>
            <sz val="11"/>
            <color theme="1"/>
            <rFont val="Calibri"/>
            <scheme val="minor"/>
          </rPr>
          <t>======
ID#AAAAf1NGSiA
Ana Carolina Dutra    (2022-09-14 18:56:08)
Estação desligada.</t>
        </r>
      </text>
    </comment>
    <comment ref="J9" authorId="0">
      <text>
        <r>
          <rPr>
            <sz val="11"/>
            <color theme="1"/>
            <rFont val="Calibri"/>
            <scheme val="minor"/>
          </rPr>
          <t>======
ID#AAAAf1NGSSY
Ana Carolina Dutra    (2022-09-14 18:56:08)
Estação desligada.</t>
        </r>
      </text>
    </comment>
    <comment ref="K9" authorId="0">
      <text>
        <r>
          <rPr>
            <sz val="11"/>
            <color theme="1"/>
            <rFont val="Calibri"/>
            <scheme val="minor"/>
          </rPr>
          <t>======
ID#AAAAf1NGR88
Ana Carolina Dutra    (2022-09-14 18:56:08)
Estação desligada.</t>
        </r>
      </text>
    </comment>
    <comment ref="L9" authorId="0">
      <text>
        <r>
          <rPr>
            <sz val="11"/>
            <color theme="1"/>
            <rFont val="Calibri"/>
            <scheme val="minor"/>
          </rPr>
          <t>======
ID#AAAAf1NGSXY
Ana Carolina Dutra    (2022-09-14 18:56:08)
Estação desligada.</t>
        </r>
      </text>
    </comment>
    <comment ref="M9" authorId="0">
      <text>
        <r>
          <rPr>
            <sz val="11"/>
            <color theme="1"/>
            <rFont val="Calibri"/>
            <scheme val="minor"/>
          </rPr>
          <t>======
ID#AAAAf1NGR0I
Ana Carolina Dutra    (2022-09-14 18:56:08)
Estação desligada.</t>
        </r>
      </text>
    </comment>
    <comment ref="N9" authorId="0">
      <text>
        <r>
          <rPr>
            <sz val="11"/>
            <color theme="1"/>
            <rFont val="Calibri"/>
            <scheme val="minor"/>
          </rPr>
          <t>======
ID#AAAAf1NGSxg
Ana Carolina Dutra    (2022-09-14 18:56:09)
Estação desligada.</t>
        </r>
      </text>
    </comment>
    <comment ref="O9" authorId="0">
      <text>
        <r>
          <rPr>
            <sz val="11"/>
            <color theme="1"/>
            <rFont val="Calibri"/>
            <scheme val="minor"/>
          </rPr>
          <t>======
ID#AAAAf1NGRgw
Ana Carolina Dutra    (2022-09-14 18:56:08)
Estação desligada.</t>
        </r>
      </text>
    </comment>
    <comment ref="P9" authorId="0">
      <text>
        <r>
          <rPr>
            <sz val="11"/>
            <color theme="1"/>
            <rFont val="Calibri"/>
            <scheme val="minor"/>
          </rPr>
          <t>======
ID#AAAAf1NGS5Y
Ana Carolina Dutra    (2022-09-14 18:56:09)
Estação desligada.</t>
        </r>
      </text>
    </comment>
    <comment ref="Q9" authorId="0">
      <text>
        <r>
          <rPr>
            <sz val="11"/>
            <color theme="1"/>
            <rFont val="Calibri"/>
            <scheme val="minor"/>
          </rPr>
          <t>======
ID#AAAAf1NGS94
Ana Carolina Dutra    (2022-09-14 18:56:09)
Estação desligada.</t>
        </r>
      </text>
    </comment>
    <comment ref="R9" authorId="0">
      <text>
        <r>
          <rPr>
            <sz val="11"/>
            <color theme="1"/>
            <rFont val="Calibri"/>
            <scheme val="minor"/>
          </rPr>
          <t>======
ID#AAAAf1NGSUY
Ana Carolina Dutra    (2022-09-14 18:56:08)
Estação desligada.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ID#AAAAf1NGShE
Ana Carolina Dutra    (2022-09-14 18:56:08)
Estação desligada.</t>
        </r>
      </text>
    </comment>
    <comment ref="D10" authorId="0">
      <text>
        <r>
          <rPr>
            <sz val="11"/>
            <color theme="1"/>
            <rFont val="Calibri"/>
            <scheme val="minor"/>
          </rPr>
          <t>======
ID#AAAAf1NGSpA
Ana Carolina Dutra    (2022-09-14 18:56:08)
Estação desligada.</t>
        </r>
      </text>
    </comment>
    <comment ref="E10" authorId="0">
      <text>
        <r>
          <rPr>
            <sz val="11"/>
            <color theme="1"/>
            <rFont val="Calibri"/>
            <scheme val="minor"/>
          </rPr>
          <t>======
ID#AAAAf1NGRj8
Ana Carolina Dutra    (2022-09-14 18:56:08)
Estação desligada.</t>
        </r>
      </text>
    </comment>
    <comment ref="F10" authorId="0">
      <text>
        <r>
          <rPr>
            <sz val="11"/>
            <color theme="1"/>
            <rFont val="Calibri"/>
            <scheme val="minor"/>
          </rPr>
          <t>======
ID#AAAAf1NGR3c
Ana Carolina Dutra    (2022-09-14 18:56:08)
Estação desligada.</t>
        </r>
      </text>
    </comment>
    <comment ref="G10" authorId="0">
      <text>
        <r>
          <rPr>
            <sz val="11"/>
            <color theme="1"/>
            <rFont val="Calibri"/>
            <scheme val="minor"/>
          </rPr>
          <t>======
ID#AAAAf1NGStE
Ana Carolina Dutra    (2022-09-14 18:56:08)
Estação desligada.</t>
        </r>
      </text>
    </comment>
    <comment ref="H10" authorId="0">
      <text>
        <r>
          <rPr>
            <sz val="11"/>
            <color theme="1"/>
            <rFont val="Calibri"/>
            <scheme val="minor"/>
          </rPr>
          <t>======
ID#AAAAf1NGRdc
Ana Carolina Dutra    (2022-09-14 18:56:08)
Estação desligada.</t>
        </r>
      </text>
    </comment>
    <comment ref="I10" authorId="0">
      <text>
        <r>
          <rPr>
            <sz val="11"/>
            <color theme="1"/>
            <rFont val="Calibri"/>
            <scheme val="minor"/>
          </rPr>
          <t>======
ID#AAAAf1NGR4E
Ana Carolina Dutra    (2022-09-14 18:56:08)
Estação desligada.</t>
        </r>
      </text>
    </comment>
    <comment ref="J10" authorId="0">
      <text>
        <r>
          <rPr>
            <sz val="11"/>
            <color theme="1"/>
            <rFont val="Calibri"/>
            <scheme val="minor"/>
          </rPr>
          <t>======
ID#AAAAf1NGS7E
Ana Carolina Dutra    (2022-09-14 18:56:09)
Estação desligada.</t>
        </r>
      </text>
    </comment>
    <comment ref="K10" authorId="0">
      <text>
        <r>
          <rPr>
            <sz val="11"/>
            <color theme="1"/>
            <rFont val="Calibri"/>
            <scheme val="minor"/>
          </rPr>
          <t>======
ID#AAAAf1NGS_U
Ana Carolina Dutra    (2022-09-14 18:56:09)
Estação desligada.</t>
        </r>
      </text>
    </comment>
    <comment ref="L10" authorId="0">
      <text>
        <r>
          <rPr>
            <sz val="11"/>
            <color theme="1"/>
            <rFont val="Calibri"/>
            <scheme val="minor"/>
          </rPr>
          <t>======
ID#AAAAf1NGR08
Ana Carolina Dutra    (2022-09-14 18:56:08)
Estação desligada.</t>
        </r>
      </text>
    </comment>
    <comment ref="M10" authorId="0">
      <text>
        <r>
          <rPr>
            <sz val="11"/>
            <color theme="1"/>
            <rFont val="Calibri"/>
            <scheme val="minor"/>
          </rPr>
          <t>======
ID#AAAAf1NGSFM
Ana Carolina Dutra    (2022-09-14 18:56:08)
Estação desligada.</t>
        </r>
      </text>
    </comment>
    <comment ref="N10" authorId="0">
      <text>
        <r>
          <rPr>
            <sz val="11"/>
            <color theme="1"/>
            <rFont val="Calibri"/>
            <scheme val="minor"/>
          </rPr>
          <t>======
ID#AAAAf1NGRyE
Ana Carolina Dutra    (2022-09-14 18:56:08)
Estação desligada.</t>
        </r>
      </text>
    </comment>
    <comment ref="O10" authorId="0">
      <text>
        <r>
          <rPr>
            <sz val="11"/>
            <color theme="1"/>
            <rFont val="Calibri"/>
            <scheme val="minor"/>
          </rPr>
          <t>======
ID#AAAAf1NGR3g
Ana Carolina Dutra    (2022-09-14 18:56:08)
Estação desligada.</t>
        </r>
      </text>
    </comment>
    <comment ref="P10" authorId="0">
      <text>
        <r>
          <rPr>
            <sz val="11"/>
            <color theme="1"/>
            <rFont val="Calibri"/>
            <scheme val="minor"/>
          </rPr>
          <t>======
ID#AAAAf1NGRnA
Ana Carolina Dutra    (2022-09-14 18:56:08)
Estação desligada.</t>
        </r>
      </text>
    </comment>
    <comment ref="Q10" authorId="0">
      <text>
        <r>
          <rPr>
            <sz val="11"/>
            <color theme="1"/>
            <rFont val="Calibri"/>
            <scheme val="minor"/>
          </rPr>
          <t>======
ID#AAAAf1NGSoc
Ana Carolina Dutra    (2022-09-14 18:56:08)
Estação desligada.</t>
        </r>
      </text>
    </comment>
    <comment ref="R10" authorId="0">
      <text>
        <r>
          <rPr>
            <sz val="11"/>
            <color theme="1"/>
            <rFont val="Calibri"/>
            <scheme val="minor"/>
          </rPr>
          <t>======
ID#AAAAf1NGS10
Ana Carolina Dutra    (2022-09-14 18:56:09)
Estação desligada.</t>
        </r>
      </text>
    </comment>
    <comment ref="C11" authorId="0">
      <text>
        <r>
          <rPr>
            <sz val="11"/>
            <color theme="1"/>
            <rFont val="Calibri"/>
            <scheme val="minor"/>
          </rPr>
          <t>======
ID#AAAAf1NGRsY
Ana Carolina Dutra    (2022-09-14 18:56:08)
Estação desligada.</t>
        </r>
      </text>
    </comment>
    <comment ref="D11" authorId="0">
      <text>
        <r>
          <rPr>
            <sz val="11"/>
            <color theme="1"/>
            <rFont val="Calibri"/>
            <scheme val="minor"/>
          </rPr>
          <t>======
ID#AAAAf1NGRf8
Ana Carolina Dutra    (2022-09-14 18:56:08)
Estação desligada.</t>
        </r>
      </text>
    </comment>
    <comment ref="E11" authorId="0">
      <text>
        <r>
          <rPr>
            <sz val="11"/>
            <color theme="1"/>
            <rFont val="Calibri"/>
            <scheme val="minor"/>
          </rPr>
          <t>======
ID#AAAAf1NGRsM
Ana Carolina Dutra    (2022-09-14 18:56:08)
Estação desligada.</t>
        </r>
      </text>
    </comment>
    <comment ref="F11" authorId="0">
      <text>
        <r>
          <rPr>
            <sz val="11"/>
            <color theme="1"/>
            <rFont val="Calibri"/>
            <scheme val="minor"/>
          </rPr>
          <t>======
ID#AAAAf1NGRw4
Ana Carolina Dutra    (2022-09-14 18:56:08)
Estação desligada.</t>
        </r>
      </text>
    </comment>
    <comment ref="G11" authorId="0">
      <text>
        <r>
          <rPr>
            <sz val="11"/>
            <color theme="1"/>
            <rFont val="Calibri"/>
            <scheme val="minor"/>
          </rPr>
          <t>======
ID#AAAAf1NGRxw
Ana Carolina Dutra    (2022-09-14 18:56:08)
Estação desligada.</t>
        </r>
      </text>
    </comment>
    <comment ref="H11" authorId="0">
      <text>
        <r>
          <rPr>
            <sz val="11"/>
            <color theme="1"/>
            <rFont val="Calibri"/>
            <scheme val="minor"/>
          </rPr>
          <t>======
ID#AAAAf1NGRwY
Ana Carolina Dutra    (2022-09-14 18:56:08)
Estação desligada.</t>
        </r>
      </text>
    </comment>
    <comment ref="I11" authorId="0">
      <text>
        <r>
          <rPr>
            <sz val="11"/>
            <color theme="1"/>
            <rFont val="Calibri"/>
            <scheme val="minor"/>
          </rPr>
          <t>======
ID#AAAAf1NGSxU
Ana Carolina Dutra    (2022-09-14 18:56:09)
Estação desligada.</t>
        </r>
      </text>
    </comment>
    <comment ref="J11" authorId="0">
      <text>
        <r>
          <rPr>
            <sz val="11"/>
            <color theme="1"/>
            <rFont val="Calibri"/>
            <scheme val="minor"/>
          </rPr>
          <t>======
ID#AAAAf1NGR7E
Ana Carolina Dutra    (2022-09-14 18:56:08)
Estação desligada.</t>
        </r>
      </text>
    </comment>
    <comment ref="K11" authorId="0">
      <text>
        <r>
          <rPr>
            <sz val="11"/>
            <color theme="1"/>
            <rFont val="Calibri"/>
            <scheme val="minor"/>
          </rPr>
          <t>======
ID#AAAAf1NGSZs
Ana Carolina Dutra    (2022-09-14 18:56:08)
Estação desligada.</t>
        </r>
      </text>
    </comment>
    <comment ref="L11" authorId="0">
      <text>
        <r>
          <rPr>
            <sz val="11"/>
            <color theme="1"/>
            <rFont val="Calibri"/>
            <scheme val="minor"/>
          </rPr>
          <t>======
ID#AAAAf1NGRuw
Ana Carolina Dutra    (2022-09-14 18:56:08)
Estação desligada.</t>
        </r>
      </text>
    </comment>
    <comment ref="M11" authorId="0">
      <text>
        <r>
          <rPr>
            <sz val="11"/>
            <color theme="1"/>
            <rFont val="Calibri"/>
            <scheme val="minor"/>
          </rPr>
          <t>======
ID#AAAAf1NGSfA
Ana Carolina Dutra    (2022-09-14 18:56:08)
Estação desligada.</t>
        </r>
      </text>
    </comment>
    <comment ref="N11" authorId="0">
      <text>
        <r>
          <rPr>
            <sz val="11"/>
            <color theme="1"/>
            <rFont val="Calibri"/>
            <scheme val="minor"/>
          </rPr>
          <t>======
ID#AAAAf1NGS34
Ana Carolina Dutra    (2022-09-14 18:56:09)
Estação desligada.</t>
        </r>
      </text>
    </comment>
    <comment ref="O11" authorId="0">
      <text>
        <r>
          <rPr>
            <sz val="11"/>
            <color theme="1"/>
            <rFont val="Calibri"/>
            <scheme val="minor"/>
          </rPr>
          <t>======
ID#AAAAf1NGSVc
Ana Carolina Dutra    (2022-09-14 18:56:08)
Estação desligada.</t>
        </r>
      </text>
    </comment>
    <comment ref="P11" authorId="0">
      <text>
        <r>
          <rPr>
            <sz val="11"/>
            <color theme="1"/>
            <rFont val="Calibri"/>
            <scheme val="minor"/>
          </rPr>
          <t>======
ID#AAAAf1NGR-k
Ana Carolina Dutra    (2022-09-14 18:56:08)
Estação desligada.</t>
        </r>
      </text>
    </comment>
    <comment ref="Q11" authorId="0">
      <text>
        <r>
          <rPr>
            <sz val="11"/>
            <color theme="1"/>
            <rFont val="Calibri"/>
            <scheme val="minor"/>
          </rPr>
          <t>======
ID#AAAAf1NGSHQ
Ana Carolina Dutra    (2022-09-14 18:56:08)
Estação desligada.</t>
        </r>
      </text>
    </comment>
    <comment ref="R11" authorId="0">
      <text>
        <r>
          <rPr>
            <sz val="11"/>
            <color theme="1"/>
            <rFont val="Calibri"/>
            <scheme val="minor"/>
          </rPr>
          <t>======
ID#AAAAf1NGR7g
Ana Carolina Dutra    (2022-09-14 18:56:08)
Estação desligada.</t>
        </r>
      </text>
    </comment>
    <comment ref="C12" authorId="0">
      <text>
        <r>
          <rPr>
            <sz val="11"/>
            <color theme="1"/>
            <rFont val="Calibri"/>
            <scheme val="minor"/>
          </rPr>
          <t>======
ID#AAAAf1NGR2A
Ana Carolina Dutra    (2022-09-14 18:56:08)
Estação desligada.</t>
        </r>
      </text>
    </comment>
    <comment ref="D12" authorId="0">
      <text>
        <r>
          <rPr>
            <sz val="11"/>
            <color theme="1"/>
            <rFont val="Calibri"/>
            <scheme val="minor"/>
          </rPr>
          <t>======
ID#AAAAf1NGR0o
Ana Carolina Dutra    (2022-09-14 18:56:08)
Estação desligada.</t>
        </r>
      </text>
    </comment>
    <comment ref="E12" authorId="0">
      <text>
        <r>
          <rPr>
            <sz val="11"/>
            <color theme="1"/>
            <rFont val="Calibri"/>
            <scheme val="minor"/>
          </rPr>
          <t>======
ID#AAAAf1NGRa0
Ana Carolina Dutra    (2022-09-14 18:56:08)
Estação desligada.</t>
        </r>
      </text>
    </comment>
    <comment ref="F12" authorId="0">
      <text>
        <r>
          <rPr>
            <sz val="11"/>
            <color theme="1"/>
            <rFont val="Calibri"/>
            <scheme val="minor"/>
          </rPr>
          <t>======
ID#AAAAf1NGS3o
Ana Carolina Dutra    (2022-09-14 18:56:09)
Estação desligada.</t>
        </r>
      </text>
    </comment>
    <comment ref="G12" authorId="0">
      <text>
        <r>
          <rPr>
            <sz val="11"/>
            <color theme="1"/>
            <rFont val="Calibri"/>
            <scheme val="minor"/>
          </rPr>
          <t>======
ID#AAAAf1NGSRI
Ana Carolina Dutra    (2022-09-14 18:56:08)
Estação desligada.</t>
        </r>
      </text>
    </comment>
    <comment ref="H12" authorId="0">
      <text>
        <r>
          <rPr>
            <sz val="11"/>
            <color theme="1"/>
            <rFont val="Calibri"/>
            <scheme val="minor"/>
          </rPr>
          <t>======
ID#AAAAf1NGRg0
Ana Carolina Dutra    (2022-09-14 18:56:08)
Estação desligada.</t>
        </r>
      </text>
    </comment>
    <comment ref="I12" authorId="0">
      <text>
        <r>
          <rPr>
            <sz val="11"/>
            <color theme="1"/>
            <rFont val="Calibri"/>
            <scheme val="minor"/>
          </rPr>
          <t>======
ID#AAAAf1NGStY
Ana Carolina Dutra    (2022-09-14 18:56:08)
Estação desligada.</t>
        </r>
      </text>
    </comment>
    <comment ref="J12" authorId="0">
      <text>
        <r>
          <rPr>
            <sz val="11"/>
            <color theme="1"/>
            <rFont val="Calibri"/>
            <scheme val="minor"/>
          </rPr>
          <t>======
ID#AAAAf1NGR3U
Ana Carolina Dutra    (2022-09-14 18:56:08)
Estação desligada.</t>
        </r>
      </text>
    </comment>
    <comment ref="K12" authorId="0">
      <text>
        <r>
          <rPr>
            <sz val="11"/>
            <color theme="1"/>
            <rFont val="Calibri"/>
            <scheme val="minor"/>
          </rPr>
          <t>======
ID#AAAAf1NGS7g
Ana Carolina Dutra    (2022-09-14 18:56:09)
Estação desligada.</t>
        </r>
      </text>
    </comment>
    <comment ref="L12" authorId="0">
      <text>
        <r>
          <rPr>
            <sz val="11"/>
            <color theme="1"/>
            <rFont val="Calibri"/>
            <scheme val="minor"/>
          </rPr>
          <t>======
ID#AAAAf1NGR2I
Ana Carolina Dutra    (2022-09-14 18:56:08)
Estação desligada.</t>
        </r>
      </text>
    </comment>
    <comment ref="M12" authorId="0">
      <text>
        <r>
          <rPr>
            <sz val="11"/>
            <color theme="1"/>
            <rFont val="Calibri"/>
            <scheme val="minor"/>
          </rPr>
          <t>======
ID#AAAAf1NGRjk
Ana Carolina Dutra    (2022-09-14 18:56:08)
Estação desligada.</t>
        </r>
      </text>
    </comment>
    <comment ref="N12" authorId="0">
      <text>
        <r>
          <rPr>
            <sz val="11"/>
            <color theme="1"/>
            <rFont val="Calibri"/>
            <scheme val="minor"/>
          </rPr>
          <t>======
ID#AAAAf1NGS3c
Ana Carolina Dutra    (2022-09-14 18:56:09)
Estação desligada.</t>
        </r>
      </text>
    </comment>
    <comment ref="O12" authorId="0">
      <text>
        <r>
          <rPr>
            <sz val="11"/>
            <color theme="1"/>
            <rFont val="Calibri"/>
            <scheme val="minor"/>
          </rPr>
          <t>======
ID#AAAAf1NGSNQ
Ana Carolina Dutra    (2022-09-14 18:56:08)
Estação desligada.</t>
        </r>
      </text>
    </comment>
    <comment ref="P12" authorId="0">
      <text>
        <r>
          <rPr>
            <sz val="11"/>
            <color theme="1"/>
            <rFont val="Calibri"/>
            <scheme val="minor"/>
          </rPr>
          <t>======
ID#AAAAf1NGSdU
Ana Carolina Dutra    (2022-09-14 18:56:08)
Estação desligada.</t>
        </r>
      </text>
    </comment>
    <comment ref="Q12" authorId="0">
      <text>
        <r>
          <rPr>
            <sz val="11"/>
            <color theme="1"/>
            <rFont val="Calibri"/>
            <scheme val="minor"/>
          </rPr>
          <t>======
ID#AAAAf1NGRm4
Ana Carolina Dutra    (2022-09-14 18:56:08)
Estação desligada.</t>
        </r>
      </text>
    </comment>
    <comment ref="R12" authorId="0">
      <text>
        <r>
          <rPr>
            <sz val="11"/>
            <color theme="1"/>
            <rFont val="Calibri"/>
            <scheme val="minor"/>
          </rPr>
          <t>======
ID#AAAAf1NGSuA
Ana Carolina Dutra    (2022-09-14 18:56:08)
Estação desligada.</t>
        </r>
      </text>
    </comment>
    <comment ref="C13" authorId="0">
      <text>
        <r>
          <rPr>
            <sz val="11"/>
            <color theme="1"/>
            <rFont val="Calibri"/>
            <scheme val="minor"/>
          </rPr>
          <t>======
ID#AAAAf1NGSV8
Ana Carolina Dutra    (2022-09-14 18:56:08)
Estação desligada.</t>
        </r>
      </text>
    </comment>
    <comment ref="D13" authorId="0">
      <text>
        <r>
          <rPr>
            <sz val="11"/>
            <color theme="1"/>
            <rFont val="Calibri"/>
            <scheme val="minor"/>
          </rPr>
          <t>======
ID#AAAAf1NGSFg
Ana Carolina Dutra    (2022-09-14 18:56:08)
Estação desligada.</t>
        </r>
      </text>
    </comment>
    <comment ref="E13" authorId="0">
      <text>
        <r>
          <rPr>
            <sz val="11"/>
            <color theme="1"/>
            <rFont val="Calibri"/>
            <scheme val="minor"/>
          </rPr>
          <t>======
ID#AAAAf1NGS-c
Ana Carolina Dutra    (2022-09-14 18:56:09)
Estação desligada.</t>
        </r>
      </text>
    </comment>
    <comment ref="F13" authorId="0">
      <text>
        <r>
          <rPr>
            <sz val="11"/>
            <color theme="1"/>
            <rFont val="Calibri"/>
            <scheme val="minor"/>
          </rPr>
          <t>======
ID#AAAAf1NGS3s
Ana Carolina Dutra    (2022-09-14 18:56:09)
Estação desligada.</t>
        </r>
      </text>
    </comment>
    <comment ref="G13" authorId="0">
      <text>
        <r>
          <rPr>
            <sz val="11"/>
            <color theme="1"/>
            <rFont val="Calibri"/>
            <scheme val="minor"/>
          </rPr>
          <t>======
ID#AAAAf1NGR6Y
Ana Carolina Dutra    (2022-09-14 18:56:08)
Estação desligada.</t>
        </r>
      </text>
    </comment>
    <comment ref="H13" authorId="0">
      <text>
        <r>
          <rPr>
            <sz val="11"/>
            <color theme="1"/>
            <rFont val="Calibri"/>
            <scheme val="minor"/>
          </rPr>
          <t>======
ID#AAAAf1NGShk
Ana Carolina Dutra    (2022-09-14 18:56:08)
Estação desligada.</t>
        </r>
      </text>
    </comment>
    <comment ref="I13" authorId="0">
      <text>
        <r>
          <rPr>
            <sz val="11"/>
            <color theme="1"/>
            <rFont val="Calibri"/>
            <scheme val="minor"/>
          </rPr>
          <t>======
ID#AAAAf1NGRss
Ana Carolina Dutra    (2022-09-14 18:56:08)
Estação desligada.</t>
        </r>
      </text>
    </comment>
    <comment ref="J13" authorId="0">
      <text>
        <r>
          <rPr>
            <sz val="11"/>
            <color theme="1"/>
            <rFont val="Calibri"/>
            <scheme val="minor"/>
          </rPr>
          <t>======
ID#AAAAf1NGSww
Ana Carolina Dutra    (2022-09-14 18:56:09)
Estação desligada.</t>
        </r>
      </text>
    </comment>
    <comment ref="K13" authorId="0">
      <text>
        <r>
          <rPr>
            <sz val="11"/>
            <color theme="1"/>
            <rFont val="Calibri"/>
            <scheme val="minor"/>
          </rPr>
          <t>======
ID#AAAAf1NGSkA
Ana Carolina Dutra    (2022-09-14 18:56:08)
Estação desligada.</t>
        </r>
      </text>
    </comment>
    <comment ref="L13" authorId="0">
      <text>
        <r>
          <rPr>
            <sz val="11"/>
            <color theme="1"/>
            <rFont val="Calibri"/>
            <scheme val="minor"/>
          </rPr>
          <t>======
ID#AAAAf1NGS7U
Ana Carolina Dutra    (2022-09-14 18:56:09)
Estação desligada.</t>
        </r>
      </text>
    </comment>
    <comment ref="M13" authorId="0">
      <text>
        <r>
          <rPr>
            <sz val="11"/>
            <color theme="1"/>
            <rFont val="Calibri"/>
            <scheme val="minor"/>
          </rPr>
          <t>======
ID#AAAAf1NGSy8
Ana Carolina Dutra    (2022-09-14 18:56:09)
Estação desligada.</t>
        </r>
      </text>
    </comment>
    <comment ref="N13" authorId="0">
      <text>
        <r>
          <rPr>
            <sz val="11"/>
            <color theme="1"/>
            <rFont val="Calibri"/>
            <scheme val="minor"/>
          </rPr>
          <t>======
ID#AAAAf1NGSrQ
Ana Carolina Dutra    (2022-09-14 18:56:08)
Estação desligada.</t>
        </r>
      </text>
    </comment>
    <comment ref="O13" authorId="0">
      <text>
        <r>
          <rPr>
            <sz val="11"/>
            <color theme="1"/>
            <rFont val="Calibri"/>
            <scheme val="minor"/>
          </rPr>
          <t>======
ID#AAAAf1NGRok
Ana Carolina Dutra    (2022-09-14 18:56:08)
Estação desligada.</t>
        </r>
      </text>
    </comment>
    <comment ref="P13" authorId="0">
      <text>
        <r>
          <rPr>
            <sz val="11"/>
            <color theme="1"/>
            <rFont val="Calibri"/>
            <scheme val="minor"/>
          </rPr>
          <t>======
ID#AAAAf1NGTAo
Ana Carolina Dutra    (2022-09-14 18:56:09)
Estação desligada.</t>
        </r>
      </text>
    </comment>
    <comment ref="Q13" authorId="0">
      <text>
        <r>
          <rPr>
            <sz val="11"/>
            <color theme="1"/>
            <rFont val="Calibri"/>
            <scheme val="minor"/>
          </rPr>
          <t>======
ID#AAAAf1NGS0k
Ana Carolina Dutra    (2022-09-14 18:56:09)
Estação desligada.</t>
        </r>
      </text>
    </comment>
    <comment ref="R13" authorId="0">
      <text>
        <r>
          <rPr>
            <sz val="11"/>
            <color theme="1"/>
            <rFont val="Calibri"/>
            <scheme val="minor"/>
          </rPr>
          <t>======
ID#AAAAf1NGS4U
Ana Carolina Dutra    (2022-09-14 18:56:09)
Estação desligada.</t>
        </r>
      </text>
    </comment>
    <comment ref="C14" authorId="0">
      <text>
        <r>
          <rPr>
            <sz val="11"/>
            <color theme="1"/>
            <rFont val="Calibri"/>
            <scheme val="minor"/>
          </rPr>
          <t>======
ID#AAAAf1NGR2M
Ana Carolina Dutra    (2022-09-14 18:56:08)
Estação desligada.</t>
        </r>
      </text>
    </comment>
    <comment ref="D14" authorId="0">
      <text>
        <r>
          <rPr>
            <sz val="11"/>
            <color theme="1"/>
            <rFont val="Calibri"/>
            <scheme val="minor"/>
          </rPr>
          <t>======
ID#AAAAf1NGRpo
Ana Carolina Dutra    (2022-09-14 18:56:08)
Estação desligada.</t>
        </r>
      </text>
    </comment>
    <comment ref="E14" authorId="0">
      <text>
        <r>
          <rPr>
            <sz val="11"/>
            <color theme="1"/>
            <rFont val="Calibri"/>
            <scheme val="minor"/>
          </rPr>
          <t>======
ID#AAAAf1NGSlw
Ana Carolina Dutra    (2022-09-14 18:56:08)
Estação desligada.</t>
        </r>
      </text>
    </comment>
    <comment ref="F14" authorId="0">
      <text>
        <r>
          <rPr>
            <sz val="11"/>
            <color theme="1"/>
            <rFont val="Calibri"/>
            <scheme val="minor"/>
          </rPr>
          <t>======
ID#AAAAf1NGSHU
Ana Carolina Dutra    (2022-09-14 18:56:08)
Estação desligada.</t>
        </r>
      </text>
    </comment>
    <comment ref="G14" authorId="0">
      <text>
        <r>
          <rPr>
            <sz val="11"/>
            <color theme="1"/>
            <rFont val="Calibri"/>
            <scheme val="minor"/>
          </rPr>
          <t>======
ID#AAAAf1NGS5s
Ana Carolina Dutra    (2022-09-14 18:56:09)
Estação desligada.</t>
        </r>
      </text>
    </comment>
    <comment ref="H14" authorId="0">
      <text>
        <r>
          <rPr>
            <sz val="11"/>
            <color theme="1"/>
            <rFont val="Calibri"/>
            <scheme val="minor"/>
          </rPr>
          <t>======
ID#AAAAf1NGSGA
Ana Carolina Dutra    (2022-09-14 18:56:08)
Estação desligada.</t>
        </r>
      </text>
    </comment>
    <comment ref="I14" authorId="0">
      <text>
        <r>
          <rPr>
            <sz val="11"/>
            <color theme="1"/>
            <rFont val="Calibri"/>
            <scheme val="minor"/>
          </rPr>
          <t>======
ID#AAAAf1NGRrs
Ana Carolina Dutra    (2022-09-14 18:56:08)
Estação desligada.</t>
        </r>
      </text>
    </comment>
    <comment ref="J14" authorId="0">
      <text>
        <r>
          <rPr>
            <sz val="11"/>
            <color theme="1"/>
            <rFont val="Calibri"/>
            <scheme val="minor"/>
          </rPr>
          <t>======
ID#AAAAf1NGSrw
Ana Carolina Dutra    (2022-09-14 18:56:08)
Estação desligada.</t>
        </r>
      </text>
    </comment>
    <comment ref="K14" authorId="0">
      <text>
        <r>
          <rPr>
            <sz val="11"/>
            <color theme="1"/>
            <rFont val="Calibri"/>
            <scheme val="minor"/>
          </rPr>
          <t>======
ID#AAAAf1NGRdw
Ana Carolina Dutra    (2022-09-14 18:56:08)
Estação desligada.</t>
        </r>
      </text>
    </comment>
    <comment ref="L14" authorId="0">
      <text>
        <r>
          <rPr>
            <sz val="11"/>
            <color theme="1"/>
            <rFont val="Calibri"/>
            <scheme val="minor"/>
          </rPr>
          <t>======
ID#AAAAf1NGSf0
Ana Carolina Dutra    (2022-09-14 18:56:08)
Estação desligada.</t>
        </r>
      </text>
    </comment>
    <comment ref="M14" authorId="0">
      <text>
        <r>
          <rPr>
            <sz val="11"/>
            <color theme="1"/>
            <rFont val="Calibri"/>
            <scheme val="minor"/>
          </rPr>
          <t>======
ID#AAAAf1NGSao
Ana Carolina Dutra    (2022-09-14 18:56:08)
Estação desligada.</t>
        </r>
      </text>
    </comment>
    <comment ref="N14" authorId="0">
      <text>
        <r>
          <rPr>
            <sz val="11"/>
            <color theme="1"/>
            <rFont val="Calibri"/>
            <scheme val="minor"/>
          </rPr>
          <t>======
ID#AAAAf1NGSKU
Ana Carolina Dutra    (2022-09-14 18:56:08)
Estação desligada.</t>
        </r>
      </text>
    </comment>
    <comment ref="O14" authorId="0">
      <text>
        <r>
          <rPr>
            <sz val="11"/>
            <color theme="1"/>
            <rFont val="Calibri"/>
            <scheme val="minor"/>
          </rPr>
          <t>======
ID#AAAAf1NGRlo
Ana Carolina Dutra    (2022-09-14 18:56:08)
Estação desligada.</t>
        </r>
      </text>
    </comment>
    <comment ref="P14" authorId="0">
      <text>
        <r>
          <rPr>
            <sz val="11"/>
            <color theme="1"/>
            <rFont val="Calibri"/>
            <scheme val="minor"/>
          </rPr>
          <t>======
ID#AAAAf1NGSaQ
Ana Carolina Dutra    (2022-09-14 18:56:08)
Estação desligada.</t>
        </r>
      </text>
    </comment>
    <comment ref="Q14" authorId="0">
      <text>
        <r>
          <rPr>
            <sz val="11"/>
            <color theme="1"/>
            <rFont val="Calibri"/>
            <scheme val="minor"/>
          </rPr>
          <t>======
ID#AAAAf1NGRd4
Ana Carolina Dutra    (2022-09-14 18:56:08)
Estação desligada.</t>
        </r>
      </text>
    </comment>
    <comment ref="R14" authorId="0">
      <text>
        <r>
          <rPr>
            <sz val="11"/>
            <color theme="1"/>
            <rFont val="Calibri"/>
            <scheme val="minor"/>
          </rPr>
          <t>======
ID#AAAAf1NGRsQ
Ana Carolina Dutra    (2022-09-14 18:56:08)
Estação desligada.</t>
        </r>
      </text>
    </comment>
    <comment ref="C15" authorId="0">
      <text>
        <r>
          <rPr>
            <sz val="11"/>
            <color theme="1"/>
            <rFont val="Calibri"/>
            <scheme val="minor"/>
          </rPr>
          <t>======
ID#AAAAf1NGSB8
Ana Carolina Dutra    (2022-09-14 18:56:08)
Estação desligada.</t>
        </r>
      </text>
    </comment>
    <comment ref="D15" authorId="0">
      <text>
        <r>
          <rPr>
            <sz val="11"/>
            <color theme="1"/>
            <rFont val="Calibri"/>
            <scheme val="minor"/>
          </rPr>
          <t>======
ID#AAAAf1NGRnI
Ana Carolina Dutra    (2022-09-14 18:56:08)
Estação desligada.</t>
        </r>
      </text>
    </comment>
    <comment ref="E15" authorId="0">
      <text>
        <r>
          <rPr>
            <sz val="11"/>
            <color theme="1"/>
            <rFont val="Calibri"/>
            <scheme val="minor"/>
          </rPr>
          <t>======
ID#AAAAf1NGSHY
Ana Carolina Dutra    (2022-09-14 18:56:08)
Estação desligada.</t>
        </r>
      </text>
    </comment>
    <comment ref="F15" authorId="0">
      <text>
        <r>
          <rPr>
            <sz val="11"/>
            <color theme="1"/>
            <rFont val="Calibri"/>
            <scheme val="minor"/>
          </rPr>
          <t>======
ID#AAAAf1NGSAI
Ana Carolina Dutra    (2022-09-14 18:56:08)
Estação desligada.</t>
        </r>
      </text>
    </comment>
    <comment ref="G15" authorId="0">
      <text>
        <r>
          <rPr>
            <sz val="11"/>
            <color theme="1"/>
            <rFont val="Calibri"/>
            <scheme val="minor"/>
          </rPr>
          <t>======
ID#AAAAf1NGSSI
Ana Carolina Dutra    (2022-09-14 18:56:08)
Estação desligada.</t>
        </r>
      </text>
    </comment>
    <comment ref="H15" authorId="0">
      <text>
        <r>
          <rPr>
            <sz val="11"/>
            <color theme="1"/>
            <rFont val="Calibri"/>
            <scheme val="minor"/>
          </rPr>
          <t>======
ID#AAAAf1NGR4k
Ana Carolina Dutra    (2022-09-14 18:56:08)
Estação desligada.</t>
        </r>
      </text>
    </comment>
    <comment ref="I15" authorId="0">
      <text>
        <r>
          <rPr>
            <sz val="11"/>
            <color theme="1"/>
            <rFont val="Calibri"/>
            <scheme val="minor"/>
          </rPr>
          <t>======
ID#AAAAf1NGS30
Ana Carolina Dutra    (2022-09-14 18:56:09)
Estação desligada.</t>
        </r>
      </text>
    </comment>
    <comment ref="J15" authorId="0">
      <text>
        <r>
          <rPr>
            <sz val="11"/>
            <color theme="1"/>
            <rFont val="Calibri"/>
            <scheme val="minor"/>
          </rPr>
          <t>======
ID#AAAAf1NGSNE
Ana Carolina Dutra    (2022-09-14 18:56:08)
Estação desligada.</t>
        </r>
      </text>
    </comment>
    <comment ref="K15" authorId="0">
      <text>
        <r>
          <rPr>
            <sz val="11"/>
            <color theme="1"/>
            <rFont val="Calibri"/>
            <scheme val="minor"/>
          </rPr>
          <t>======
ID#AAAAf1NGRcY
Ana Carolina Dutra    (2022-09-14 18:56:08)
Estação desligada.</t>
        </r>
      </text>
    </comment>
    <comment ref="L15" authorId="0">
      <text>
        <r>
          <rPr>
            <sz val="11"/>
            <color theme="1"/>
            <rFont val="Calibri"/>
            <scheme val="minor"/>
          </rPr>
          <t>======
ID#AAAAf1NGSHg
Ana Carolina Dutra    (2022-09-14 18:56:08)
Estação desligada.</t>
        </r>
      </text>
    </comment>
    <comment ref="M15" authorId="0">
      <text>
        <r>
          <rPr>
            <sz val="11"/>
            <color theme="1"/>
            <rFont val="Calibri"/>
            <scheme val="minor"/>
          </rPr>
          <t>======
ID#AAAAf1NGS5I
Ana Carolina Dutra    (2022-09-14 18:56:09)
Estação desligada.</t>
        </r>
      </text>
    </comment>
    <comment ref="N15" authorId="0">
      <text>
        <r>
          <rPr>
            <sz val="11"/>
            <color theme="1"/>
            <rFont val="Calibri"/>
            <scheme val="minor"/>
          </rPr>
          <t>======
ID#AAAAf1NGR7U
Ana Carolina Dutra    (2022-09-14 18:56:08)
Estação desligada.</t>
        </r>
      </text>
    </comment>
    <comment ref="O15" authorId="0">
      <text>
        <r>
          <rPr>
            <sz val="11"/>
            <color theme="1"/>
            <rFont val="Calibri"/>
            <scheme val="minor"/>
          </rPr>
          <t>======
ID#AAAAf1NGSKY
Ana Carolina Dutra    (2022-09-14 18:56:08)
Estação desligada.</t>
        </r>
      </text>
    </comment>
    <comment ref="P15" authorId="0">
      <text>
        <r>
          <rPr>
            <sz val="11"/>
            <color theme="1"/>
            <rFont val="Calibri"/>
            <scheme val="minor"/>
          </rPr>
          <t>======
ID#AAAAf1NGSsM
Ana Carolina Dutra    (2022-09-14 18:56:08)
Estação desligada.</t>
        </r>
      </text>
    </comment>
    <comment ref="Q15" authorId="0">
      <text>
        <r>
          <rPr>
            <sz val="11"/>
            <color theme="1"/>
            <rFont val="Calibri"/>
            <scheme val="minor"/>
          </rPr>
          <t>======
ID#AAAAf1NGSL8
Ana Carolina Dutra    (2022-09-14 18:56:08)
Estação desligada.</t>
        </r>
      </text>
    </comment>
    <comment ref="R15" authorId="0">
      <text>
        <r>
          <rPr>
            <sz val="11"/>
            <color theme="1"/>
            <rFont val="Calibri"/>
            <scheme val="minor"/>
          </rPr>
          <t>======
ID#AAAAf1NGSmk
Ana Carolina Dutra    (2022-09-14 18:56:08)
Estação desligada.</t>
        </r>
      </text>
    </comment>
    <comment ref="C16" authorId="0">
      <text>
        <r>
          <rPr>
            <sz val="11"/>
            <color theme="1"/>
            <rFont val="Calibri"/>
            <scheme val="minor"/>
          </rPr>
          <t>======
ID#AAAAf1NGSKI
Ana Carolina Dutra    (2022-09-14 18:56:08)
Estação desligada.</t>
        </r>
      </text>
    </comment>
    <comment ref="D16" authorId="0">
      <text>
        <r>
          <rPr>
            <sz val="11"/>
            <color theme="1"/>
            <rFont val="Calibri"/>
            <scheme val="minor"/>
          </rPr>
          <t>======
ID#AAAAf1NGSDQ
Ana Carolina Dutra    (2022-09-14 18:56:08)
Estação desligada.</t>
        </r>
      </text>
    </comment>
    <comment ref="E16" authorId="0">
      <text>
        <r>
          <rPr>
            <sz val="11"/>
            <color theme="1"/>
            <rFont val="Calibri"/>
            <scheme val="minor"/>
          </rPr>
          <t>======
ID#AAAAf1NGSr4
Ana Carolina Dutra    (2022-09-14 18:56:08)
Estação desligada.</t>
        </r>
      </text>
    </comment>
    <comment ref="F16" authorId="0">
      <text>
        <r>
          <rPr>
            <sz val="11"/>
            <color theme="1"/>
            <rFont val="Calibri"/>
            <scheme val="minor"/>
          </rPr>
          <t>======
ID#AAAAf1NGShw
Ana Carolina Dutra    (2022-09-14 18:56:08)
Estação desligada.</t>
        </r>
      </text>
    </comment>
    <comment ref="G16" authorId="0">
      <text>
        <r>
          <rPr>
            <sz val="11"/>
            <color theme="1"/>
            <rFont val="Calibri"/>
            <scheme val="minor"/>
          </rPr>
          <t>======
ID#AAAAf1NGSbs
Ana Carolina Dutra    (2022-09-14 18:56:08)
Estação desligada.</t>
        </r>
      </text>
    </comment>
    <comment ref="H16" authorId="0">
      <text>
        <r>
          <rPr>
            <sz val="11"/>
            <color theme="1"/>
            <rFont val="Calibri"/>
            <scheme val="minor"/>
          </rPr>
          <t>======
ID#AAAAf1NGR9Q
Ana Carolina Dutra    (2022-09-14 18:56:08)
Estação desligada.</t>
        </r>
      </text>
    </comment>
    <comment ref="I16" authorId="0">
      <text>
        <r>
          <rPr>
            <sz val="11"/>
            <color theme="1"/>
            <rFont val="Calibri"/>
            <scheme val="minor"/>
          </rPr>
          <t>======
ID#AAAAf1NGRsk
Ana Carolina Dutra    (2022-09-14 18:56:08)
Estação desligada.</t>
        </r>
      </text>
    </comment>
    <comment ref="J16" authorId="0">
      <text>
        <r>
          <rPr>
            <sz val="11"/>
            <color theme="1"/>
            <rFont val="Calibri"/>
            <scheme val="minor"/>
          </rPr>
          <t>======
ID#AAAAf1NGRbw
Ana Carolina Dutra    (2022-09-14 18:56:08)
Estação desligada.</t>
        </r>
      </text>
    </comment>
    <comment ref="K16" authorId="0">
      <text>
        <r>
          <rPr>
            <sz val="11"/>
            <color theme="1"/>
            <rFont val="Calibri"/>
            <scheme val="minor"/>
          </rPr>
          <t>======
ID#AAAAf1NGS5E
Ana Carolina Dutra    (2022-09-14 18:56:09)
Estação desligada.</t>
        </r>
      </text>
    </comment>
    <comment ref="L16" authorId="0">
      <text>
        <r>
          <rPr>
            <sz val="11"/>
            <color theme="1"/>
            <rFont val="Calibri"/>
            <scheme val="minor"/>
          </rPr>
          <t>======
ID#AAAAf1NGSEY
Ana Carolina Dutra    (2022-09-14 18:56:08)
Estação desligada.</t>
        </r>
      </text>
    </comment>
    <comment ref="M16" authorId="0">
      <text>
        <r>
          <rPr>
            <sz val="11"/>
            <color theme="1"/>
            <rFont val="Calibri"/>
            <scheme val="minor"/>
          </rPr>
          <t>======
ID#AAAAf1NGSx8
Ana Carolina Dutra    (2022-09-14 18:56:09)
Estação desligada.</t>
        </r>
      </text>
    </comment>
    <comment ref="N16" authorId="0">
      <text>
        <r>
          <rPr>
            <sz val="11"/>
            <color theme="1"/>
            <rFont val="Calibri"/>
            <scheme val="minor"/>
          </rPr>
          <t>======
ID#AAAAf1NGSfs
Ana Carolina Dutra    (2022-09-14 18:56:08)
Estação desligada.</t>
        </r>
      </text>
    </comment>
    <comment ref="O16" authorId="0">
      <text>
        <r>
          <rPr>
            <sz val="11"/>
            <color theme="1"/>
            <rFont val="Calibri"/>
            <scheme val="minor"/>
          </rPr>
          <t>======
ID#AAAAf1NGRbk
Ana Carolina Dutra    (2022-09-14 18:56:08)
Estação desligada.</t>
        </r>
      </text>
    </comment>
    <comment ref="P16" authorId="0">
      <text>
        <r>
          <rPr>
            <sz val="11"/>
            <color theme="1"/>
            <rFont val="Calibri"/>
            <scheme val="minor"/>
          </rPr>
          <t>======
ID#AAAAf1NGSVU
Ana Carolina Dutra    (2022-09-14 18:56:08)
Estação desligada.</t>
        </r>
      </text>
    </comment>
    <comment ref="Q16" authorId="0">
      <text>
        <r>
          <rPr>
            <sz val="11"/>
            <color theme="1"/>
            <rFont val="Calibri"/>
            <scheme val="minor"/>
          </rPr>
          <t>======
ID#AAAAf1NGSK8
Ana Carolina Dutra    (2022-09-14 18:56:08)
Estação desligada.</t>
        </r>
      </text>
    </comment>
    <comment ref="R16" authorId="0">
      <text>
        <r>
          <rPr>
            <sz val="11"/>
            <color theme="1"/>
            <rFont val="Calibri"/>
            <scheme val="minor"/>
          </rPr>
          <t>======
ID#AAAAf1NGRcw
Ana Carolina Dutra    (2022-09-14 18:56:08)
Estação desligada.</t>
        </r>
      </text>
    </comment>
    <comment ref="C17" authorId="0">
      <text>
        <r>
          <rPr>
            <sz val="11"/>
            <color theme="1"/>
            <rFont val="Calibri"/>
            <scheme val="minor"/>
          </rPr>
          <t>======
ID#AAAAf1NGSFo
Ana Carolina Dutra    (2022-09-14 18:56:08)
Estação desligada.</t>
        </r>
      </text>
    </comment>
    <comment ref="D17" authorId="0">
      <text>
        <r>
          <rPr>
            <sz val="11"/>
            <color theme="1"/>
            <rFont val="Calibri"/>
            <scheme val="minor"/>
          </rPr>
          <t>======
ID#AAAAf1NGRjo
Ana Carolina Dutra    (2022-09-14 18:56:08)
Estação desligada.</t>
        </r>
      </text>
    </comment>
    <comment ref="E17" authorId="0">
      <text>
        <r>
          <rPr>
            <sz val="11"/>
            <color theme="1"/>
            <rFont val="Calibri"/>
            <scheme val="minor"/>
          </rPr>
          <t>======
ID#AAAAf1NGTA8
Ana Carolina Dutra    (2022-09-14 18:56:09)
Estação desligada.</t>
        </r>
      </text>
    </comment>
    <comment ref="F17" authorId="0">
      <text>
        <r>
          <rPr>
            <sz val="11"/>
            <color theme="1"/>
            <rFont val="Calibri"/>
            <scheme val="minor"/>
          </rPr>
          <t>======
ID#AAAAf1NGR5Q
Ana Carolina Dutra    (2022-09-14 18:56:08)
Estação desligada.</t>
        </r>
      </text>
    </comment>
    <comment ref="G17" authorId="0">
      <text>
        <r>
          <rPr>
            <sz val="11"/>
            <color theme="1"/>
            <rFont val="Calibri"/>
            <scheme val="minor"/>
          </rPr>
          <t>======
ID#AAAAf1NGSSQ
Ana Carolina Dutra    (2022-09-14 18:56:08)
Estação desligada.</t>
        </r>
      </text>
    </comment>
    <comment ref="H17" authorId="0">
      <text>
        <r>
          <rPr>
            <sz val="11"/>
            <color theme="1"/>
            <rFont val="Calibri"/>
            <scheme val="minor"/>
          </rPr>
          <t>======
ID#AAAAf1NGSFQ
Ana Carolina Dutra    (2022-09-14 18:56:08)
Estação desligada.</t>
        </r>
      </text>
    </comment>
    <comment ref="I17" authorId="0">
      <text>
        <r>
          <rPr>
            <sz val="11"/>
            <color theme="1"/>
            <rFont val="Calibri"/>
            <scheme val="minor"/>
          </rPr>
          <t>======
ID#AAAAf1NGSYU
Ana Carolina Dutra    (2022-09-14 18:56:08)
Estação desligada.</t>
        </r>
      </text>
    </comment>
    <comment ref="J17" authorId="0">
      <text>
        <r>
          <rPr>
            <sz val="11"/>
            <color theme="1"/>
            <rFont val="Calibri"/>
            <scheme val="minor"/>
          </rPr>
          <t>======
ID#AAAAf1NGRyc
Ana Carolina Dutra    (2022-09-14 18:56:08)
Estação desligada.</t>
        </r>
      </text>
    </comment>
    <comment ref="K17" authorId="0">
      <text>
        <r>
          <rPr>
            <sz val="11"/>
            <color theme="1"/>
            <rFont val="Calibri"/>
            <scheme val="minor"/>
          </rPr>
          <t>======
ID#AAAAf1NGSC4
Ana Carolina Dutra    (2022-09-14 18:56:08)
Estação desligada.</t>
        </r>
      </text>
    </comment>
    <comment ref="L17" authorId="0">
      <text>
        <r>
          <rPr>
            <sz val="11"/>
            <color theme="1"/>
            <rFont val="Calibri"/>
            <scheme val="minor"/>
          </rPr>
          <t>======
ID#AAAAf1NGS7k
Ana Carolina Dutra    (2022-09-14 18:56:09)
Estação desligada.</t>
        </r>
      </text>
    </comment>
    <comment ref="M17" authorId="0">
      <text>
        <r>
          <rPr>
            <sz val="11"/>
            <color theme="1"/>
            <rFont val="Calibri"/>
            <scheme val="minor"/>
          </rPr>
          <t>======
ID#AAAAf1NGS24
Ana Carolina Dutra    (2022-09-14 18:56:09)
Estação desligada.</t>
        </r>
      </text>
    </comment>
    <comment ref="N17" authorId="0">
      <text>
        <r>
          <rPr>
            <sz val="11"/>
            <color theme="1"/>
            <rFont val="Calibri"/>
            <scheme val="minor"/>
          </rPr>
          <t>======
ID#AAAAf1NGR_I
Ana Carolina Dutra    (2022-09-14 18:56:08)
Estação desligada.</t>
        </r>
      </text>
    </comment>
    <comment ref="O17" authorId="0">
      <text>
        <r>
          <rPr>
            <sz val="11"/>
            <color theme="1"/>
            <rFont val="Calibri"/>
            <scheme val="minor"/>
          </rPr>
          <t>======
ID#AAAAf1NGSr0
Ana Carolina Dutra    (2022-09-14 18:56:08)
Estação desligada.</t>
        </r>
      </text>
    </comment>
    <comment ref="P17" authorId="0">
      <text>
        <r>
          <rPr>
            <sz val="11"/>
            <color theme="1"/>
            <rFont val="Calibri"/>
            <scheme val="minor"/>
          </rPr>
          <t>======
ID#AAAAf1NGSto
Ana Carolina Dutra    (2022-09-14 18:56:08)
Estação desligada.</t>
        </r>
      </text>
    </comment>
    <comment ref="Q17" authorId="0">
      <text>
        <r>
          <rPr>
            <sz val="11"/>
            <color theme="1"/>
            <rFont val="Calibri"/>
            <scheme val="minor"/>
          </rPr>
          <t>======
ID#AAAAf1NGRps
Ana Carolina Dutra    (2022-09-14 18:56:08)
Estação desligada.</t>
        </r>
      </text>
    </comment>
    <comment ref="R17" authorId="0">
      <text>
        <r>
          <rPr>
            <sz val="11"/>
            <color theme="1"/>
            <rFont val="Calibri"/>
            <scheme val="minor"/>
          </rPr>
          <t>======
ID#AAAAf1NGRbM
Ana Carolina Dutra    (2022-09-14 18:56:08)
Estação desligada.</t>
        </r>
      </text>
    </comment>
    <comment ref="C18" authorId="0">
      <text>
        <r>
          <rPr>
            <sz val="11"/>
            <color theme="1"/>
            <rFont val="Calibri"/>
            <scheme val="minor"/>
          </rPr>
          <t>======
ID#AAAAf1NGRnw
Ana Carolina Dutra    (2022-09-14 18:56:08)
Religamento da estação.</t>
        </r>
      </text>
    </comment>
    <comment ref="D18" authorId="0">
      <text>
        <r>
          <rPr>
            <sz val="11"/>
            <color theme="1"/>
            <rFont val="Calibri"/>
            <scheme val="minor"/>
          </rPr>
          <t>======
ID#AAAAf1NGSd0
Ana Carolina Dutra    (2022-09-14 18:56:08)
Religamento da estação.</t>
        </r>
      </text>
    </comment>
    <comment ref="E18" authorId="0">
      <text>
        <r>
          <rPr>
            <sz val="11"/>
            <color theme="1"/>
            <rFont val="Calibri"/>
            <scheme val="minor"/>
          </rPr>
          <t>======
ID#AAAAf1NGS_k
Ana Carolina Dutra    (2022-09-14 18:56:09)
Religamento da estação.</t>
        </r>
      </text>
    </comment>
    <comment ref="F18" authorId="0">
      <text>
        <r>
          <rPr>
            <sz val="11"/>
            <color theme="1"/>
            <rFont val="Calibri"/>
            <scheme val="minor"/>
          </rPr>
          <t>======
ID#AAAAf1NGSPs
Ana Carolina Dutra    (2022-09-14 18:56:08)
Religamento da estação.</t>
        </r>
      </text>
    </comment>
    <comment ref="G18" authorId="0">
      <text>
        <r>
          <rPr>
            <sz val="11"/>
            <color theme="1"/>
            <rFont val="Calibri"/>
            <scheme val="minor"/>
          </rPr>
          <t>======
ID#AAAAf1NGR-M
Ana Carolina Dutra    (2022-09-14 18:56:08)
Religamento da estação.</t>
        </r>
      </text>
    </comment>
    <comment ref="H18" authorId="0">
      <text>
        <r>
          <rPr>
            <sz val="11"/>
            <color theme="1"/>
            <rFont val="Calibri"/>
            <scheme val="minor"/>
          </rPr>
          <t>======
ID#AAAAf1NGRzs
Ana Carolina Dutra    (2022-09-14 18:56:08)
Religamento da estação.</t>
        </r>
      </text>
    </comment>
    <comment ref="I18" authorId="0">
      <text>
        <r>
          <rPr>
            <sz val="11"/>
            <color theme="1"/>
            <rFont val="Calibri"/>
            <scheme val="minor"/>
          </rPr>
          <t>======
ID#AAAAf1NGSUk
Ana Carolina Dutra    (2022-09-14 18:56:08)
Religamento da estação.</t>
        </r>
      </text>
    </comment>
    <comment ref="J18" authorId="0">
      <text>
        <r>
          <rPr>
            <sz val="11"/>
            <color theme="1"/>
            <rFont val="Calibri"/>
            <scheme val="minor"/>
          </rPr>
          <t>======
ID#AAAAf1NGSQo
Ana Carolina Dutra    (2022-09-14 18:56:08)
Religamento da estação.</t>
        </r>
      </text>
    </comment>
    <comment ref="K18" authorId="0">
      <text>
        <r>
          <rPr>
            <sz val="11"/>
            <color theme="1"/>
            <rFont val="Calibri"/>
            <scheme val="minor"/>
          </rPr>
          <t>======
ID#AAAAf1NGRk0
Ana Carolina Dutra    (2022-09-14 18:56:08)
Religamento da estação.</t>
        </r>
      </text>
    </comment>
    <comment ref="L18" authorId="0">
      <text>
        <r>
          <rPr>
            <sz val="11"/>
            <color theme="1"/>
            <rFont val="Calibri"/>
            <scheme val="minor"/>
          </rPr>
          <t>======
ID#AAAAf1NGSnQ
Ana Carolina Dutra    (2022-09-14 18:56:08)
Religamento da estação.</t>
        </r>
      </text>
    </comment>
    <comment ref="M18" authorId="0">
      <text>
        <r>
          <rPr>
            <sz val="11"/>
            <color theme="1"/>
            <rFont val="Calibri"/>
            <scheme val="minor"/>
          </rPr>
          <t>======
ID#AAAAf1NGSkw
Ana Carolina Dutra    (2022-09-14 18:56:08)
Religamento da estação.</t>
        </r>
      </text>
    </comment>
    <comment ref="N18" authorId="0">
      <text>
        <r>
          <rPr>
            <sz val="11"/>
            <color theme="1"/>
            <rFont val="Calibri"/>
            <scheme val="minor"/>
          </rPr>
          <t>======
ID#AAAAf1NGSIM
Ana Carolina Dutra    (2022-09-14 18:56:08)
Religamento da estação.</t>
        </r>
      </text>
    </comment>
    <comment ref="O18" authorId="0">
      <text>
        <r>
          <rPr>
            <sz val="11"/>
            <color theme="1"/>
            <rFont val="Calibri"/>
            <scheme val="minor"/>
          </rPr>
          <t>======
ID#AAAAf1NGSbk
Ana Carolina Dutra    (2022-09-14 18:56:08)
Religamento da estação.</t>
        </r>
      </text>
    </comment>
    <comment ref="P18" authorId="0">
      <text>
        <r>
          <rPr>
            <sz val="11"/>
            <color theme="1"/>
            <rFont val="Calibri"/>
            <scheme val="minor"/>
          </rPr>
          <t>======
ID#AAAAf1NGSwA
Ana Carolina Dutra    (2022-09-14 18:56:09)
Religamento da estação.</t>
        </r>
      </text>
    </comment>
    <comment ref="Q18" authorId="0">
      <text>
        <r>
          <rPr>
            <sz val="11"/>
            <color theme="1"/>
            <rFont val="Calibri"/>
            <scheme val="minor"/>
          </rPr>
          <t>======
ID#AAAAf1NGRmM
Ana Carolina Dutra    (2022-09-14 18:56:08)
Religamento da estação.</t>
        </r>
      </text>
    </comment>
    <comment ref="R18" authorId="0">
      <text>
        <r>
          <rPr>
            <sz val="11"/>
            <color theme="1"/>
            <rFont val="Calibri"/>
            <scheme val="minor"/>
          </rPr>
          <t>======
ID#AAAAf1NGRdM
Ana Carolina Dutra    (2022-09-14 18:56:08)
Religamento da estação.</t>
        </r>
      </text>
    </comment>
    <comment ref="C19" authorId="0">
      <text>
        <r>
          <rPr>
            <sz val="11"/>
            <color theme="1"/>
            <rFont val="Calibri"/>
            <scheme val="minor"/>
          </rPr>
          <t>======
ID#AAAAf1NGSqY
Ana Carolina Dutra    (2022-09-14 18:56:08)
Religamento da estação.</t>
        </r>
      </text>
    </comment>
    <comment ref="D19" authorId="0">
      <text>
        <r>
          <rPr>
            <sz val="11"/>
            <color theme="1"/>
            <rFont val="Calibri"/>
            <scheme val="minor"/>
          </rPr>
          <t>======
ID#AAAAf1NGRkA
Ana Carolina Dutra    (2022-09-14 18:56:08)
Religamento da estação.</t>
        </r>
      </text>
    </comment>
    <comment ref="E19" authorId="0">
      <text>
        <r>
          <rPr>
            <sz val="11"/>
            <color theme="1"/>
            <rFont val="Calibri"/>
            <scheme val="minor"/>
          </rPr>
          <t>======
ID#AAAAf1NGR2g
Ana Carolina Dutra    (2022-09-14 18:56:08)
Religamento da estação.</t>
        </r>
      </text>
    </comment>
    <comment ref="F19" authorId="0">
      <text>
        <r>
          <rPr>
            <sz val="11"/>
            <color theme="1"/>
            <rFont val="Calibri"/>
            <scheme val="minor"/>
          </rPr>
          <t>======
ID#AAAAf1NGRiE
Ana Carolina Dutra    (2022-09-14 18:56:08)
Religamento da estação.</t>
        </r>
      </text>
    </comment>
    <comment ref="G19" authorId="0">
      <text>
        <r>
          <rPr>
            <sz val="11"/>
            <color theme="1"/>
            <rFont val="Calibri"/>
            <scheme val="minor"/>
          </rPr>
          <t>======
ID#AAAAf1NGRtQ
Ana Carolina Dutra    (2022-09-14 18:56:08)
Religamento da estação.</t>
        </r>
      </text>
    </comment>
    <comment ref="H19" authorId="0">
      <text>
        <r>
          <rPr>
            <sz val="11"/>
            <color theme="1"/>
            <rFont val="Calibri"/>
            <scheme val="minor"/>
          </rPr>
          <t>======
ID#AAAAf1NGSfc
Ana Carolina Dutra    (2022-09-14 18:56:08)
Religamento da estação.</t>
        </r>
      </text>
    </comment>
    <comment ref="I19" authorId="0">
      <text>
        <r>
          <rPr>
            <sz val="11"/>
            <color theme="1"/>
            <rFont val="Calibri"/>
            <scheme val="minor"/>
          </rPr>
          <t>======
ID#AAAAf1NGRdg
Ana Carolina Dutra    (2022-09-14 18:56:08)
Religamento da estação.</t>
        </r>
      </text>
    </comment>
    <comment ref="J19" authorId="0">
      <text>
        <r>
          <rPr>
            <sz val="11"/>
            <color theme="1"/>
            <rFont val="Calibri"/>
            <scheme val="minor"/>
          </rPr>
          <t>======
ID#AAAAf1NGSdk
Ana Carolina Dutra    (2022-09-14 18:56:08)
Religamento da estação.</t>
        </r>
      </text>
    </comment>
    <comment ref="K19" authorId="0">
      <text>
        <r>
          <rPr>
            <sz val="11"/>
            <color theme="1"/>
            <rFont val="Calibri"/>
            <scheme val="minor"/>
          </rPr>
          <t>======
ID#AAAAf1NGSrM
Ana Carolina Dutra    (2022-09-14 18:56:08)
Religamento da estação.</t>
        </r>
      </text>
    </comment>
    <comment ref="L19" authorId="0">
      <text>
        <r>
          <rPr>
            <sz val="11"/>
            <color theme="1"/>
            <rFont val="Calibri"/>
            <scheme val="minor"/>
          </rPr>
          <t>======
ID#AAAAf1NGR70
Ana Carolina Dutra    (2022-09-14 18:56:08)
Religamento da estação.</t>
        </r>
      </text>
    </comment>
    <comment ref="M19" authorId="0">
      <text>
        <r>
          <rPr>
            <sz val="11"/>
            <color theme="1"/>
            <rFont val="Calibri"/>
            <scheme val="minor"/>
          </rPr>
          <t>======
ID#AAAAf1NGR3A
Ana Carolina Dutra    (2022-09-14 18:56:08)
Religamento da estação.</t>
        </r>
      </text>
    </comment>
    <comment ref="N19" authorId="0">
      <text>
        <r>
          <rPr>
            <sz val="11"/>
            <color theme="1"/>
            <rFont val="Calibri"/>
            <scheme val="minor"/>
          </rPr>
          <t>======
ID#AAAAf1NGSa4
Ana Carolina Dutra    (2022-09-14 18:56:08)
Religamento da estação.</t>
        </r>
      </text>
    </comment>
    <comment ref="O19" authorId="0">
      <text>
        <r>
          <rPr>
            <sz val="11"/>
            <color theme="1"/>
            <rFont val="Calibri"/>
            <scheme val="minor"/>
          </rPr>
          <t>======
ID#AAAAf1NGSBg
Ana Carolina Dutra    (2022-09-14 18:56:08)
Religamento da estação.</t>
        </r>
      </text>
    </comment>
    <comment ref="P19" authorId="0">
      <text>
        <r>
          <rPr>
            <sz val="11"/>
            <color theme="1"/>
            <rFont val="Calibri"/>
            <scheme val="minor"/>
          </rPr>
          <t>======
ID#AAAAf1NGS7Q
Ana Carolina Dutra    (2022-09-14 18:56:09)
Religamento da estação.</t>
        </r>
      </text>
    </comment>
    <comment ref="Q19" authorId="0">
      <text>
        <r>
          <rPr>
            <sz val="11"/>
            <color theme="1"/>
            <rFont val="Calibri"/>
            <scheme val="minor"/>
          </rPr>
          <t>======
ID#AAAAf1NGS_Y
Ana Carolina Dutra    (2022-09-14 18:56:09)
Religamento da estação.</t>
        </r>
      </text>
    </comment>
    <comment ref="R19" authorId="0">
      <text>
        <r>
          <rPr>
            <sz val="11"/>
            <color theme="1"/>
            <rFont val="Calibri"/>
            <scheme val="minor"/>
          </rPr>
          <t>======
ID#AAAAf1NGSOg
Ana Carolina Dutra    (2022-09-14 18:56:08)
Religamento da estação.</t>
        </r>
      </text>
    </comment>
    <comment ref="C20" authorId="0">
      <text>
        <r>
          <rPr>
            <sz val="11"/>
            <color theme="1"/>
            <rFont val="Calibri"/>
            <scheme val="minor"/>
          </rPr>
          <t>======
ID#AAAAf1NGRw8
Ana Carolina Dutra    (2022-09-14 18:56:08)
Falha de energia.</t>
        </r>
      </text>
    </comment>
    <comment ref="D20" authorId="0">
      <text>
        <r>
          <rPr>
            <sz val="11"/>
            <color theme="1"/>
            <rFont val="Calibri"/>
            <scheme val="minor"/>
          </rPr>
          <t>======
ID#AAAAf1NGRes
Ana Carolina Dutra    (2022-09-14 18:56:08)
Falha de energia.</t>
        </r>
      </text>
    </comment>
    <comment ref="E20" authorId="0">
      <text>
        <r>
          <rPr>
            <sz val="11"/>
            <color theme="1"/>
            <rFont val="Calibri"/>
            <scheme val="minor"/>
          </rPr>
          <t>======
ID#AAAAf1NGS_w
Ana Carolina Dutra    (2022-09-14 18:56:09)
Falha de energia.</t>
        </r>
      </text>
    </comment>
    <comment ref="F20" authorId="0">
      <text>
        <r>
          <rPr>
            <sz val="11"/>
            <color theme="1"/>
            <rFont val="Calibri"/>
            <scheme val="minor"/>
          </rPr>
          <t>======
ID#AAAAf1NGSZ4
Ana Carolina Dutra    (2022-09-14 18:56:08)
Falha de energia.</t>
        </r>
      </text>
    </comment>
    <comment ref="G20" authorId="0">
      <text>
        <r>
          <rPr>
            <sz val="11"/>
            <color theme="1"/>
            <rFont val="Calibri"/>
            <scheme val="minor"/>
          </rPr>
          <t>======
ID#AAAAf1NGSio
Ana Carolina Dutra    (2022-09-14 18:56:08)
Falha de energia.</t>
        </r>
      </text>
    </comment>
    <comment ref="H20" authorId="0">
      <text>
        <r>
          <rPr>
            <sz val="11"/>
            <color theme="1"/>
            <rFont val="Calibri"/>
            <scheme val="minor"/>
          </rPr>
          <t>======
ID#AAAAf1NGSYk
Ana Carolina Dutra    (2022-09-14 18:56:08)
Falha de energia.</t>
        </r>
      </text>
    </comment>
    <comment ref="I20" authorId="0">
      <text>
        <r>
          <rPr>
            <sz val="11"/>
            <color theme="1"/>
            <rFont val="Calibri"/>
            <scheme val="minor"/>
          </rPr>
          <t>======
ID#AAAAf1NGSjE
Ana Carolina Dutra    (2022-09-14 18:56:08)
Falha de energia.</t>
        </r>
      </text>
    </comment>
    <comment ref="J20" authorId="0">
      <text>
        <r>
          <rPr>
            <sz val="11"/>
            <color theme="1"/>
            <rFont val="Calibri"/>
            <scheme val="minor"/>
          </rPr>
          <t>======
ID#AAAAf1NGS3I
Ana Carolina Dutra    (2022-09-14 18:56:09)
Falha de energia.</t>
        </r>
      </text>
    </comment>
    <comment ref="K20" authorId="0">
      <text>
        <r>
          <rPr>
            <sz val="11"/>
            <color theme="1"/>
            <rFont val="Calibri"/>
            <scheme val="minor"/>
          </rPr>
          <t>======
ID#AAAAf1NGRfo
Ana Carolina Dutra    (2022-09-14 18:56:08)
Falha de energia.</t>
        </r>
      </text>
    </comment>
    <comment ref="L20" authorId="0">
      <text>
        <r>
          <rPr>
            <sz val="11"/>
            <color theme="1"/>
            <rFont val="Calibri"/>
            <scheme val="minor"/>
          </rPr>
          <t>======
ID#AAAAf1NGRi0
Ana Carolina Dutra    (2022-09-14 18:56:08)
Falha de energia.</t>
        </r>
      </text>
    </comment>
    <comment ref="M20" authorId="0">
      <text>
        <r>
          <rPr>
            <sz val="11"/>
            <color theme="1"/>
            <rFont val="Calibri"/>
            <scheme val="minor"/>
          </rPr>
          <t>======
ID#AAAAf1NGSmY
Ana Carolina Dutra    (2022-09-14 18:56:08)
Falha de energia.</t>
        </r>
      </text>
    </comment>
    <comment ref="N20" authorId="0">
      <text>
        <r>
          <rPr>
            <sz val="11"/>
            <color theme="1"/>
            <rFont val="Calibri"/>
            <scheme val="minor"/>
          </rPr>
          <t>======
ID#AAAAf1NGSUo
Ana Carolina Dutra    (2022-09-14 18:56:08)
Falha de energia.</t>
        </r>
      </text>
    </comment>
    <comment ref="O20" authorId="0">
      <text>
        <r>
          <rPr>
            <sz val="11"/>
            <color theme="1"/>
            <rFont val="Calibri"/>
            <scheme val="minor"/>
          </rPr>
          <t>======
ID#AAAAf1NGS-Q
Ana Carolina Dutra    (2022-09-14 18:56:09)
Falha de energia.</t>
        </r>
      </text>
    </comment>
    <comment ref="P20" authorId="0">
      <text>
        <r>
          <rPr>
            <sz val="11"/>
            <color theme="1"/>
            <rFont val="Calibri"/>
            <scheme val="minor"/>
          </rPr>
          <t>======
ID#AAAAf1NGRbo
Ana Carolina Dutra    (2022-09-14 18:56:08)
Falha de energia.</t>
        </r>
      </text>
    </comment>
    <comment ref="Q20" authorId="0">
      <text>
        <r>
          <rPr>
            <sz val="11"/>
            <color theme="1"/>
            <rFont val="Calibri"/>
            <scheme val="minor"/>
          </rPr>
          <t>======
ID#AAAAf1NGSRQ
Ana Carolina Dutra    (2022-09-14 18:56:08)
Falha de energia.</t>
        </r>
      </text>
    </comment>
    <comment ref="R20" authorId="0">
      <text>
        <r>
          <rPr>
            <sz val="11"/>
            <color theme="1"/>
            <rFont val="Calibri"/>
            <scheme val="minor"/>
          </rPr>
          <t>======
ID#AAAAf1NGR3s
Ana Carolina Dutra    (2022-09-14 18:56:08)
Falha de energia.</t>
        </r>
      </text>
    </comment>
    <comment ref="C21" authorId="0">
      <text>
        <r>
          <rPr>
            <sz val="11"/>
            <color theme="1"/>
            <rFont val="Calibri"/>
            <scheme val="minor"/>
          </rPr>
          <t>======
ID#AAAAf1NGSlk
Ana Carolina Dutra    (2022-09-14 18:56:08)
Falha de energia.</t>
        </r>
      </text>
    </comment>
    <comment ref="D21" authorId="0">
      <text>
        <r>
          <rPr>
            <sz val="11"/>
            <color theme="1"/>
            <rFont val="Calibri"/>
            <scheme val="minor"/>
          </rPr>
          <t>======
ID#AAAAf1NGRwk
Ana Carolina Dutra    (2022-09-14 18:56:08)
Falha de energia.</t>
        </r>
      </text>
    </comment>
    <comment ref="E21" authorId="0">
      <text>
        <r>
          <rPr>
            <sz val="11"/>
            <color theme="1"/>
            <rFont val="Calibri"/>
            <scheme val="minor"/>
          </rPr>
          <t>======
ID#AAAAf1NGSLg
Ana Carolina Dutra    (2022-09-14 18:56:08)
Falha de energia.</t>
        </r>
      </text>
    </comment>
    <comment ref="F21" authorId="0">
      <text>
        <r>
          <rPr>
            <sz val="11"/>
            <color theme="1"/>
            <rFont val="Calibri"/>
            <scheme val="minor"/>
          </rPr>
          <t>======
ID#AAAAf1NGStI
Ana Carolina Dutra    (2022-09-14 18:56:08)
Falha de energia.</t>
        </r>
      </text>
    </comment>
    <comment ref="G21" authorId="0">
      <text>
        <r>
          <rPr>
            <sz val="11"/>
            <color theme="1"/>
            <rFont val="Calibri"/>
            <scheme val="minor"/>
          </rPr>
          <t>======
ID#AAAAf1NGSSU
Ana Carolina Dutra    (2022-09-14 18:56:08)
Falha de energia.</t>
        </r>
      </text>
    </comment>
    <comment ref="H21" authorId="0">
      <text>
        <r>
          <rPr>
            <sz val="11"/>
            <color theme="1"/>
            <rFont val="Calibri"/>
            <scheme val="minor"/>
          </rPr>
          <t>======
ID#AAAAf1NGR48
Ana Carolina Dutra    (2022-09-14 18:56:08)
Falha de energia.</t>
        </r>
      </text>
    </comment>
    <comment ref="I21" authorId="0">
      <text>
        <r>
          <rPr>
            <sz val="11"/>
            <color theme="1"/>
            <rFont val="Calibri"/>
            <scheme val="minor"/>
          </rPr>
          <t>======
ID#AAAAf1NGRaQ
Ana Carolina Dutra    (2022-09-14 18:56:08)
Falha de energia.</t>
        </r>
      </text>
    </comment>
    <comment ref="J21" authorId="0">
      <text>
        <r>
          <rPr>
            <sz val="11"/>
            <color theme="1"/>
            <rFont val="Calibri"/>
            <scheme val="minor"/>
          </rPr>
          <t>======
ID#AAAAf1NGSb0
Ana Carolina Dutra    (2022-09-14 18:56:08)
Falha de energia.</t>
        </r>
      </text>
    </comment>
    <comment ref="K21" authorId="0">
      <text>
        <r>
          <rPr>
            <sz val="11"/>
            <color theme="1"/>
            <rFont val="Calibri"/>
            <scheme val="minor"/>
          </rPr>
          <t>======
ID#AAAAf1NGRgg
Ana Carolina Dutra    (2022-09-14 18:56:08)
Falha de energia.</t>
        </r>
      </text>
    </comment>
    <comment ref="L21" authorId="0">
      <text>
        <r>
          <rPr>
            <sz val="11"/>
            <color theme="1"/>
            <rFont val="Calibri"/>
            <scheme val="minor"/>
          </rPr>
          <t>======
ID#AAAAf1NGSjI
Ana Carolina Dutra    (2022-09-14 18:56:08)
Falha de energia.</t>
        </r>
      </text>
    </comment>
    <comment ref="M21" authorId="0">
      <text>
        <r>
          <rPr>
            <sz val="11"/>
            <color theme="1"/>
            <rFont val="Calibri"/>
            <scheme val="minor"/>
          </rPr>
          <t>======
ID#AAAAf1NGR84
Ana Carolina Dutra    (2022-09-14 18:56:08)
Falha de energia.</t>
        </r>
      </text>
    </comment>
    <comment ref="N21" authorId="0">
      <text>
        <r>
          <rPr>
            <sz val="11"/>
            <color theme="1"/>
            <rFont val="Calibri"/>
            <scheme val="minor"/>
          </rPr>
          <t>======
ID#AAAAf1NGTAQ
Ana Carolina Dutra    (2022-09-14 18:56:09)
Falha de energia.</t>
        </r>
      </text>
    </comment>
    <comment ref="O21" authorId="0">
      <text>
        <r>
          <rPr>
            <sz val="11"/>
            <color theme="1"/>
            <rFont val="Calibri"/>
            <scheme val="minor"/>
          </rPr>
          <t>======
ID#AAAAf1NGSPw
Ana Carolina Dutra    (2022-09-14 18:56:08)
Falha de energia.</t>
        </r>
      </text>
    </comment>
    <comment ref="P21" authorId="0">
      <text>
        <r>
          <rPr>
            <sz val="11"/>
            <color theme="1"/>
            <rFont val="Calibri"/>
            <scheme val="minor"/>
          </rPr>
          <t>======
ID#AAAAf1NGSas
Ana Carolina Dutra    (2022-09-14 18:56:08)
Falha de energia.</t>
        </r>
      </text>
    </comment>
    <comment ref="Q21" authorId="0">
      <text>
        <r>
          <rPr>
            <sz val="11"/>
            <color theme="1"/>
            <rFont val="Calibri"/>
            <scheme val="minor"/>
          </rPr>
          <t>======
ID#AAAAf1NGSPI
Ana Carolina Dutra    (2022-09-14 18:56:08)
Falha de energia.</t>
        </r>
      </text>
    </comment>
    <comment ref="R21" authorId="0">
      <text>
        <r>
          <rPr>
            <sz val="11"/>
            <color theme="1"/>
            <rFont val="Calibri"/>
            <scheme val="minor"/>
          </rPr>
          <t>======
ID#AAAAf1NGSgM
Ana Carolina Dutra    (2022-09-14 18:56:08)
Falha de energia.</t>
        </r>
      </text>
    </comment>
    <comment ref="C22" authorId="0">
      <text>
        <r>
          <rPr>
            <sz val="11"/>
            <color theme="1"/>
            <rFont val="Calibri"/>
            <scheme val="minor"/>
          </rPr>
          <t>======
ID#AAAAf1NGSlE
Ana Carolina Dutra    (2022-09-14 18:56:08)
Falha de energia.</t>
        </r>
      </text>
    </comment>
    <comment ref="D22" authorId="0">
      <text>
        <r>
          <rPr>
            <sz val="11"/>
            <color theme="1"/>
            <rFont val="Calibri"/>
            <scheme val="minor"/>
          </rPr>
          <t>======
ID#AAAAf1NGR5I
Ana Carolina Dutra    (2022-09-14 18:56:08)
Falha de energia.</t>
        </r>
      </text>
    </comment>
    <comment ref="E22" authorId="0">
      <text>
        <r>
          <rPr>
            <sz val="11"/>
            <color theme="1"/>
            <rFont val="Calibri"/>
            <scheme val="minor"/>
          </rPr>
          <t>======
ID#AAAAf1NGRic
Ana Carolina Dutra    (2022-09-14 18:56:08)
Falha de energia.</t>
        </r>
      </text>
    </comment>
    <comment ref="F22" authorId="0">
      <text>
        <r>
          <rPr>
            <sz val="11"/>
            <color theme="1"/>
            <rFont val="Calibri"/>
            <scheme val="minor"/>
          </rPr>
          <t>======
ID#AAAAf1NGR8Q
Ana Carolina Dutra    (2022-09-14 18:56:08)
Falha de energia.</t>
        </r>
      </text>
    </comment>
    <comment ref="G22" authorId="0">
      <text>
        <r>
          <rPr>
            <sz val="11"/>
            <color theme="1"/>
            <rFont val="Calibri"/>
            <scheme val="minor"/>
          </rPr>
          <t>======
ID#AAAAf1NGSFE
Ana Carolina Dutra    (2022-09-14 18:56:08)
Falha de energia.</t>
        </r>
      </text>
    </comment>
    <comment ref="H22" authorId="0">
      <text>
        <r>
          <rPr>
            <sz val="11"/>
            <color theme="1"/>
            <rFont val="Calibri"/>
            <scheme val="minor"/>
          </rPr>
          <t>======
ID#AAAAf1NGRlI
Ana Carolina Dutra    (2022-09-14 18:56:08)
Falha de energia.</t>
        </r>
      </text>
    </comment>
    <comment ref="I22" authorId="0">
      <text>
        <r>
          <rPr>
            <sz val="11"/>
            <color theme="1"/>
            <rFont val="Calibri"/>
            <scheme val="minor"/>
          </rPr>
          <t>======
ID#AAAAf1NGSsA
Ana Carolina Dutra    (2022-09-14 18:56:08)
Falha de energia.</t>
        </r>
      </text>
    </comment>
    <comment ref="J22" authorId="0">
      <text>
        <r>
          <rPr>
            <sz val="11"/>
            <color theme="1"/>
            <rFont val="Calibri"/>
            <scheme val="minor"/>
          </rPr>
          <t>======
ID#AAAAf1NGS-Y
Ana Carolina Dutra    (2022-09-14 18:56:09)
Falha de energia.</t>
        </r>
      </text>
    </comment>
    <comment ref="K22" authorId="0">
      <text>
        <r>
          <rPr>
            <sz val="11"/>
            <color theme="1"/>
            <rFont val="Calibri"/>
            <scheme val="minor"/>
          </rPr>
          <t>======
ID#AAAAf1NGRrA
Ana Carolina Dutra    (2022-09-14 18:56:08)
Falha de energia.</t>
        </r>
      </text>
    </comment>
    <comment ref="L22" authorId="0">
      <text>
        <r>
          <rPr>
            <sz val="11"/>
            <color theme="1"/>
            <rFont val="Calibri"/>
            <scheme val="minor"/>
          </rPr>
          <t>======
ID#AAAAf1NGRs8
Ana Carolina Dutra    (2022-09-14 18:56:08)
Falha de energia.</t>
        </r>
      </text>
    </comment>
    <comment ref="M22" authorId="0">
      <text>
        <r>
          <rPr>
            <sz val="11"/>
            <color theme="1"/>
            <rFont val="Calibri"/>
            <scheme val="minor"/>
          </rPr>
          <t>======
ID#AAAAf1NGS1M
Ana Carolina Dutra    (2022-09-14 18:56:09)
Falha de energia.</t>
        </r>
      </text>
    </comment>
    <comment ref="N22" authorId="0">
      <text>
        <r>
          <rPr>
            <sz val="11"/>
            <color theme="1"/>
            <rFont val="Calibri"/>
            <scheme val="minor"/>
          </rPr>
          <t>======
ID#AAAAf1NGR8I
Ana Carolina Dutra    (2022-09-14 18:56:08)
Falha de energia.</t>
        </r>
      </text>
    </comment>
    <comment ref="O22" authorId="0">
      <text>
        <r>
          <rPr>
            <sz val="11"/>
            <color theme="1"/>
            <rFont val="Calibri"/>
            <scheme val="minor"/>
          </rPr>
          <t>======
ID#AAAAf1NGSp0
Ana Carolina Dutra    (2022-09-14 18:56:08)
Falha de energia.</t>
        </r>
      </text>
    </comment>
    <comment ref="P22" authorId="0">
      <text>
        <r>
          <rPr>
            <sz val="11"/>
            <color theme="1"/>
            <rFont val="Calibri"/>
            <scheme val="minor"/>
          </rPr>
          <t>======
ID#AAAAf1NGRtM
Ana Carolina Dutra    (2022-09-14 18:56:08)
Falha de energia.</t>
        </r>
      </text>
    </comment>
    <comment ref="Q22" authorId="0">
      <text>
        <r>
          <rPr>
            <sz val="11"/>
            <color theme="1"/>
            <rFont val="Calibri"/>
            <scheme val="minor"/>
          </rPr>
          <t>======
ID#AAAAf1NGSqc
Ana Carolina Dutra    (2022-09-14 18:56:08)
Falha de energia.</t>
        </r>
      </text>
    </comment>
    <comment ref="R22" authorId="0">
      <text>
        <r>
          <rPr>
            <sz val="11"/>
            <color theme="1"/>
            <rFont val="Calibri"/>
            <scheme val="minor"/>
          </rPr>
          <t>======
ID#AAAAf1NGRrk
Ana Carolina Dutra    (2022-09-14 18:56:08)
Falha de energia.</t>
        </r>
      </text>
    </comment>
    <comment ref="I23" authorId="0">
      <text>
        <r>
          <rPr>
            <sz val="11"/>
            <color theme="1"/>
            <rFont val="Calibri"/>
            <scheme val="minor"/>
          </rPr>
          <t>======
ID#AAAAf1NGSRw
Ana Carolina Dutra    (2022-09-14 18:56:08)
Falha de energia.</t>
        </r>
      </text>
    </comment>
    <comment ref="J23" authorId="0">
      <text>
        <r>
          <rPr>
            <sz val="11"/>
            <color theme="1"/>
            <rFont val="Calibri"/>
            <scheme val="minor"/>
          </rPr>
          <t>======
ID#AAAAf1NGSMM
Ana Carolina Dutra    (2022-09-14 18:56:08)
Falha de energia.</t>
        </r>
      </text>
    </comment>
    <comment ref="K23" authorId="0">
      <text>
        <r>
          <rPr>
            <sz val="11"/>
            <color theme="1"/>
            <rFont val="Calibri"/>
            <scheme val="minor"/>
          </rPr>
          <t>======
ID#AAAAf1NGSgA
Ana Carolina Dutra    (2022-09-14 18:56:08)
Falha de energia.</t>
        </r>
      </text>
    </comment>
    <comment ref="L23" authorId="0">
      <text>
        <r>
          <rPr>
            <sz val="11"/>
            <color theme="1"/>
            <rFont val="Calibri"/>
            <scheme val="minor"/>
          </rPr>
          <t>======
ID#AAAAf1NGR1A
Ana Carolina Dutra    (2022-09-14 18:56:08)
Falha de energia.</t>
        </r>
      </text>
    </comment>
    <comment ref="M23" authorId="0">
      <text>
        <r>
          <rPr>
            <sz val="11"/>
            <color theme="1"/>
            <rFont val="Calibri"/>
            <scheme val="minor"/>
          </rPr>
          <t>======
ID#AAAAf1NGSg4
Ana Carolina Dutra    (2022-09-14 18:56:08)
Falha de energia.</t>
        </r>
      </text>
    </comment>
    <comment ref="P23" authorId="0">
      <text>
        <r>
          <rPr>
            <sz val="11"/>
            <color theme="1"/>
            <rFont val="Calibri"/>
            <scheme val="minor"/>
          </rPr>
          <t>======
ID#AAAAf1NGR5E
Ana Carolina Dutra    (2022-09-14 18:56:08)
Dado inserido manualmente.</t>
        </r>
      </text>
    </comment>
    <comment ref="Q23" authorId="0">
      <text>
        <r>
          <rPr>
            <sz val="11"/>
            <color theme="1"/>
            <rFont val="Calibri"/>
            <scheme val="minor"/>
          </rPr>
          <t>======
ID#AAAAf1NGSs4
Ana Carolina Dutra    (2022-09-14 18:56:08)
Dado inserido manualmente.</t>
        </r>
      </text>
    </comment>
    <comment ref="F24" authorId="0">
      <text>
        <r>
          <rPr>
            <sz val="11"/>
            <color theme="1"/>
            <rFont val="Calibri"/>
            <scheme val="minor"/>
          </rPr>
          <t>======
ID#AAAAf1NGS18
Ana Carolina Dutra    (2022-09-14 18:56:09)
Falha de energia.</t>
        </r>
      </text>
    </comment>
    <comment ref="G24" authorId="0">
      <text>
        <r>
          <rPr>
            <sz val="11"/>
            <color theme="1"/>
            <rFont val="Calibri"/>
            <scheme val="minor"/>
          </rPr>
          <t>======
ID#AAAAf1NGSkc
Ana Carolina Dutra    (2022-09-14 18:56:08)
Falha de energia.</t>
        </r>
      </text>
    </comment>
    <comment ref="H24" authorId="0">
      <text>
        <r>
          <rPr>
            <sz val="11"/>
            <color theme="1"/>
            <rFont val="Calibri"/>
            <scheme val="minor"/>
          </rPr>
          <t>======
ID#AAAAf1NGS2k
Ana Carolina Dutra    (2022-09-14 18:56:09)
Falha de energia.</t>
        </r>
      </text>
    </comment>
    <comment ref="I24" authorId="0">
      <text>
        <r>
          <rPr>
            <sz val="11"/>
            <color theme="1"/>
            <rFont val="Calibri"/>
            <scheme val="minor"/>
          </rPr>
          <t>======
ID#AAAAf1NGTAE
Ana Carolina Dutra    (2022-09-14 18:56:09)
Falha de energia.</t>
        </r>
      </text>
    </comment>
    <comment ref="J24" authorId="0">
      <text>
        <r>
          <rPr>
            <sz val="11"/>
            <color theme="1"/>
            <rFont val="Calibri"/>
            <scheme val="minor"/>
          </rPr>
          <t>======
ID#AAAAf1NGSTI
Ana Carolina Dutra    (2022-09-14 18:56:08)
Falha de energia.</t>
        </r>
      </text>
    </comment>
    <comment ref="K24" authorId="0">
      <text>
        <r>
          <rPr>
            <sz val="11"/>
            <color theme="1"/>
            <rFont val="Calibri"/>
            <scheme val="minor"/>
          </rPr>
          <t>======
ID#AAAAf1NGSWk
Ana Carolina Dutra    (2022-09-14 18:56:08)
Falha de energia.</t>
        </r>
      </text>
    </comment>
    <comment ref="L24" authorId="0">
      <text>
        <r>
          <rPr>
            <sz val="11"/>
            <color theme="1"/>
            <rFont val="Calibri"/>
            <scheme val="minor"/>
          </rPr>
          <t>======
ID#AAAAf1NGSXg
Ana Carolina Dutra    (2022-09-14 18:56:08)
Falha de energia.</t>
        </r>
      </text>
    </comment>
    <comment ref="M24" authorId="0">
      <text>
        <r>
          <rPr>
            <sz val="11"/>
            <color theme="1"/>
            <rFont val="Calibri"/>
            <scheme val="minor"/>
          </rPr>
          <t>======
ID#AAAAf1NGSuQ
Ana Carolina Dutra    (2022-09-14 18:56:08)
Falha de energia.</t>
        </r>
      </text>
    </comment>
    <comment ref="P24" authorId="0">
      <text>
        <r>
          <rPr>
            <sz val="11"/>
            <color theme="1"/>
            <rFont val="Calibri"/>
            <scheme val="minor"/>
          </rPr>
          <t>======
ID#AAAAf1NGTAw
Ana Carolina Dutra    (2022-09-14 18:56:09)
Dado inserido manualmente.</t>
        </r>
      </text>
    </comment>
    <comment ref="Q24" authorId="0">
      <text>
        <r>
          <rPr>
            <sz val="11"/>
            <color theme="1"/>
            <rFont val="Calibri"/>
            <scheme val="minor"/>
          </rPr>
          <t>======
ID#AAAAf1NGSms
Ana Carolina Dutra    (2022-09-14 18:56:08)
Dado inserido manualmente.</t>
        </r>
      </text>
    </comment>
    <comment ref="J25" authorId="0">
      <text>
        <r>
          <rPr>
            <sz val="11"/>
            <color theme="1"/>
            <rFont val="Calibri"/>
            <scheme val="minor"/>
          </rPr>
          <t>======
ID#AAAAf1NGRx8
Ana Carolina Dutra    (2022-09-14 18:56:08)
Falha de energia.</t>
        </r>
      </text>
    </comment>
    <comment ref="K25" authorId="0">
      <text>
        <r>
          <rPr>
            <sz val="11"/>
            <color theme="1"/>
            <rFont val="Calibri"/>
            <scheme val="minor"/>
          </rPr>
          <t>======
ID#AAAAf1NGRp0
Ana Carolina Dutra    (2022-09-14 18:56:08)
Falha de energia.</t>
        </r>
      </text>
    </comment>
    <comment ref="P25" authorId="0">
      <text>
        <r>
          <rPr>
            <sz val="11"/>
            <color theme="1"/>
            <rFont val="Calibri"/>
            <scheme val="minor"/>
          </rPr>
          <t>======
ID#AAAAf1NGS8A
Ana Carolina Dutra    (2022-09-14 18:56:09)
Dado inserido manualmente.</t>
        </r>
      </text>
    </comment>
    <comment ref="Q25" authorId="0">
      <text>
        <r>
          <rPr>
            <sz val="11"/>
            <color theme="1"/>
            <rFont val="Calibri"/>
            <scheme val="minor"/>
          </rPr>
          <t>======
ID#AAAAf1NGS-g
Ana Carolina Dutra    (2022-09-14 18:56:09)
Dado inserido manualmente.</t>
        </r>
      </text>
    </comment>
    <comment ref="J26" authorId="0">
      <text>
        <r>
          <rPr>
            <sz val="11"/>
            <color theme="1"/>
            <rFont val="Calibri"/>
            <scheme val="minor"/>
          </rPr>
          <t>======
ID#AAAAf1NGSag
Ana Carolina Dutra    (2022-09-14 18:56:08)
Falha de energia.</t>
        </r>
      </text>
    </comment>
    <comment ref="K26" authorId="0">
      <text>
        <r>
          <rPr>
            <sz val="11"/>
            <color theme="1"/>
            <rFont val="Calibri"/>
            <scheme val="minor"/>
          </rPr>
          <t>======
ID#AAAAf1NGSFk
Ana Carolina Dutra    (2022-09-14 18:56:08)
Falha de energia.</t>
        </r>
      </text>
    </comment>
    <comment ref="O26" authorId="0">
      <text>
        <r>
          <rPr>
            <sz val="11"/>
            <color theme="1"/>
            <rFont val="Calibri"/>
            <scheme val="minor"/>
          </rPr>
          <t>======
ID#AAAAf1NGRtI
Ana Carolina Dutra    (2022-09-14 18:56:08)
Falha de energia.</t>
        </r>
      </text>
    </comment>
    <comment ref="P26" authorId="0">
      <text>
        <r>
          <rPr>
            <sz val="11"/>
            <color theme="1"/>
            <rFont val="Calibri"/>
            <scheme val="minor"/>
          </rPr>
          <t>======
ID#AAAAf1NGSos
Ana Carolina Dutra    (2022-09-14 18:56:08)
Dado inserido manualmente.</t>
        </r>
      </text>
    </comment>
    <comment ref="Q26" authorId="0">
      <text>
        <r>
          <rPr>
            <sz val="11"/>
            <color theme="1"/>
            <rFont val="Calibri"/>
            <scheme val="minor"/>
          </rPr>
          <t>======
ID#AAAAf1NGSl0
Ana Carolina Dutra    (2022-09-14 18:56:08)
Dado inserido manualmente.</t>
        </r>
      </text>
    </comment>
    <comment ref="J27" authorId="0">
      <text>
        <r>
          <rPr>
            <sz val="11"/>
            <color theme="1"/>
            <rFont val="Calibri"/>
            <scheme val="minor"/>
          </rPr>
          <t>======
ID#AAAAf1NGSho
Ana Carolina Dutra    (2022-09-14 18:56:08)
Falha de energia.</t>
        </r>
      </text>
    </comment>
    <comment ref="K27" authorId="0">
      <text>
        <r>
          <rPr>
            <sz val="11"/>
            <color theme="1"/>
            <rFont val="Calibri"/>
            <scheme val="minor"/>
          </rPr>
          <t>======
ID#AAAAf1NGSMs
Ana Carolina Dutra    (2022-09-14 18:56:08)
Falha de energia.</t>
        </r>
      </text>
    </comment>
    <comment ref="O27" authorId="0">
      <text>
        <r>
          <rPr>
            <sz val="11"/>
            <color theme="1"/>
            <rFont val="Calibri"/>
            <scheme val="minor"/>
          </rPr>
          <t>======
ID#AAAAf1NGSZg
Ana Carolina Dutra    (2022-09-14 18:56:08)
Falha de energia.</t>
        </r>
      </text>
    </comment>
    <comment ref="P27" authorId="0">
      <text>
        <r>
          <rPr>
            <sz val="11"/>
            <color theme="1"/>
            <rFont val="Calibri"/>
            <scheme val="minor"/>
          </rPr>
          <t>======
ID#AAAAf1NGSzs
Ana Carolina Dutra    (2022-09-14 18:56:09)
Dado inserido manualmente.</t>
        </r>
      </text>
    </comment>
    <comment ref="Q27" authorId="0">
      <text>
        <r>
          <rPr>
            <sz val="11"/>
            <color theme="1"/>
            <rFont val="Calibri"/>
            <scheme val="minor"/>
          </rPr>
          <t>======
ID#AAAAf1NGSz8
Ana Carolina Dutra    (2022-09-14 18:56:09)
Dado inserido manualmente.</t>
        </r>
      </text>
    </comment>
    <comment ref="J28" authorId="0">
      <text>
        <r>
          <rPr>
            <sz val="11"/>
            <color theme="1"/>
            <rFont val="Calibri"/>
            <scheme val="minor"/>
          </rPr>
          <t>======
ID#AAAAf1NGScg
Ana Carolina Dutra    (2022-09-14 18:56:08)
Falha de energia.</t>
        </r>
      </text>
    </comment>
    <comment ref="K28" authorId="0">
      <text>
        <r>
          <rPr>
            <sz val="11"/>
            <color theme="1"/>
            <rFont val="Calibri"/>
            <scheme val="minor"/>
          </rPr>
          <t>======
ID#AAAAf1NGSjg
Ana Carolina Dutra    (2022-09-14 18:56:08)
Falha de energia.</t>
        </r>
      </text>
    </comment>
    <comment ref="O28" authorId="0">
      <text>
        <r>
          <rPr>
            <sz val="11"/>
            <color theme="1"/>
            <rFont val="Calibri"/>
            <scheme val="minor"/>
          </rPr>
          <t>======
ID#AAAAf1NGSbA
Ana Carolina Dutra    (2022-09-14 18:56:08)
Falha de energia.</t>
        </r>
      </text>
    </comment>
    <comment ref="P28" authorId="0">
      <text>
        <r>
          <rPr>
            <sz val="11"/>
            <color theme="1"/>
            <rFont val="Calibri"/>
            <scheme val="minor"/>
          </rPr>
          <t>======
ID#AAAAf1NGSwk
Ana Carolina Dutra    (2022-09-14 18:56:09)
Dado inserido manualmente.</t>
        </r>
      </text>
    </comment>
    <comment ref="Q28" authorId="0">
      <text>
        <r>
          <rPr>
            <sz val="11"/>
            <color theme="1"/>
            <rFont val="Calibri"/>
            <scheme val="minor"/>
          </rPr>
          <t>======
ID#AAAAf1NGSf4
Ana Carolina Dutra    (2022-09-14 18:56:08)
Dado inserido manualmente.</t>
        </r>
      </text>
    </comment>
    <comment ref="J29" authorId="0">
      <text>
        <r>
          <rPr>
            <sz val="11"/>
            <color theme="1"/>
            <rFont val="Calibri"/>
            <scheme val="minor"/>
          </rPr>
          <t>======
ID#AAAAf1NGSS0
Ana Carolina Dutra    (2022-09-14 18:56:08)
Falha de energia.</t>
        </r>
      </text>
    </comment>
    <comment ref="K29" authorId="0">
      <text>
        <r>
          <rPr>
            <sz val="11"/>
            <color theme="1"/>
            <rFont val="Calibri"/>
            <scheme val="minor"/>
          </rPr>
          <t>======
ID#AAAAf1NGSCk
Ana Carolina Dutra    (2022-09-14 18:56:08)
Falha de energia.</t>
        </r>
      </text>
    </comment>
    <comment ref="O29" authorId="0">
      <text>
        <r>
          <rPr>
            <sz val="11"/>
            <color theme="1"/>
            <rFont val="Calibri"/>
            <scheme val="minor"/>
          </rPr>
          <t>======
ID#AAAAf1NGSMQ
Ana Carolina Dutra    (2022-09-14 18:56:08)
Falha de energia.</t>
        </r>
      </text>
    </comment>
    <comment ref="P29" authorId="0">
      <text>
        <r>
          <rPr>
            <sz val="11"/>
            <color theme="1"/>
            <rFont val="Calibri"/>
            <scheme val="minor"/>
          </rPr>
          <t>======
ID#AAAAf1NGReU
Ana Carolina Dutra    (2022-09-14 18:56:08)
Dado inserido manualmente.</t>
        </r>
      </text>
    </comment>
    <comment ref="Q29" authorId="0">
      <text>
        <r>
          <rPr>
            <sz val="11"/>
            <color theme="1"/>
            <rFont val="Calibri"/>
            <scheme val="minor"/>
          </rPr>
          <t>======
ID#AAAAf1NGSV0
Ana Carolina Dutra    (2022-09-14 18:56:08)
Dado inserido manualmente.</t>
        </r>
      </text>
    </comment>
    <comment ref="J30" authorId="0">
      <text>
        <r>
          <rPr>
            <sz val="11"/>
            <color theme="1"/>
            <rFont val="Calibri"/>
            <scheme val="minor"/>
          </rPr>
          <t>======
ID#AAAAf1NGS2o
Ana Carolina Dutra    (2022-09-14 18:56:09)
Falha de energia.</t>
        </r>
      </text>
    </comment>
    <comment ref="K30" authorId="0">
      <text>
        <r>
          <rPr>
            <sz val="11"/>
            <color theme="1"/>
            <rFont val="Calibri"/>
            <scheme val="minor"/>
          </rPr>
          <t>======
ID#AAAAf1NGSjQ
Ana Carolina Dutra    (2022-09-14 18:56:08)
Falha de energia.</t>
        </r>
      </text>
    </comment>
    <comment ref="O30" authorId="0">
      <text>
        <r>
          <rPr>
            <sz val="11"/>
            <color theme="1"/>
            <rFont val="Calibri"/>
            <scheme val="minor"/>
          </rPr>
          <t>======
ID#AAAAf1NGSI4
Ana Carolina Dutra    (2022-09-14 18:56:08)
Falha de energia.</t>
        </r>
      </text>
    </comment>
    <comment ref="P30" authorId="0">
      <text>
        <r>
          <rPr>
            <sz val="11"/>
            <color theme="1"/>
            <rFont val="Calibri"/>
            <scheme val="minor"/>
          </rPr>
          <t>======
ID#AAAAf1NGSnU
Ana Carolina Dutra    (2022-09-14 18:56:08)
Dado inserido manualmente.</t>
        </r>
      </text>
    </comment>
    <comment ref="Q30" authorId="0">
      <text>
        <r>
          <rPr>
            <sz val="11"/>
            <color theme="1"/>
            <rFont val="Calibri"/>
            <scheme val="minor"/>
          </rPr>
          <t>======
ID#AAAAf1NGRyY
Ana Carolina Dutra    (2022-09-14 18:56:08)
Dado inserido manualmente.</t>
        </r>
      </text>
    </comment>
    <comment ref="J39" authorId="0">
      <text>
        <r>
          <rPr>
            <sz val="11"/>
            <color theme="1"/>
            <rFont val="Calibri"/>
            <scheme val="minor"/>
          </rPr>
          <t>======
ID#AAAAf1NGRtA
Ana Carolina Dutra    (2022-09-14 18:56:08)
Falha de energia.</t>
        </r>
      </text>
    </comment>
    <comment ref="K39" authorId="0">
      <text>
        <r>
          <rPr>
            <sz val="11"/>
            <color theme="1"/>
            <rFont val="Calibri"/>
            <scheme val="minor"/>
          </rPr>
          <t>======
ID#AAAAf1NGRbQ
Ana Carolina Dutra    (2022-09-14 18:56:08)
Falha de energia.</t>
        </r>
      </text>
    </comment>
    <comment ref="O39" authorId="0">
      <text>
        <r>
          <rPr>
            <sz val="11"/>
            <color theme="1"/>
            <rFont val="Calibri"/>
            <scheme val="minor"/>
          </rPr>
          <t>======
ID#AAAAf1NGSCA
Ana Carolina Dutra    (2022-09-14 18:56:08)
Desvio de leitura para valor fora do range de medição.</t>
        </r>
      </text>
    </comment>
    <comment ref="P39" authorId="0">
      <text>
        <r>
          <rPr>
            <sz val="11"/>
            <color theme="1"/>
            <rFont val="Calibri"/>
            <scheme val="minor"/>
          </rPr>
          <t>======
ID#AAAAf1NGSgY
Ana Carolina Dutra    (2022-09-14 18:56:08)
Dado inserido manualmente.</t>
        </r>
      </text>
    </comment>
    <comment ref="Q39" authorId="0">
      <text>
        <r>
          <rPr>
            <sz val="11"/>
            <color theme="1"/>
            <rFont val="Calibri"/>
            <scheme val="minor"/>
          </rPr>
          <t>======
ID#AAAAf1NGSSA
Ana Carolina Dutra    (2022-09-14 18:56:08)
Dado inserido manualmente.</t>
        </r>
      </text>
    </comment>
    <comment ref="J40" authorId="0">
      <text>
        <r>
          <rPr>
            <sz val="11"/>
            <color theme="1"/>
            <rFont val="Calibri"/>
            <scheme val="minor"/>
          </rPr>
          <t>======
ID#AAAAf1NGSfo
Ana Carolina Dutra    (2022-09-14 18:56:08)
Falha de energia.</t>
        </r>
      </text>
    </comment>
    <comment ref="K40" authorId="0">
      <text>
        <r>
          <rPr>
            <sz val="11"/>
            <color theme="1"/>
            <rFont val="Calibri"/>
            <scheme val="minor"/>
          </rPr>
          <t>======
ID#AAAAf1NGS_I
Ana Carolina Dutra    (2022-09-14 18:56:09)
Falha de energia.</t>
        </r>
      </text>
    </comment>
    <comment ref="O40" authorId="0">
      <text>
        <r>
          <rPr>
            <sz val="11"/>
            <color theme="1"/>
            <rFont val="Calibri"/>
            <scheme val="minor"/>
          </rPr>
          <t>======
ID#AAAAf1NGRaw
Ana Carolina Dutra    (2022-09-14 18:56:08)
Desvio de leitura para valor fora do range de medição.</t>
        </r>
      </text>
    </comment>
    <comment ref="P40" authorId="0">
      <text>
        <r>
          <rPr>
            <sz val="11"/>
            <color theme="1"/>
            <rFont val="Calibri"/>
            <scheme val="minor"/>
          </rPr>
          <t>======
ID#AAAAf1NGSts
Ana Carolina Dutra    (2022-09-14 18:56:08)
Dado inserido manualmente.</t>
        </r>
      </text>
    </comment>
    <comment ref="Q40" authorId="0">
      <text>
        <r>
          <rPr>
            <sz val="11"/>
            <color theme="1"/>
            <rFont val="Calibri"/>
            <scheme val="minor"/>
          </rPr>
          <t>======
ID#AAAAf1NGRi4
Ana Carolina Dutra    (2022-09-14 18:56:08)
Dado inserido manualmente.</t>
        </r>
      </text>
    </comment>
    <comment ref="J41" authorId="0">
      <text>
        <r>
          <rPr>
            <sz val="11"/>
            <color theme="1"/>
            <rFont val="Calibri"/>
            <scheme val="minor"/>
          </rPr>
          <t>======
ID#AAAAf1NGSo4
Ana Carolina Dutra    (2022-09-14 18:56:08)
Falha de energia.</t>
        </r>
      </text>
    </comment>
    <comment ref="K41" authorId="0">
      <text>
        <r>
          <rPr>
            <sz val="11"/>
            <color theme="1"/>
            <rFont val="Calibri"/>
            <scheme val="minor"/>
          </rPr>
          <t>======
ID#AAAAf1NGSAQ
Ana Carolina Dutra    (2022-09-14 18:56:08)
Falha de energia.</t>
        </r>
      </text>
    </comment>
    <comment ref="O41" authorId="0">
      <text>
        <r>
          <rPr>
            <sz val="11"/>
            <color theme="1"/>
            <rFont val="Calibri"/>
            <scheme val="minor"/>
          </rPr>
          <t>======
ID#AAAAf1NGRo4
Ana Carolina Dutra    (2022-09-14 18:56:08)
Desvio de leitura para valor fora do range de medição.</t>
        </r>
      </text>
    </comment>
    <comment ref="P41" authorId="0">
      <text>
        <r>
          <rPr>
            <sz val="11"/>
            <color theme="1"/>
            <rFont val="Calibri"/>
            <scheme val="minor"/>
          </rPr>
          <t>======
ID#AAAAf1NGRiY
Ana Carolina Dutra    (2022-09-14 18:56:08)
Dado inserido manualmente.</t>
        </r>
      </text>
    </comment>
    <comment ref="Q41" authorId="0">
      <text>
        <r>
          <rPr>
            <sz val="11"/>
            <color theme="1"/>
            <rFont val="Calibri"/>
            <scheme val="minor"/>
          </rPr>
          <t>======
ID#AAAAf1NGSjc
Ana Carolina Dutra    (2022-09-14 18:56:08)
Dado inserido manualmente.</t>
        </r>
      </text>
    </comment>
    <comment ref="J42" authorId="0">
      <text>
        <r>
          <rPr>
            <sz val="11"/>
            <color theme="1"/>
            <rFont val="Calibri"/>
            <scheme val="minor"/>
          </rPr>
          <t>======
ID#AAAAf1NGS-M
Ana Carolina Dutra    (2022-09-14 18:56:09)
Falha de energia.</t>
        </r>
      </text>
    </comment>
    <comment ref="K42" authorId="0">
      <text>
        <r>
          <rPr>
            <sz val="11"/>
            <color theme="1"/>
            <rFont val="Calibri"/>
            <scheme val="minor"/>
          </rPr>
          <t>======
ID#AAAAf1NGSmc
Ana Carolina Dutra    (2022-09-14 18:56:08)
Falha de energia.</t>
        </r>
      </text>
    </comment>
    <comment ref="O42" authorId="0">
      <text>
        <r>
          <rPr>
            <sz val="11"/>
            <color theme="1"/>
            <rFont val="Calibri"/>
            <scheme val="minor"/>
          </rPr>
          <t>======
ID#AAAAf1NGSiU
Ana Carolina Dutra    (2022-09-14 18:56:08)
Desvio de leitura para valor fora do range de medição.</t>
        </r>
      </text>
    </comment>
    <comment ref="P42" authorId="0">
      <text>
        <r>
          <rPr>
            <sz val="11"/>
            <color theme="1"/>
            <rFont val="Calibri"/>
            <scheme val="minor"/>
          </rPr>
          <t>======
ID#AAAAf1NGRtY
Ana Carolina Dutra    (2022-09-14 18:56:08)
Dado inserido manualmente.</t>
        </r>
      </text>
    </comment>
    <comment ref="Q42" authorId="0">
      <text>
        <r>
          <rPr>
            <sz val="11"/>
            <color theme="1"/>
            <rFont val="Calibri"/>
            <scheme val="minor"/>
          </rPr>
          <t>======
ID#AAAAf1NGR-E
Ana Carolina Dutra    (2022-09-14 18:56:08)
Dado inserido manualmente.</t>
        </r>
      </text>
    </comment>
    <comment ref="J43" authorId="0">
      <text>
        <r>
          <rPr>
            <sz val="11"/>
            <color theme="1"/>
            <rFont val="Calibri"/>
            <scheme val="minor"/>
          </rPr>
          <t>======
ID#AAAAf1NGSTw
Ana Carolina Dutra    (2022-09-14 18:56:08)
Falha de energia.</t>
        </r>
      </text>
    </comment>
    <comment ref="K43" authorId="0">
      <text>
        <r>
          <rPr>
            <sz val="11"/>
            <color theme="1"/>
            <rFont val="Calibri"/>
            <scheme val="minor"/>
          </rPr>
          <t>======
ID#AAAAf1NGS_E
Ana Carolina Dutra    (2022-09-14 18:56:09)
Falha de energia.</t>
        </r>
      </text>
    </comment>
    <comment ref="O43" authorId="0">
      <text>
        <r>
          <rPr>
            <sz val="11"/>
            <color theme="1"/>
            <rFont val="Calibri"/>
            <scheme val="minor"/>
          </rPr>
          <t>======
ID#AAAAf1NGR0c
Ana Carolina Dutra    (2022-09-14 18:56:08)
Desvio de leitura para valor fora do range de medição.</t>
        </r>
      </text>
    </comment>
    <comment ref="P43" authorId="0">
      <text>
        <r>
          <rPr>
            <sz val="11"/>
            <color theme="1"/>
            <rFont val="Calibri"/>
            <scheme val="minor"/>
          </rPr>
          <t>======
ID#AAAAf1NGSHc
Ana Carolina Dutra    (2022-09-14 18:56:08)
Dado inserido manualmente.</t>
        </r>
      </text>
    </comment>
    <comment ref="Q43" authorId="0">
      <text>
        <r>
          <rPr>
            <sz val="11"/>
            <color theme="1"/>
            <rFont val="Calibri"/>
            <scheme val="minor"/>
          </rPr>
          <t>======
ID#AAAAf1NGRo0
Ana Carolina Dutra    (2022-09-14 18:56:08)
Dado inserido manualmente.</t>
        </r>
      </text>
    </comment>
    <comment ref="J44" authorId="0">
      <text>
        <r>
          <rPr>
            <sz val="11"/>
            <color theme="1"/>
            <rFont val="Calibri"/>
            <scheme val="minor"/>
          </rPr>
          <t>======
ID#AAAAf1NGSSs
Ana Carolina Dutra    (2022-09-14 18:56:08)
Falha de energia.</t>
        </r>
      </text>
    </comment>
    <comment ref="K44" authorId="0">
      <text>
        <r>
          <rPr>
            <sz val="11"/>
            <color theme="1"/>
            <rFont val="Calibri"/>
            <scheme val="minor"/>
          </rPr>
          <t>======
ID#AAAAf1NGSoU
Ana Carolina Dutra    (2022-09-14 18:56:08)
Falha de energia.</t>
        </r>
      </text>
    </comment>
    <comment ref="O44" authorId="0">
      <text>
        <r>
          <rPr>
            <sz val="11"/>
            <color theme="1"/>
            <rFont val="Calibri"/>
            <scheme val="minor"/>
          </rPr>
          <t>======
ID#AAAAf1NGSIw
Ana Carolina Dutra    (2022-09-14 18:56:08)
Desvio de leitura para valor fora do range de medição.</t>
        </r>
      </text>
    </comment>
    <comment ref="P44" authorId="0">
      <text>
        <r>
          <rPr>
            <sz val="11"/>
            <color theme="1"/>
            <rFont val="Calibri"/>
            <scheme val="minor"/>
          </rPr>
          <t>======
ID#AAAAf1NGR_0
Ana Carolina Dutra    (2022-09-14 18:56:08)
Dado inserido manualmente.</t>
        </r>
      </text>
    </comment>
    <comment ref="Q44" authorId="0">
      <text>
        <r>
          <rPr>
            <sz val="11"/>
            <color theme="1"/>
            <rFont val="Calibri"/>
            <scheme val="minor"/>
          </rPr>
          <t>======
ID#AAAAf1NGSiE
Ana Carolina Dutra    (2022-09-14 18:56:08)
Dado inserido manualmente.</t>
        </r>
      </text>
    </comment>
    <comment ref="J45" authorId="0">
      <text>
        <r>
          <rPr>
            <sz val="11"/>
            <color theme="1"/>
            <rFont val="Calibri"/>
            <scheme val="minor"/>
          </rPr>
          <t>======
ID#AAAAf1NGS74
Ana Carolina Dutra    (2022-09-14 18:56:09)
Falha de energia.</t>
        </r>
      </text>
    </comment>
    <comment ref="K45" authorId="0">
      <text>
        <r>
          <rPr>
            <sz val="11"/>
            <color theme="1"/>
            <rFont val="Calibri"/>
            <scheme val="minor"/>
          </rPr>
          <t>======
ID#AAAAf1NGRsc
Ana Carolina Dutra    (2022-09-14 18:56:08)
Falha de energia.</t>
        </r>
      </text>
    </comment>
    <comment ref="P45" authorId="0">
      <text>
        <r>
          <rPr>
            <sz val="11"/>
            <color theme="1"/>
            <rFont val="Calibri"/>
            <scheme val="minor"/>
          </rPr>
          <t>======
ID#AAAAf1NGRvQ
Ana Carolina Dutra    (2022-09-14 18:56:08)
Dado inserido manualmente.</t>
        </r>
      </text>
    </comment>
    <comment ref="Q45" authorId="0">
      <text>
        <r>
          <rPr>
            <sz val="11"/>
            <color theme="1"/>
            <rFont val="Calibri"/>
            <scheme val="minor"/>
          </rPr>
          <t>======
ID#AAAAf1NGSQI
Ana Carolina Dutra    (2022-09-14 18:56:08)
Dado inserido manualmente.</t>
        </r>
      </text>
    </comment>
    <comment ref="C46" authorId="0">
      <text>
        <r>
          <rPr>
            <sz val="11"/>
            <color theme="1"/>
            <rFont val="Calibri"/>
            <scheme val="minor"/>
          </rPr>
          <t>======
ID#AAAAf1NGSiI
Ana Carolina Dutra    (2022-09-14 18:56:08)
Falha de energia.</t>
        </r>
      </text>
    </comment>
    <comment ref="D46" authorId="0">
      <text>
        <r>
          <rPr>
            <sz val="11"/>
            <color theme="1"/>
            <rFont val="Calibri"/>
            <scheme val="minor"/>
          </rPr>
          <t>======
ID#AAAAf1NGRgI
Ana Carolina Dutra    (2022-09-14 18:56:08)
Falha de energia.</t>
        </r>
      </text>
    </comment>
    <comment ref="E46" authorId="0">
      <text>
        <r>
          <rPr>
            <sz val="11"/>
            <color theme="1"/>
            <rFont val="Calibri"/>
            <scheme val="minor"/>
          </rPr>
          <t>======
ID#AAAAf1NGSzE
Ana Carolina Dutra    (2022-09-14 18:56:09)
Falha de energia.</t>
        </r>
      </text>
    </comment>
    <comment ref="F46" authorId="0">
      <text>
        <r>
          <rPr>
            <sz val="11"/>
            <color theme="1"/>
            <rFont val="Calibri"/>
            <scheme val="minor"/>
          </rPr>
          <t>======
ID#AAAAf1NGSD0
Ana Carolina Dutra    (2022-09-14 18:56:08)
Falha de energia.</t>
        </r>
      </text>
    </comment>
    <comment ref="G46" authorId="0">
      <text>
        <r>
          <rPr>
            <sz val="11"/>
            <color theme="1"/>
            <rFont val="Calibri"/>
            <scheme val="minor"/>
          </rPr>
          <t>======
ID#AAAAf1NGRv4
Ana Carolina Dutra    (2022-09-14 18:56:08)
Falha de energia.</t>
        </r>
      </text>
    </comment>
    <comment ref="H46" authorId="0">
      <text>
        <r>
          <rPr>
            <sz val="11"/>
            <color theme="1"/>
            <rFont val="Calibri"/>
            <scheme val="minor"/>
          </rPr>
          <t>======
ID#AAAAf1NGSgQ
Ana Carolina Dutra    (2022-09-14 18:56:08)
Falha de energia.</t>
        </r>
      </text>
    </comment>
    <comment ref="I46" authorId="0">
      <text>
        <r>
          <rPr>
            <sz val="11"/>
            <color theme="1"/>
            <rFont val="Calibri"/>
            <scheme val="minor"/>
          </rPr>
          <t>======
ID#AAAAf1NGRpU
Ana Carolina Dutra    (2022-09-14 18:56:08)
Falha de energia.</t>
        </r>
      </text>
    </comment>
    <comment ref="J46" authorId="0">
      <text>
        <r>
          <rPr>
            <sz val="11"/>
            <color theme="1"/>
            <rFont val="Calibri"/>
            <scheme val="minor"/>
          </rPr>
          <t>======
ID#AAAAf1NGSjo
Ana Carolina Dutra    (2022-09-14 18:56:08)
Falha de energia.</t>
        </r>
      </text>
    </comment>
    <comment ref="K46" authorId="0">
      <text>
        <r>
          <rPr>
            <sz val="11"/>
            <color theme="1"/>
            <rFont val="Calibri"/>
            <scheme val="minor"/>
          </rPr>
          <t>======
ID#AAAAf1NGSG0
Ana Carolina Dutra    (2022-09-14 18:56:08)
Falha de energia.</t>
        </r>
      </text>
    </comment>
    <comment ref="L46" authorId="0">
      <text>
        <r>
          <rPr>
            <sz val="11"/>
            <color theme="1"/>
            <rFont val="Calibri"/>
            <scheme val="minor"/>
          </rPr>
          <t>======
ID#AAAAf1NGS2E
Ana Carolina Dutra    (2022-09-14 18:56:09)
Falha de energia.</t>
        </r>
      </text>
    </comment>
    <comment ref="M46" authorId="0">
      <text>
        <r>
          <rPr>
            <sz val="11"/>
            <color theme="1"/>
            <rFont val="Calibri"/>
            <scheme val="minor"/>
          </rPr>
          <t>======
ID#AAAAf1NGSNk
Ana Carolina Dutra    (2022-09-14 18:56:08)
Falha de energia.</t>
        </r>
      </text>
    </comment>
    <comment ref="N46" authorId="0">
      <text>
        <r>
          <rPr>
            <sz val="11"/>
            <color theme="1"/>
            <rFont val="Calibri"/>
            <scheme val="minor"/>
          </rPr>
          <t>======
ID#AAAAf1NGSMY
Ana Carolina Dutra    (2022-09-14 18:56:08)
Falha de energia.</t>
        </r>
      </text>
    </comment>
    <comment ref="O46" authorId="0">
      <text>
        <r>
          <rPr>
            <sz val="11"/>
            <color theme="1"/>
            <rFont val="Calibri"/>
            <scheme val="minor"/>
          </rPr>
          <t>======
ID#AAAAf1NGSok
Ana Carolina Dutra    (2022-09-14 18:56:08)
Falha de energia.</t>
        </r>
      </text>
    </comment>
    <comment ref="P46" authorId="0">
      <text>
        <r>
          <rPr>
            <sz val="11"/>
            <color theme="1"/>
            <rFont val="Calibri"/>
            <scheme val="minor"/>
          </rPr>
          <t>======
ID#AAAAf1NGR7A
Ana Carolina Dutra    (2022-09-14 18:56:08)
Falha de energia.</t>
        </r>
      </text>
    </comment>
    <comment ref="Q46" authorId="0">
      <text>
        <r>
          <rPr>
            <sz val="11"/>
            <color theme="1"/>
            <rFont val="Calibri"/>
            <scheme val="minor"/>
          </rPr>
          <t>======
ID#AAAAf1NGSpc
Ana Carolina Dutra    (2022-09-14 18:56:08)
Falha de energia.</t>
        </r>
      </text>
    </comment>
    <comment ref="R46" authorId="0">
      <text>
        <r>
          <rPr>
            <sz val="11"/>
            <color theme="1"/>
            <rFont val="Calibri"/>
            <scheme val="minor"/>
          </rPr>
          <t>======
ID#AAAAf1NGRy4
Ana Carolina Dutra    (2022-09-14 18:56:08)
Falha de energia.</t>
        </r>
      </text>
    </comment>
    <comment ref="C47" authorId="0">
      <text>
        <r>
          <rPr>
            <sz val="11"/>
            <color theme="1"/>
            <rFont val="Calibri"/>
            <scheme val="minor"/>
          </rPr>
          <t>======
ID#AAAAf1NGRmg
Ana Carolina Dutra    (2022-09-14 18:56:08)
Falha de energia.</t>
        </r>
      </text>
    </comment>
    <comment ref="D47" authorId="0">
      <text>
        <r>
          <rPr>
            <sz val="11"/>
            <color theme="1"/>
            <rFont val="Calibri"/>
            <scheme val="minor"/>
          </rPr>
          <t>======
ID#AAAAf1NGSyI
Ana Carolina Dutra    (2022-09-14 18:56:09)
Falha de energia.</t>
        </r>
      </text>
    </comment>
    <comment ref="E47" authorId="0">
      <text>
        <r>
          <rPr>
            <sz val="11"/>
            <color theme="1"/>
            <rFont val="Calibri"/>
            <scheme val="minor"/>
          </rPr>
          <t>======
ID#AAAAf1NGRpA
Ana Carolina Dutra    (2022-09-14 18:56:08)
Falha de energia.</t>
        </r>
      </text>
    </comment>
    <comment ref="F47" authorId="0">
      <text>
        <r>
          <rPr>
            <sz val="11"/>
            <color theme="1"/>
            <rFont val="Calibri"/>
            <scheme val="minor"/>
          </rPr>
          <t>======
ID#AAAAf1NGRvk
Ana Carolina Dutra    (2022-09-14 18:56:08)
Falha de energia.</t>
        </r>
      </text>
    </comment>
    <comment ref="G47" authorId="0">
      <text>
        <r>
          <rPr>
            <sz val="11"/>
            <color theme="1"/>
            <rFont val="Calibri"/>
            <scheme val="minor"/>
          </rPr>
          <t>======
ID#AAAAf1NGSSo
Ana Carolina Dutra    (2022-09-14 18:56:08)
Falha de energia.</t>
        </r>
      </text>
    </comment>
    <comment ref="H47" authorId="0">
      <text>
        <r>
          <rPr>
            <sz val="11"/>
            <color theme="1"/>
            <rFont val="Calibri"/>
            <scheme val="minor"/>
          </rPr>
          <t>======
ID#AAAAf1NGRj0
Ana Carolina Dutra    (2022-09-14 18:56:08)
Falha de energia.</t>
        </r>
      </text>
    </comment>
    <comment ref="I47" authorId="0">
      <text>
        <r>
          <rPr>
            <sz val="11"/>
            <color theme="1"/>
            <rFont val="Calibri"/>
            <scheme val="minor"/>
          </rPr>
          <t>======
ID#AAAAf1NGSLU
Ana Carolina Dutra    (2022-09-14 18:56:08)
Falha de energia.</t>
        </r>
      </text>
    </comment>
    <comment ref="J47" authorId="0">
      <text>
        <r>
          <rPr>
            <sz val="11"/>
            <color theme="1"/>
            <rFont val="Calibri"/>
            <scheme val="minor"/>
          </rPr>
          <t>======
ID#AAAAf1NGSoI
Ana Carolina Dutra    (2022-09-14 18:56:08)
Falha de energia.</t>
        </r>
      </text>
    </comment>
    <comment ref="K47" authorId="0">
      <text>
        <r>
          <rPr>
            <sz val="11"/>
            <color theme="1"/>
            <rFont val="Calibri"/>
            <scheme val="minor"/>
          </rPr>
          <t>======
ID#AAAAf1NGSX0
Ana Carolina Dutra    (2022-09-14 18:56:08)
Falha de energia.</t>
        </r>
      </text>
    </comment>
    <comment ref="L47" authorId="0">
      <text>
        <r>
          <rPr>
            <sz val="11"/>
            <color theme="1"/>
            <rFont val="Calibri"/>
            <scheme val="minor"/>
          </rPr>
          <t>======
ID#AAAAf1NGSB0
Ana Carolina Dutra    (2022-09-14 18:56:08)
Falha de energia.</t>
        </r>
      </text>
    </comment>
    <comment ref="M47" authorId="0">
      <text>
        <r>
          <rPr>
            <sz val="11"/>
            <color theme="1"/>
            <rFont val="Calibri"/>
            <scheme val="minor"/>
          </rPr>
          <t>======
ID#AAAAf1NGSY8
Ana Carolina Dutra    (2022-09-14 18:56:08)
Falha de energia.</t>
        </r>
      </text>
    </comment>
    <comment ref="N47" authorId="0">
      <text>
        <r>
          <rPr>
            <sz val="11"/>
            <color theme="1"/>
            <rFont val="Calibri"/>
            <scheme val="minor"/>
          </rPr>
          <t>======
ID#AAAAf1NGRu8
Ana Carolina Dutra    (2022-09-14 18:56:08)
Falha de energia.</t>
        </r>
      </text>
    </comment>
    <comment ref="O47" authorId="0">
      <text>
        <r>
          <rPr>
            <sz val="11"/>
            <color theme="1"/>
            <rFont val="Calibri"/>
            <scheme val="minor"/>
          </rPr>
          <t>======
ID#AAAAf1NGR34
Ana Carolina Dutra    (2022-09-14 18:56:08)
Falha de energia.</t>
        </r>
      </text>
    </comment>
    <comment ref="P47" authorId="0">
      <text>
        <r>
          <rPr>
            <sz val="11"/>
            <color theme="1"/>
            <rFont val="Calibri"/>
            <scheme val="minor"/>
          </rPr>
          <t>======
ID#AAAAf1NGSRU
Ana Carolina Dutra    (2022-09-14 18:56:08)
Falha de energia.</t>
        </r>
      </text>
    </comment>
    <comment ref="Q47" authorId="0">
      <text>
        <r>
          <rPr>
            <sz val="11"/>
            <color theme="1"/>
            <rFont val="Calibri"/>
            <scheme val="minor"/>
          </rPr>
          <t>======
ID#AAAAf1NGSzY
Ana Carolina Dutra    (2022-09-14 18:56:09)
Falha de energia.</t>
        </r>
      </text>
    </comment>
    <comment ref="R47" authorId="0">
      <text>
        <r>
          <rPr>
            <sz val="11"/>
            <color theme="1"/>
            <rFont val="Calibri"/>
            <scheme val="minor"/>
          </rPr>
          <t>======
ID#AAAAf1NGR24
Ana Carolina Dutra    (2022-09-14 18:56:08)
Falha de energia.</t>
        </r>
      </text>
    </comment>
    <comment ref="C48" authorId="0">
      <text>
        <r>
          <rPr>
            <sz val="11"/>
            <color theme="1"/>
            <rFont val="Calibri"/>
            <scheme val="minor"/>
          </rPr>
          <t>======
ID#AAAAf1NGRiI
Ana Carolina Dutra    (2022-09-14 18:56:08)
Falha de energia.</t>
        </r>
      </text>
    </comment>
    <comment ref="D48" authorId="0">
      <text>
        <r>
          <rPr>
            <sz val="11"/>
            <color theme="1"/>
            <rFont val="Calibri"/>
            <scheme val="minor"/>
          </rPr>
          <t>======
ID#AAAAf1NGSlo
Ana Carolina Dutra    (2022-09-14 18:56:08)
Falha de energia.</t>
        </r>
      </text>
    </comment>
    <comment ref="E48" authorId="0">
      <text>
        <r>
          <rPr>
            <sz val="11"/>
            <color theme="1"/>
            <rFont val="Calibri"/>
            <scheme val="minor"/>
          </rPr>
          <t>======
ID#AAAAf1NGSqQ
Ana Carolina Dutra    (2022-09-14 18:56:08)
Falha de energia.</t>
        </r>
      </text>
    </comment>
    <comment ref="F48" authorId="0">
      <text>
        <r>
          <rPr>
            <sz val="11"/>
            <color theme="1"/>
            <rFont val="Calibri"/>
            <scheme val="minor"/>
          </rPr>
          <t>======
ID#AAAAf1NGS0I
Ana Carolina Dutra    (2022-09-14 18:56:09)
Falha de energia.</t>
        </r>
      </text>
    </comment>
    <comment ref="G48" authorId="0">
      <text>
        <r>
          <rPr>
            <sz val="11"/>
            <color theme="1"/>
            <rFont val="Calibri"/>
            <scheme val="minor"/>
          </rPr>
          <t>======
ID#AAAAf1NGSq8
Ana Carolina Dutra    (2022-09-14 18:56:08)
Falha de energia.</t>
        </r>
      </text>
    </comment>
    <comment ref="H48" authorId="0">
      <text>
        <r>
          <rPr>
            <sz val="11"/>
            <color theme="1"/>
            <rFont val="Calibri"/>
            <scheme val="minor"/>
          </rPr>
          <t>======
ID#AAAAf1NGSsk
Ana Carolina Dutra    (2022-09-14 18:56:08)
Falha de energia.</t>
        </r>
      </text>
    </comment>
    <comment ref="I48" authorId="0">
      <text>
        <r>
          <rPr>
            <sz val="11"/>
            <color theme="1"/>
            <rFont val="Calibri"/>
            <scheme val="minor"/>
          </rPr>
          <t>======
ID#AAAAf1NGR5Y
Ana Carolina Dutra    (2022-09-14 18:56:08)
Falha de energia.</t>
        </r>
      </text>
    </comment>
    <comment ref="J48" authorId="0">
      <text>
        <r>
          <rPr>
            <sz val="11"/>
            <color theme="1"/>
            <rFont val="Calibri"/>
            <scheme val="minor"/>
          </rPr>
          <t>======
ID#AAAAf1NGSHs
Ana Carolina Dutra    (2022-09-14 18:56:08)
Falha de energia.</t>
        </r>
      </text>
    </comment>
    <comment ref="K48" authorId="0">
      <text>
        <r>
          <rPr>
            <sz val="11"/>
            <color theme="1"/>
            <rFont val="Calibri"/>
            <scheme val="minor"/>
          </rPr>
          <t>======
ID#AAAAf1NGSrk
Ana Carolina Dutra    (2022-09-14 18:56:08)
Falha de energia.</t>
        </r>
      </text>
    </comment>
    <comment ref="L48" authorId="0">
      <text>
        <r>
          <rPr>
            <sz val="11"/>
            <color theme="1"/>
            <rFont val="Calibri"/>
            <scheme val="minor"/>
          </rPr>
          <t>======
ID#AAAAf1NGSyE
Ana Carolina Dutra    (2022-09-14 18:56:09)
Falha de energia.</t>
        </r>
      </text>
    </comment>
    <comment ref="M48" authorId="0">
      <text>
        <r>
          <rPr>
            <sz val="11"/>
            <color theme="1"/>
            <rFont val="Calibri"/>
            <scheme val="minor"/>
          </rPr>
          <t>======
ID#AAAAf1NGRsA
Ana Carolina Dutra    (2022-09-14 18:56:08)
Falha de energia.</t>
        </r>
      </text>
    </comment>
    <comment ref="N48" authorId="0">
      <text>
        <r>
          <rPr>
            <sz val="11"/>
            <color theme="1"/>
            <rFont val="Calibri"/>
            <scheme val="minor"/>
          </rPr>
          <t>======
ID#AAAAf1NGRyI
Ana Carolina Dutra    (2022-09-14 18:56:08)
Falha de energia.</t>
        </r>
      </text>
    </comment>
    <comment ref="O48" authorId="0">
      <text>
        <r>
          <rPr>
            <sz val="11"/>
            <color theme="1"/>
            <rFont val="Calibri"/>
            <scheme val="minor"/>
          </rPr>
          <t>======
ID#AAAAf1NGRik
Ana Carolina Dutra    (2022-09-14 18:56:08)
Falha de energia.</t>
        </r>
      </text>
    </comment>
    <comment ref="P48" authorId="0">
      <text>
        <r>
          <rPr>
            <sz val="11"/>
            <color theme="1"/>
            <rFont val="Calibri"/>
            <scheme val="minor"/>
          </rPr>
          <t>======
ID#AAAAf1NGR_c
Ana Carolina Dutra    (2022-09-14 18:56:08)
Falha de energia.</t>
        </r>
      </text>
    </comment>
    <comment ref="Q48" authorId="0">
      <text>
        <r>
          <rPr>
            <sz val="11"/>
            <color theme="1"/>
            <rFont val="Calibri"/>
            <scheme val="minor"/>
          </rPr>
          <t>======
ID#AAAAf1NGRdU
Ana Carolina Dutra    (2022-09-14 18:56:08)
Falha de energia.</t>
        </r>
      </text>
    </comment>
    <comment ref="R48" authorId="0">
      <text>
        <r>
          <rPr>
            <sz val="11"/>
            <color theme="1"/>
            <rFont val="Calibri"/>
            <scheme val="minor"/>
          </rPr>
          <t>======
ID#AAAAf1NGSuc
Ana Carolina Dutra    (2022-09-14 18:56:08)
Falha de energia.</t>
        </r>
      </text>
    </comment>
    <comment ref="C49" authorId="0">
      <text>
        <r>
          <rPr>
            <sz val="11"/>
            <color theme="1"/>
            <rFont val="Calibri"/>
            <scheme val="minor"/>
          </rPr>
          <t>======
ID#AAAAf1NGRfg
Ana Carolina Dutra    (2022-09-14 18:56:08)
Falha de energia.</t>
        </r>
      </text>
    </comment>
    <comment ref="K49" authorId="0">
      <text>
        <r>
          <rPr>
            <sz val="11"/>
            <color theme="1"/>
            <rFont val="Calibri"/>
            <scheme val="minor"/>
          </rPr>
          <t>======
ID#AAAAf1NGSbg
Ana Carolina Dutra    (2022-09-14 18:56:08)
Falha de energia.</t>
        </r>
      </text>
    </comment>
    <comment ref="L49" authorId="0">
      <text>
        <r>
          <rPr>
            <sz val="11"/>
            <color theme="1"/>
            <rFont val="Calibri"/>
            <scheme val="minor"/>
          </rPr>
          <t>======
ID#AAAAf1NGSQg
Ana Carolina Dutra    (2022-09-14 18:56:08)
Falha de energia.</t>
        </r>
      </text>
    </comment>
    <comment ref="M49" authorId="0">
      <text>
        <r>
          <rPr>
            <sz val="11"/>
            <color theme="1"/>
            <rFont val="Calibri"/>
            <scheme val="minor"/>
          </rPr>
          <t>======
ID#AAAAf1NGSpU
Ana Carolina Dutra    (2022-09-14 18:56:08)
Falha de energia.</t>
        </r>
      </text>
    </comment>
    <comment ref="N49" authorId="0">
      <text>
        <r>
          <rPr>
            <sz val="11"/>
            <color theme="1"/>
            <rFont val="Calibri"/>
            <scheme val="minor"/>
          </rPr>
          <t>======
ID#AAAAf1NGSZA
Ana Carolina Dutra    (2022-09-14 18:56:08)
Falha de energia.</t>
        </r>
      </text>
    </comment>
    <comment ref="O49" authorId="0">
      <text>
        <r>
          <rPr>
            <sz val="11"/>
            <color theme="1"/>
            <rFont val="Calibri"/>
            <scheme val="minor"/>
          </rPr>
          <t>======
ID#AAAAf1NGR4c
Ana Carolina Dutra    (2022-09-14 18:56:08)
Falha de energia.</t>
        </r>
      </text>
    </comment>
    <comment ref="P49" authorId="0">
      <text>
        <r>
          <rPr>
            <sz val="11"/>
            <color theme="1"/>
            <rFont val="Calibri"/>
            <scheme val="minor"/>
          </rPr>
          <t>======
ID#AAAAf1NGSCM
Ana Carolina Dutra    (2022-09-14 18:56:08)
Falha de energia.</t>
        </r>
      </text>
    </comment>
    <comment ref="Q49" authorId="0">
      <text>
        <r>
          <rPr>
            <sz val="11"/>
            <color theme="1"/>
            <rFont val="Calibri"/>
            <scheme val="minor"/>
          </rPr>
          <t>======
ID#AAAAf1NGR20
Ana Carolina Dutra    (2022-09-14 18:56:08)
Falha de energia.</t>
        </r>
      </text>
    </comment>
    <comment ref="R49" authorId="0">
      <text>
        <r>
          <rPr>
            <sz val="11"/>
            <color theme="1"/>
            <rFont val="Calibri"/>
            <scheme val="minor"/>
          </rPr>
          <t>======
ID#AAAAf1NGSJg
Ana Carolina Dutra    (2022-09-14 18:56:08)
Falha de energia.</t>
        </r>
      </text>
    </comment>
    <comment ref="D50" authorId="0">
      <text>
        <r>
          <rPr>
            <sz val="11"/>
            <color theme="1"/>
            <rFont val="Calibri"/>
            <scheme val="minor"/>
          </rPr>
          <t>======
ID#AAAAf1NGSLk
Ana Carolina Dutra    (2022-09-14 18:56:08)
Verificação mensal.</t>
        </r>
      </text>
    </comment>
    <comment ref="D51" authorId="0">
      <text>
        <r>
          <rPr>
            <sz val="11"/>
            <color theme="1"/>
            <rFont val="Calibri"/>
            <scheme val="minor"/>
          </rPr>
          <t>======
ID#AAAAf1NGSHA
Ana Carolina Dutra    (2022-09-14 18:56:08)
Verificação mensal.</t>
        </r>
      </text>
    </comment>
    <comment ref="I51" authorId="0">
      <text>
        <r>
          <rPr>
            <sz val="11"/>
            <color theme="1"/>
            <rFont val="Calibri"/>
            <scheme val="minor"/>
          </rPr>
          <t>======
ID#AAAAf1NGSqU
Ana Carolina Dutra    (2022-09-14 18:56:08)
Intervenção técnica.</t>
        </r>
      </text>
    </comment>
    <comment ref="J51" authorId="0">
      <text>
        <r>
          <rPr>
            <sz val="11"/>
            <color theme="1"/>
            <rFont val="Calibri"/>
            <scheme val="minor"/>
          </rPr>
          <t>======
ID#AAAAf1NGRtE
Ana Carolina Dutra    (2022-09-14 18:56:08)
Intervenção técnica.</t>
        </r>
      </text>
    </comment>
    <comment ref="K51" authorId="0">
      <text>
        <r>
          <rPr>
            <sz val="11"/>
            <color theme="1"/>
            <rFont val="Calibri"/>
            <scheme val="minor"/>
          </rPr>
          <t>======
ID#AAAAf1NGReI
Ana Carolina Dutra    (2022-09-14 18:56:08)
Intervenção técnica.</t>
        </r>
      </text>
    </comment>
    <comment ref="D52" authorId="0">
      <text>
        <r>
          <rPr>
            <sz val="11"/>
            <color theme="1"/>
            <rFont val="Calibri"/>
            <scheme val="minor"/>
          </rPr>
          <t>======
ID#AAAAf1NGSQs
Ana Carolina Dutra    (2022-09-14 18:56:08)
Verificação mensal.</t>
        </r>
      </text>
    </comment>
    <comment ref="D53" authorId="0">
      <text>
        <r>
          <rPr>
            <sz val="11"/>
            <color theme="1"/>
            <rFont val="Calibri"/>
            <scheme val="minor"/>
          </rPr>
          <t>======
ID#AAAAf1NGRmw
Ana Carolina Dutra    (2022-09-14 18:56:08)
Verificação mensal.</t>
        </r>
      </text>
    </comment>
    <comment ref="E53" authorId="0">
      <text>
        <r>
          <rPr>
            <sz val="11"/>
            <color theme="1"/>
            <rFont val="Calibri"/>
            <scheme val="minor"/>
          </rPr>
          <t>======
ID#AAAAf1NGSWo
Ana Carolina Dutra    (2022-09-14 18:56:08)
Verificação mensal.</t>
        </r>
      </text>
    </comment>
    <comment ref="E54" authorId="0">
      <text>
        <r>
          <rPr>
            <sz val="11"/>
            <color theme="1"/>
            <rFont val="Calibri"/>
            <scheme val="minor"/>
          </rPr>
          <t>======
ID#AAAAf1NGRk8
Ana Carolina Dutra    (2022-09-14 18:56:08)
Verificação mensal.</t>
        </r>
      </text>
    </comment>
    <comment ref="J56" authorId="0">
      <text>
        <r>
          <rPr>
            <sz val="11"/>
            <color theme="1"/>
            <rFont val="Calibri"/>
            <scheme val="minor"/>
          </rPr>
          <t>======
ID#AAAAf1NGSu8
Ana Carolina Dutra    (2022-09-14 18:56:08)
Falha de energia.</t>
        </r>
      </text>
    </comment>
    <comment ref="C57" authorId="0">
      <text>
        <r>
          <rPr>
            <sz val="11"/>
            <color theme="1"/>
            <rFont val="Calibri"/>
            <scheme val="minor"/>
          </rPr>
          <t>======
ID#AAAAf1NGScw
Ana Carolina Dutra    (2022-09-14 18:56:08)
Falha de energia.</t>
        </r>
      </text>
    </comment>
    <comment ref="J57" authorId="0">
      <text>
        <r>
          <rPr>
            <sz val="11"/>
            <color theme="1"/>
            <rFont val="Calibri"/>
            <scheme val="minor"/>
          </rPr>
          <t>======
ID#AAAAf1NGRec
Ana Carolina Dutra    (2022-09-14 18:56:08)
Falha de energia.</t>
        </r>
      </text>
    </comment>
    <comment ref="K57" authorId="0">
      <text>
        <r>
          <rPr>
            <sz val="11"/>
            <color theme="1"/>
            <rFont val="Calibri"/>
            <scheme val="minor"/>
          </rPr>
          <t>======
ID#AAAAf1NGR7I
Ana Carolina Dutra    (2022-09-14 18:56:08)
Falha de energia.</t>
        </r>
      </text>
    </comment>
    <comment ref="L57" authorId="0">
      <text>
        <r>
          <rPr>
            <sz val="11"/>
            <color theme="1"/>
            <rFont val="Calibri"/>
            <scheme val="minor"/>
          </rPr>
          <t>======
ID#AAAAf1NGSe0
Ana Carolina Dutra    (2022-09-14 18:56:08)
Falha de energia.</t>
        </r>
      </text>
    </comment>
    <comment ref="M57" authorId="0">
      <text>
        <r>
          <rPr>
            <sz val="11"/>
            <color theme="1"/>
            <rFont val="Calibri"/>
            <scheme val="minor"/>
          </rPr>
          <t>======
ID#AAAAf1NGR80
Ana Carolina Dutra    (2022-09-14 18:56:08)
Falha de energia.</t>
        </r>
      </text>
    </comment>
    <comment ref="N57" authorId="0">
      <text>
        <r>
          <rPr>
            <sz val="11"/>
            <color theme="1"/>
            <rFont val="Calibri"/>
            <scheme val="minor"/>
          </rPr>
          <t>======
ID#AAAAf1NGRrg
Ana Carolina Dutra    (2022-09-14 18:56:08)
Falha de energia.</t>
        </r>
      </text>
    </comment>
    <comment ref="O57" authorId="0">
      <text>
        <r>
          <rPr>
            <sz val="11"/>
            <color theme="1"/>
            <rFont val="Calibri"/>
            <scheme val="minor"/>
          </rPr>
          <t>======
ID#AAAAf1NGR7k
Ana Carolina Dutra    (2022-09-14 18:56:08)
Falha de energia.</t>
        </r>
      </text>
    </comment>
    <comment ref="P57" authorId="0">
      <text>
        <r>
          <rPr>
            <sz val="11"/>
            <color theme="1"/>
            <rFont val="Calibri"/>
            <scheme val="minor"/>
          </rPr>
          <t>======
ID#AAAAf1NGSHk
Ana Carolina Dutra    (2022-09-14 18:56:08)
Falha de energia.</t>
        </r>
      </text>
    </comment>
    <comment ref="Q57" authorId="0">
      <text>
        <r>
          <rPr>
            <sz val="11"/>
            <color theme="1"/>
            <rFont val="Calibri"/>
            <scheme val="minor"/>
          </rPr>
          <t>======
ID#AAAAf1NGRt4
Ana Carolina Dutra    (2022-09-14 18:56:08)
Falha de energia.</t>
        </r>
      </text>
    </comment>
    <comment ref="R57" authorId="0">
      <text>
        <r>
          <rPr>
            <sz val="11"/>
            <color theme="1"/>
            <rFont val="Calibri"/>
            <scheme val="minor"/>
          </rPr>
          <t>======
ID#AAAAf1NGR1U
Ana Carolina Dutra    (2022-09-14 18:56:08)
Falha de energia.</t>
        </r>
      </text>
    </comment>
    <comment ref="C58" authorId="0">
      <text>
        <r>
          <rPr>
            <sz val="11"/>
            <color theme="1"/>
            <rFont val="Calibri"/>
            <scheme val="minor"/>
          </rPr>
          <t>======
ID#AAAAf1NGSkU
Ana Carolina Dutra    (2022-09-14 18:56:08)
Falha de energia.</t>
        </r>
      </text>
    </comment>
    <comment ref="J58" authorId="0">
      <text>
        <r>
          <rPr>
            <sz val="11"/>
            <color theme="1"/>
            <rFont val="Calibri"/>
            <scheme val="minor"/>
          </rPr>
          <t>======
ID#AAAAf1NGRjI
Ana Carolina Dutra    (2022-09-14 18:56:08)
Falha de energia.</t>
        </r>
      </text>
    </comment>
    <comment ref="L58" authorId="0">
      <text>
        <r>
          <rPr>
            <sz val="11"/>
            <color theme="1"/>
            <rFont val="Calibri"/>
            <scheme val="minor"/>
          </rPr>
          <t>======
ID#AAAAf1NGSWE
Ana Carolina Dutra    (2022-09-14 18:56:08)
Falha de energia.</t>
        </r>
      </text>
    </comment>
    <comment ref="M58" authorId="0">
      <text>
        <r>
          <rPr>
            <sz val="11"/>
            <color theme="1"/>
            <rFont val="Calibri"/>
            <scheme val="minor"/>
          </rPr>
          <t>======
ID#AAAAf1NGSCo
Ana Carolina Dutra    (2022-09-14 18:56:08)
Falha de energia.</t>
        </r>
      </text>
    </comment>
    <comment ref="N58" authorId="0">
      <text>
        <r>
          <rPr>
            <sz val="11"/>
            <color theme="1"/>
            <rFont val="Calibri"/>
            <scheme val="minor"/>
          </rPr>
          <t>======
ID#AAAAf1NGRvM
Ana Carolina Dutra    (2022-09-14 18:56:08)
Falha de energia.</t>
        </r>
      </text>
    </comment>
    <comment ref="O58" authorId="0">
      <text>
        <r>
          <rPr>
            <sz val="11"/>
            <color theme="1"/>
            <rFont val="Calibri"/>
            <scheme val="minor"/>
          </rPr>
          <t>======
ID#AAAAf1NGRwA
Ana Carolina Dutra    (2022-09-14 18:56:08)
Falha de energia.</t>
        </r>
      </text>
    </comment>
    <comment ref="P58" authorId="0">
      <text>
        <r>
          <rPr>
            <sz val="11"/>
            <color theme="1"/>
            <rFont val="Calibri"/>
            <scheme val="minor"/>
          </rPr>
          <t>======
ID#AAAAf1NGS60
Ana Carolina Dutra    (2022-09-14 18:56:09)
Falha de energia.</t>
        </r>
      </text>
    </comment>
    <comment ref="Q58" authorId="0">
      <text>
        <r>
          <rPr>
            <sz val="11"/>
            <color theme="1"/>
            <rFont val="Calibri"/>
            <scheme val="minor"/>
          </rPr>
          <t>======
ID#AAAAf1NGTBA
Ana Carolina Dutra    (2022-09-14 18:56:09)
Falha de energia.</t>
        </r>
      </text>
    </comment>
    <comment ref="R58" authorId="0">
      <text>
        <r>
          <rPr>
            <sz val="11"/>
            <color theme="1"/>
            <rFont val="Calibri"/>
            <scheme val="minor"/>
          </rPr>
          <t>======
ID#AAAAf1NGR-4
Ana Carolina Dutra    (2022-09-14 18:56:08)
Falha de energia.</t>
        </r>
      </text>
    </comment>
    <comment ref="C59" authorId="0">
      <text>
        <r>
          <rPr>
            <sz val="11"/>
            <color theme="1"/>
            <rFont val="Calibri"/>
            <scheme val="minor"/>
          </rPr>
          <t>======
ID#AAAAf1NGSxY
Ana Carolina Dutra    (2022-09-14 18:56:09)
Falha de energia.</t>
        </r>
      </text>
    </comment>
    <comment ref="J59" authorId="0">
      <text>
        <r>
          <rPr>
            <sz val="11"/>
            <color theme="1"/>
            <rFont val="Calibri"/>
            <scheme val="minor"/>
          </rPr>
          <t>======
ID#AAAAf1NGRgM
Ana Carolina Dutra    (2022-09-14 18:56:08)
Falha de energia.</t>
        </r>
      </text>
    </comment>
    <comment ref="L59" authorId="0">
      <text>
        <r>
          <rPr>
            <sz val="11"/>
            <color theme="1"/>
            <rFont val="Calibri"/>
            <scheme val="minor"/>
          </rPr>
          <t>======
ID#AAAAf1NGRuI
Ana Carolina Dutra    (2022-09-14 18:56:08)
Falha de energia.</t>
        </r>
      </text>
    </comment>
    <comment ref="M59" authorId="0">
      <text>
        <r>
          <rPr>
            <sz val="11"/>
            <color theme="1"/>
            <rFont val="Calibri"/>
            <scheme val="minor"/>
          </rPr>
          <t>======
ID#AAAAf1NGSPc
Ana Carolina Dutra    (2022-09-14 18:56:08)
Falha de energia.</t>
        </r>
      </text>
    </comment>
    <comment ref="N59" authorId="0">
      <text>
        <r>
          <rPr>
            <sz val="11"/>
            <color theme="1"/>
            <rFont val="Calibri"/>
            <scheme val="minor"/>
          </rPr>
          <t>======
ID#AAAAf1NGRgk
Ana Carolina Dutra    (2022-09-14 18:56:08)
Falha de energia.</t>
        </r>
      </text>
    </comment>
    <comment ref="O59" authorId="0">
      <text>
        <r>
          <rPr>
            <sz val="11"/>
            <color theme="1"/>
            <rFont val="Calibri"/>
            <scheme val="minor"/>
          </rPr>
          <t>======
ID#AAAAf1NGRk4
Ana Carolina Dutra    (2022-09-14 18:56:08)
Falha de energia.</t>
        </r>
      </text>
    </comment>
    <comment ref="P59" authorId="0">
      <text>
        <r>
          <rPr>
            <sz val="11"/>
            <color theme="1"/>
            <rFont val="Calibri"/>
            <scheme val="minor"/>
          </rPr>
          <t>======
ID#AAAAf1NGSGc
Ana Carolina Dutra    (2022-09-14 18:56:08)
Falha de energia.</t>
        </r>
      </text>
    </comment>
    <comment ref="Q59" authorId="0">
      <text>
        <r>
          <rPr>
            <sz val="11"/>
            <color theme="1"/>
            <rFont val="Calibri"/>
            <scheme val="minor"/>
          </rPr>
          <t>======
ID#AAAAf1NGST8
Ana Carolina Dutra    (2022-09-14 18:56:08)
Falha de energia.</t>
        </r>
      </text>
    </comment>
    <comment ref="R59" authorId="0">
      <text>
        <r>
          <rPr>
            <sz val="11"/>
            <color theme="1"/>
            <rFont val="Calibri"/>
            <scheme val="minor"/>
          </rPr>
          <t>======
ID#AAAAf1NGSzg
Ana Carolina Dutra    (2022-09-14 18:56:09)
Falha de energia.</t>
        </r>
      </text>
    </comment>
    <comment ref="C60" authorId="0">
      <text>
        <r>
          <rPr>
            <sz val="11"/>
            <color theme="1"/>
            <rFont val="Calibri"/>
            <scheme val="minor"/>
          </rPr>
          <t>======
ID#AAAAf1NGSlI
Ana Carolina Dutra    (2022-09-14 18:56:08)
Falha de energia.</t>
        </r>
      </text>
    </comment>
    <comment ref="J60" authorId="0">
      <text>
        <r>
          <rPr>
            <sz val="11"/>
            <color theme="1"/>
            <rFont val="Calibri"/>
            <scheme val="minor"/>
          </rPr>
          <t>======
ID#AAAAf1NGSzA
Ana Carolina Dutra    (2022-09-14 18:56:09)
Falha de energia.</t>
        </r>
      </text>
    </comment>
    <comment ref="L60" authorId="0">
      <text>
        <r>
          <rPr>
            <sz val="11"/>
            <color theme="1"/>
            <rFont val="Calibri"/>
            <scheme val="minor"/>
          </rPr>
          <t>======
ID#AAAAf1NGSOk
Ana Carolina Dutra    (2022-09-14 18:56:08)
Falha de energia.</t>
        </r>
      </text>
    </comment>
    <comment ref="M60" authorId="0">
      <text>
        <r>
          <rPr>
            <sz val="11"/>
            <color theme="1"/>
            <rFont val="Calibri"/>
            <scheme val="minor"/>
          </rPr>
          <t>======
ID#AAAAf1NGRsw
Ana Carolina Dutra    (2022-09-14 18:56:08)
Falha de energia.</t>
        </r>
      </text>
    </comment>
    <comment ref="N60" authorId="0">
      <text>
        <r>
          <rPr>
            <sz val="11"/>
            <color theme="1"/>
            <rFont val="Calibri"/>
            <scheme val="minor"/>
          </rPr>
          <t>======
ID#AAAAf1NGS3k
Ana Carolina Dutra    (2022-09-14 18:56:09)
Falha de energia.</t>
        </r>
      </text>
    </comment>
    <comment ref="O60" authorId="0">
      <text>
        <r>
          <rPr>
            <sz val="11"/>
            <color theme="1"/>
            <rFont val="Calibri"/>
            <scheme val="minor"/>
          </rPr>
          <t>======
ID#AAAAf1NGS2Q
Ana Carolina Dutra    (2022-09-14 18:56:09)
Falha de energia.</t>
        </r>
      </text>
    </comment>
    <comment ref="P60" authorId="0">
      <text>
        <r>
          <rPr>
            <sz val="11"/>
            <color theme="1"/>
            <rFont val="Calibri"/>
            <scheme val="minor"/>
          </rPr>
          <t>======
ID#AAAAf1NGSXc
Ana Carolina Dutra    (2022-09-14 18:56:08)
Falha de energia.</t>
        </r>
      </text>
    </comment>
    <comment ref="Q60" authorId="0">
      <text>
        <r>
          <rPr>
            <sz val="11"/>
            <color theme="1"/>
            <rFont val="Calibri"/>
            <scheme val="minor"/>
          </rPr>
          <t>======
ID#AAAAf1NGRaY
Ana Carolina Dutra    (2022-09-14 18:56:08)
Falha de energia.</t>
        </r>
      </text>
    </comment>
    <comment ref="R60" authorId="0">
      <text>
        <r>
          <rPr>
            <sz val="11"/>
            <color theme="1"/>
            <rFont val="Calibri"/>
            <scheme val="minor"/>
          </rPr>
          <t>======
ID#AAAAf1NGS9s
Ana Carolina Dutra    (2022-09-14 18:56:09)
Falha de energia.</t>
        </r>
      </text>
    </comment>
    <comment ref="C61" authorId="0">
      <text>
        <r>
          <rPr>
            <sz val="11"/>
            <color theme="1"/>
            <rFont val="Calibri"/>
            <scheme val="minor"/>
          </rPr>
          <t>======
ID#AAAAf1NGSd4
Ana Carolina Dutra    (2022-09-14 18:56:08)
Falha de energia.</t>
        </r>
      </text>
    </comment>
    <comment ref="J61" authorId="0">
      <text>
        <r>
          <rPr>
            <sz val="11"/>
            <color theme="1"/>
            <rFont val="Calibri"/>
            <scheme val="minor"/>
          </rPr>
          <t>======
ID#AAAAf1NGRo8
Ana Carolina Dutra    (2022-09-14 18:56:08)
Falha de energia.</t>
        </r>
      </text>
    </comment>
    <comment ref="L61" authorId="0">
      <text>
        <r>
          <rPr>
            <sz val="11"/>
            <color theme="1"/>
            <rFont val="Calibri"/>
            <scheme val="minor"/>
          </rPr>
          <t>======
ID#AAAAf1NGR7Y
Ana Carolina Dutra    (2022-09-14 18:56:08)
Falha de energia.</t>
        </r>
      </text>
    </comment>
    <comment ref="M61" authorId="0">
      <text>
        <r>
          <rPr>
            <sz val="11"/>
            <color theme="1"/>
            <rFont val="Calibri"/>
            <scheme val="minor"/>
          </rPr>
          <t>======
ID#AAAAf1NGRds
Ana Carolina Dutra    (2022-09-14 18:56:08)
Falha de energia.</t>
        </r>
      </text>
    </comment>
    <comment ref="N61" authorId="0">
      <text>
        <r>
          <rPr>
            <sz val="11"/>
            <color theme="1"/>
            <rFont val="Calibri"/>
            <scheme val="minor"/>
          </rPr>
          <t>======
ID#AAAAf1NGSK4
Ana Carolina Dutra    (2022-09-14 18:56:08)
Falha de energia.</t>
        </r>
      </text>
    </comment>
    <comment ref="O61" authorId="0">
      <text>
        <r>
          <rPr>
            <sz val="11"/>
            <color theme="1"/>
            <rFont val="Calibri"/>
            <scheme val="minor"/>
          </rPr>
          <t>======
ID#AAAAf1NGRe4
Ana Carolina Dutra    (2022-09-14 18:56:08)
Falha de energia.</t>
        </r>
      </text>
    </comment>
    <comment ref="P61" authorId="0">
      <text>
        <r>
          <rPr>
            <sz val="11"/>
            <color theme="1"/>
            <rFont val="Calibri"/>
            <scheme val="minor"/>
          </rPr>
          <t>======
ID#AAAAf1NGSbI
Ana Carolina Dutra    (2022-09-14 18:56:08)
Falha de energia.</t>
        </r>
      </text>
    </comment>
    <comment ref="Q61" authorId="0">
      <text>
        <r>
          <rPr>
            <sz val="11"/>
            <color theme="1"/>
            <rFont val="Calibri"/>
            <scheme val="minor"/>
          </rPr>
          <t>======
ID#AAAAf1NGSg8
Ana Carolina Dutra    (2022-09-14 18:56:08)
Falha de energia.</t>
        </r>
      </text>
    </comment>
    <comment ref="R61" authorId="0">
      <text>
        <r>
          <rPr>
            <sz val="11"/>
            <color theme="1"/>
            <rFont val="Calibri"/>
            <scheme val="minor"/>
          </rPr>
          <t>======
ID#AAAAf1NGRyA
Ana Carolina Dutra    (2022-09-14 18:56:08)
Falha de energia.</t>
        </r>
      </text>
    </comment>
    <comment ref="C62" authorId="0">
      <text>
        <r>
          <rPr>
            <sz val="11"/>
            <color theme="1"/>
            <rFont val="Calibri"/>
            <scheme val="minor"/>
          </rPr>
          <t>======
ID#AAAAf1NGRjA
Ana Carolina Dutra    (2022-09-14 18:56:08)
Falha de energia.</t>
        </r>
      </text>
    </comment>
    <comment ref="J62" authorId="0">
      <text>
        <r>
          <rPr>
            <sz val="11"/>
            <color theme="1"/>
            <rFont val="Calibri"/>
            <scheme val="minor"/>
          </rPr>
          <t>======
ID#AAAAf1NGS9E
Ana Carolina Dutra    (2022-09-14 18:56:09)
Falha de energia.</t>
        </r>
      </text>
    </comment>
    <comment ref="L62" authorId="0">
      <text>
        <r>
          <rPr>
            <sz val="11"/>
            <color theme="1"/>
            <rFont val="Calibri"/>
            <scheme val="minor"/>
          </rPr>
          <t>======
ID#AAAAf1NGRcc
Ana Carolina Dutra    (2022-09-14 18:56:08)
Falha de energia.</t>
        </r>
      </text>
    </comment>
    <comment ref="M62" authorId="0">
      <text>
        <r>
          <rPr>
            <sz val="11"/>
            <color theme="1"/>
            <rFont val="Calibri"/>
            <scheme val="minor"/>
          </rPr>
          <t>======
ID#AAAAf1NGRbE
Ana Carolina Dutra    (2022-09-14 18:56:08)
Falha de energia.</t>
        </r>
      </text>
    </comment>
    <comment ref="N62" authorId="0">
      <text>
        <r>
          <rPr>
            <sz val="11"/>
            <color theme="1"/>
            <rFont val="Calibri"/>
            <scheme val="minor"/>
          </rPr>
          <t>======
ID#AAAAf1NGRc0
Ana Carolina Dutra    (2022-09-14 18:56:08)
Falha de energia.</t>
        </r>
      </text>
    </comment>
    <comment ref="O62" authorId="0">
      <text>
        <r>
          <rPr>
            <sz val="11"/>
            <color theme="1"/>
            <rFont val="Calibri"/>
            <scheme val="minor"/>
          </rPr>
          <t>======
ID#AAAAf1NGSCQ
Ana Carolina Dutra    (2022-09-14 18:56:08)
Falha de energia.</t>
        </r>
      </text>
    </comment>
    <comment ref="P62" authorId="0">
      <text>
        <r>
          <rPr>
            <sz val="11"/>
            <color theme="1"/>
            <rFont val="Calibri"/>
            <scheme val="minor"/>
          </rPr>
          <t>======
ID#AAAAf1NGS-o
Ana Carolina Dutra    (2022-09-14 18:56:09)
Falha de energia.</t>
        </r>
      </text>
    </comment>
    <comment ref="Q62" authorId="0">
      <text>
        <r>
          <rPr>
            <sz val="11"/>
            <color theme="1"/>
            <rFont val="Calibri"/>
            <scheme val="minor"/>
          </rPr>
          <t>======
ID#AAAAf1NGRmI
Ana Carolina Dutra    (2022-09-14 18:56:08)
Falha de energia.</t>
        </r>
      </text>
    </comment>
    <comment ref="R62" authorId="0">
      <text>
        <r>
          <rPr>
            <sz val="11"/>
            <color theme="1"/>
            <rFont val="Calibri"/>
            <scheme val="minor"/>
          </rPr>
          <t>======
ID#AAAAf1NGSeg
Ana Carolina Dutra    (2022-09-14 18:56:08)
Falha de energia.</t>
        </r>
      </text>
    </comment>
    <comment ref="C71" authorId="0">
      <text>
        <r>
          <rPr>
            <sz val="11"/>
            <color theme="1"/>
            <rFont val="Calibri"/>
            <scheme val="minor"/>
          </rPr>
          <t>======
ID#AAAAf1NGRbg
Ana Carolina Dutra    (2022-09-14 18:56:08)
Falha de energia.</t>
        </r>
      </text>
    </comment>
    <comment ref="J71" authorId="0">
      <text>
        <r>
          <rPr>
            <sz val="11"/>
            <color theme="1"/>
            <rFont val="Calibri"/>
            <scheme val="minor"/>
          </rPr>
          <t>======
ID#AAAAf1NGSMo
Ana Carolina Dutra    (2022-09-14 18:56:08)
Falha de energia.</t>
        </r>
      </text>
    </comment>
    <comment ref="L71" authorId="0">
      <text>
        <r>
          <rPr>
            <sz val="11"/>
            <color theme="1"/>
            <rFont val="Calibri"/>
            <scheme val="minor"/>
          </rPr>
          <t>======
ID#AAAAf1NGSN0
Ana Carolina Dutra    (2022-09-14 18:56:08)
Falha de energia.</t>
        </r>
      </text>
    </comment>
    <comment ref="M71" authorId="0">
      <text>
        <r>
          <rPr>
            <sz val="11"/>
            <color theme="1"/>
            <rFont val="Calibri"/>
            <scheme val="minor"/>
          </rPr>
          <t>======
ID#AAAAf1NGSDY
Ana Carolina Dutra    (2022-09-14 18:56:08)
Falha de energia.</t>
        </r>
      </text>
    </comment>
    <comment ref="N71" authorId="0">
      <text>
        <r>
          <rPr>
            <sz val="11"/>
            <color theme="1"/>
            <rFont val="Calibri"/>
            <scheme val="minor"/>
          </rPr>
          <t>======
ID#AAAAf1NGSrE
Ana Carolina Dutra    (2022-09-14 18:56:08)
Falha de energia.</t>
        </r>
      </text>
    </comment>
    <comment ref="O71" authorId="0">
      <text>
        <r>
          <rPr>
            <sz val="11"/>
            <color theme="1"/>
            <rFont val="Calibri"/>
            <scheme val="minor"/>
          </rPr>
          <t>======
ID#AAAAf1NGSno
Ana Carolina Dutra    (2022-09-14 18:56:08)
Falha de energia.</t>
        </r>
      </text>
    </comment>
    <comment ref="P71" authorId="0">
      <text>
        <r>
          <rPr>
            <sz val="11"/>
            <color theme="1"/>
            <rFont val="Calibri"/>
            <scheme val="minor"/>
          </rPr>
          <t>======
ID#AAAAf1NGScs
Ana Carolina Dutra    (2022-09-14 18:56:08)
Falha de energia.</t>
        </r>
      </text>
    </comment>
    <comment ref="Q71" authorId="0">
      <text>
        <r>
          <rPr>
            <sz val="11"/>
            <color theme="1"/>
            <rFont val="Calibri"/>
            <scheme val="minor"/>
          </rPr>
          <t>======
ID#AAAAf1NGSOM
Ana Carolina Dutra    (2022-09-14 18:56:08)
Falha de energia.</t>
        </r>
      </text>
    </comment>
    <comment ref="R71" authorId="0">
      <text>
        <r>
          <rPr>
            <sz val="11"/>
            <color theme="1"/>
            <rFont val="Calibri"/>
            <scheme val="minor"/>
          </rPr>
          <t>======
ID#AAAAf1NGSYg
Ana Carolina Dutra    (2022-09-14 18:56:08)
Falha de energia.</t>
        </r>
      </text>
    </comment>
    <comment ref="C72" authorId="0">
      <text>
        <r>
          <rPr>
            <sz val="11"/>
            <color theme="1"/>
            <rFont val="Calibri"/>
            <scheme val="minor"/>
          </rPr>
          <t>======
ID#AAAAf1NGRzw
Ana Carolina Dutra    (2022-09-14 18:56:08)
Falha de energia.</t>
        </r>
      </text>
    </comment>
    <comment ref="J72" authorId="0">
      <text>
        <r>
          <rPr>
            <sz val="11"/>
            <color theme="1"/>
            <rFont val="Calibri"/>
            <scheme val="minor"/>
          </rPr>
          <t>======
ID#AAAAf1NGSIk
Ana Carolina Dutra    (2022-09-14 18:56:08)
Falha de energia.</t>
        </r>
      </text>
    </comment>
    <comment ref="L72" authorId="0">
      <text>
        <r>
          <rPr>
            <sz val="11"/>
            <color theme="1"/>
            <rFont val="Calibri"/>
            <scheme val="minor"/>
          </rPr>
          <t>======
ID#AAAAf1NGRto
Ana Carolina Dutra    (2022-09-14 18:56:08)
Falha de energia.</t>
        </r>
      </text>
    </comment>
    <comment ref="M72" authorId="0">
      <text>
        <r>
          <rPr>
            <sz val="11"/>
            <color theme="1"/>
            <rFont val="Calibri"/>
            <scheme val="minor"/>
          </rPr>
          <t>======
ID#AAAAf1NGSx4
Ana Carolina Dutra    (2022-09-14 18:56:09)
Falha de energia.</t>
        </r>
      </text>
    </comment>
    <comment ref="N72" authorId="0">
      <text>
        <r>
          <rPr>
            <sz val="11"/>
            <color theme="1"/>
            <rFont val="Calibri"/>
            <scheme val="minor"/>
          </rPr>
          <t>======
ID#AAAAf1NGSjU
Ana Carolina Dutra    (2022-09-14 18:56:08)
Falha de energia.</t>
        </r>
      </text>
    </comment>
    <comment ref="O72" authorId="0">
      <text>
        <r>
          <rPr>
            <sz val="11"/>
            <color theme="1"/>
            <rFont val="Calibri"/>
            <scheme val="minor"/>
          </rPr>
          <t>======
ID#AAAAf1NGSnc
Ana Carolina Dutra    (2022-09-14 18:56:08)
Falha de energia.</t>
        </r>
      </text>
    </comment>
    <comment ref="P72" authorId="0">
      <text>
        <r>
          <rPr>
            <sz val="11"/>
            <color theme="1"/>
            <rFont val="Calibri"/>
            <scheme val="minor"/>
          </rPr>
          <t>======
ID#AAAAf1NGSwM
Ana Carolina Dutra    (2022-09-14 18:56:09)
Falha de energia.</t>
        </r>
      </text>
    </comment>
    <comment ref="Q72" authorId="0">
      <text>
        <r>
          <rPr>
            <sz val="11"/>
            <color theme="1"/>
            <rFont val="Calibri"/>
            <scheme val="minor"/>
          </rPr>
          <t>======
ID#AAAAf1NGTA0
Ana Carolina Dutra    (2022-09-14 18:56:09)
Falha de energia.</t>
        </r>
      </text>
    </comment>
    <comment ref="R72" authorId="0">
      <text>
        <r>
          <rPr>
            <sz val="11"/>
            <color theme="1"/>
            <rFont val="Calibri"/>
            <scheme val="minor"/>
          </rPr>
          <t>======
ID#AAAAf1NGRnY
Ana Carolina Dutra    (2022-09-14 18:56:08)
Falha de energia.</t>
        </r>
      </text>
    </comment>
    <comment ref="C73" authorId="0">
      <text>
        <r>
          <rPr>
            <sz val="11"/>
            <color theme="1"/>
            <rFont val="Calibri"/>
            <scheme val="minor"/>
          </rPr>
          <t>======
ID#AAAAf1NGRbI
Ana Carolina Dutra    (2022-09-14 18:56:08)
Falha de energia.</t>
        </r>
      </text>
    </comment>
    <comment ref="J73" authorId="0">
      <text>
        <r>
          <rPr>
            <sz val="11"/>
            <color theme="1"/>
            <rFont val="Calibri"/>
            <scheme val="minor"/>
          </rPr>
          <t>======
ID#AAAAf1NGRmY
Ana Carolina Dutra    (2022-09-14 18:56:08)
Falha de energia.</t>
        </r>
      </text>
    </comment>
    <comment ref="L73" authorId="0">
      <text>
        <r>
          <rPr>
            <sz val="11"/>
            <color theme="1"/>
            <rFont val="Calibri"/>
            <scheme val="minor"/>
          </rPr>
          <t>======
ID#AAAAf1NGR0A
Ana Carolina Dutra    (2022-09-14 18:56:08)
Falha de energia.</t>
        </r>
      </text>
    </comment>
    <comment ref="M73" authorId="0">
      <text>
        <r>
          <rPr>
            <sz val="11"/>
            <color theme="1"/>
            <rFont val="Calibri"/>
            <scheme val="minor"/>
          </rPr>
          <t>======
ID#AAAAf1NGSvs
Ana Carolina Dutra    (2022-09-14 18:56:09)
Falha de energia.</t>
        </r>
      </text>
    </comment>
    <comment ref="N73" authorId="0">
      <text>
        <r>
          <rPr>
            <sz val="11"/>
            <color theme="1"/>
            <rFont val="Calibri"/>
            <scheme val="minor"/>
          </rPr>
          <t>======
ID#AAAAf1NGR-w
Ana Carolina Dutra    (2022-09-14 18:56:08)
Falha de energia.</t>
        </r>
      </text>
    </comment>
    <comment ref="O73" authorId="0">
      <text>
        <r>
          <rPr>
            <sz val="11"/>
            <color theme="1"/>
            <rFont val="Calibri"/>
            <scheme val="minor"/>
          </rPr>
          <t>======
ID#AAAAf1NGS6c
Ana Carolina Dutra    (2022-09-14 18:56:09)
Falha de energia.</t>
        </r>
      </text>
    </comment>
    <comment ref="P73" authorId="0">
      <text>
        <r>
          <rPr>
            <sz val="11"/>
            <color theme="1"/>
            <rFont val="Calibri"/>
            <scheme val="minor"/>
          </rPr>
          <t>======
ID#AAAAf1NGS6I
Ana Carolina Dutra    (2022-09-14 18:56:09)
Falha de energia.</t>
        </r>
      </text>
    </comment>
    <comment ref="Q73" authorId="0">
      <text>
        <r>
          <rPr>
            <sz val="11"/>
            <color theme="1"/>
            <rFont val="Calibri"/>
            <scheme val="minor"/>
          </rPr>
          <t>======
ID#AAAAf1NGSFA
Ana Carolina Dutra    (2022-09-14 18:56:08)
Falha de energia.</t>
        </r>
      </text>
    </comment>
    <comment ref="R73" authorId="0">
      <text>
        <r>
          <rPr>
            <sz val="11"/>
            <color theme="1"/>
            <rFont val="Calibri"/>
            <scheme val="minor"/>
          </rPr>
          <t>======
ID#AAAAf1NGRjs
Ana Carolina Dutra    (2022-09-14 18:56:08)
Falha de energia.</t>
        </r>
      </text>
    </comment>
    <comment ref="C74" authorId="0">
      <text>
        <r>
          <rPr>
            <sz val="11"/>
            <color theme="1"/>
            <rFont val="Calibri"/>
            <scheme val="minor"/>
          </rPr>
          <t>======
ID#AAAAf1NGStg
Ana Carolina Dutra    (2022-09-14 18:56:08)
Falha de energia.</t>
        </r>
      </text>
    </comment>
    <comment ref="J74" authorId="0">
      <text>
        <r>
          <rPr>
            <sz val="11"/>
            <color theme="1"/>
            <rFont val="Calibri"/>
            <scheme val="minor"/>
          </rPr>
          <t>======
ID#AAAAf1NGS80
Ana Carolina Dutra    (2022-09-14 18:56:09)
Falha de energia.</t>
        </r>
      </text>
    </comment>
    <comment ref="L74" authorId="0">
      <text>
        <r>
          <rPr>
            <sz val="11"/>
            <color theme="1"/>
            <rFont val="Calibri"/>
            <scheme val="minor"/>
          </rPr>
          <t>======
ID#AAAAf1NGSLI
Ana Carolina Dutra    (2022-09-14 18:56:08)
Falha de energia.</t>
        </r>
      </text>
    </comment>
    <comment ref="M74" authorId="0">
      <text>
        <r>
          <rPr>
            <sz val="11"/>
            <color theme="1"/>
            <rFont val="Calibri"/>
            <scheme val="minor"/>
          </rPr>
          <t>======
ID#AAAAf1NGSrg
Ana Carolina Dutra    (2022-09-14 18:56:08)
Falha de energia.</t>
        </r>
      </text>
    </comment>
    <comment ref="N74" authorId="0">
      <text>
        <r>
          <rPr>
            <sz val="11"/>
            <color theme="1"/>
            <rFont val="Calibri"/>
            <scheme val="minor"/>
          </rPr>
          <t>======
ID#AAAAf1NGR2U
Ana Carolina Dutra    (2022-09-14 18:56:08)
Falha de energia.</t>
        </r>
      </text>
    </comment>
    <comment ref="O74" authorId="0">
      <text>
        <r>
          <rPr>
            <sz val="11"/>
            <color theme="1"/>
            <rFont val="Calibri"/>
            <scheme val="minor"/>
          </rPr>
          <t>======
ID#AAAAf1NGSEo
Ana Carolina Dutra    (2022-09-14 18:56:08)
Falha de energia.</t>
        </r>
      </text>
    </comment>
    <comment ref="P74" authorId="0">
      <text>
        <r>
          <rPr>
            <sz val="11"/>
            <color theme="1"/>
            <rFont val="Calibri"/>
            <scheme val="minor"/>
          </rPr>
          <t>======
ID#AAAAf1NGRyo
Ana Carolina Dutra    (2022-09-14 18:56:08)
Falha de energia.</t>
        </r>
      </text>
    </comment>
    <comment ref="Q74" authorId="0">
      <text>
        <r>
          <rPr>
            <sz val="11"/>
            <color theme="1"/>
            <rFont val="Calibri"/>
            <scheme val="minor"/>
          </rPr>
          <t>======
ID#AAAAf1NGRjc
Ana Carolina Dutra    (2022-09-14 18:56:08)
Falha de energia.</t>
        </r>
      </text>
    </comment>
    <comment ref="R74" authorId="0">
      <text>
        <r>
          <rPr>
            <sz val="11"/>
            <color theme="1"/>
            <rFont val="Calibri"/>
            <scheme val="minor"/>
          </rPr>
          <t>======
ID#AAAAf1NGSP0
Ana Carolina Dutra    (2022-09-14 18:56:08)
Falha de energia.</t>
        </r>
      </text>
    </comment>
    <comment ref="C75" authorId="0">
      <text>
        <r>
          <rPr>
            <sz val="11"/>
            <color theme="1"/>
            <rFont val="Calibri"/>
            <scheme val="minor"/>
          </rPr>
          <t>======
ID#AAAAf1NGTAU
Ana Carolina Dutra    (2022-09-14 18:56:09)
Falha de energia.</t>
        </r>
      </text>
    </comment>
    <comment ref="J75" authorId="0">
      <text>
        <r>
          <rPr>
            <sz val="11"/>
            <color theme="1"/>
            <rFont val="Calibri"/>
            <scheme val="minor"/>
          </rPr>
          <t>======
ID#AAAAf1NGSeE
Ana Carolina Dutra    (2022-09-14 18:56:08)
Falha de energia.</t>
        </r>
      </text>
    </comment>
    <comment ref="L75" authorId="0">
      <text>
        <r>
          <rPr>
            <sz val="11"/>
            <color theme="1"/>
            <rFont val="Calibri"/>
            <scheme val="minor"/>
          </rPr>
          <t>======
ID#AAAAf1NGSDo
Ana Carolina Dutra    (2022-09-14 18:56:08)
Falha de energia.</t>
        </r>
      </text>
    </comment>
    <comment ref="M75" authorId="0">
      <text>
        <r>
          <rPr>
            <sz val="11"/>
            <color theme="1"/>
            <rFont val="Calibri"/>
            <scheme val="minor"/>
          </rPr>
          <t>======
ID#AAAAf1NGR1s
Ana Carolina Dutra    (2022-09-14 18:56:08)
Falha de energia.</t>
        </r>
      </text>
    </comment>
    <comment ref="N75" authorId="0">
      <text>
        <r>
          <rPr>
            <sz val="11"/>
            <color theme="1"/>
            <rFont val="Calibri"/>
            <scheme val="minor"/>
          </rPr>
          <t>======
ID#AAAAf1NGS0E
Ana Carolina Dutra    (2022-09-14 18:56:09)
Falha de energia.</t>
        </r>
      </text>
    </comment>
    <comment ref="O75" authorId="0">
      <text>
        <r>
          <rPr>
            <sz val="11"/>
            <color theme="1"/>
            <rFont val="Calibri"/>
            <scheme val="minor"/>
          </rPr>
          <t>======
ID#AAAAf1NGTA4
Ana Carolina Dutra    (2022-09-14 18:56:09)
Falha de energia.</t>
        </r>
      </text>
    </comment>
    <comment ref="P75" authorId="0">
      <text>
        <r>
          <rPr>
            <sz val="11"/>
            <color theme="1"/>
            <rFont val="Calibri"/>
            <scheme val="minor"/>
          </rPr>
          <t>======
ID#AAAAf1NGSJI
Ana Carolina Dutra    (2022-09-14 18:56:08)
Falha de energia.</t>
        </r>
      </text>
    </comment>
    <comment ref="Q75" authorId="0">
      <text>
        <r>
          <rPr>
            <sz val="11"/>
            <color theme="1"/>
            <rFont val="Calibri"/>
            <scheme val="minor"/>
          </rPr>
          <t>======
ID#AAAAf1NGS4g
Ana Carolina Dutra    (2022-09-14 18:56:09)
Falha de energia.</t>
        </r>
      </text>
    </comment>
    <comment ref="R75" authorId="0">
      <text>
        <r>
          <rPr>
            <sz val="11"/>
            <color theme="1"/>
            <rFont val="Calibri"/>
            <scheme val="minor"/>
          </rPr>
          <t>======
ID#AAAAf1NGS6E
Ana Carolina Dutra    (2022-09-14 18:56:09)
Falha de energia.</t>
        </r>
      </text>
    </comment>
    <comment ref="C76" authorId="0">
      <text>
        <r>
          <rPr>
            <sz val="11"/>
            <color theme="1"/>
            <rFont val="Calibri"/>
            <scheme val="minor"/>
          </rPr>
          <t>======
ID#AAAAf1NGR5s
Ana Carolina Dutra    (2022-09-14 18:56:08)
Falha de energia.</t>
        </r>
      </text>
    </comment>
    <comment ref="J76" authorId="0">
      <text>
        <r>
          <rPr>
            <sz val="11"/>
            <color theme="1"/>
            <rFont val="Calibri"/>
            <scheme val="minor"/>
          </rPr>
          <t>======
ID#AAAAf1NGRfE
Ana Carolina Dutra    (2022-09-14 18:56:08)
Falha de energia.</t>
        </r>
      </text>
    </comment>
    <comment ref="L76" authorId="0">
      <text>
        <r>
          <rPr>
            <sz val="11"/>
            <color theme="1"/>
            <rFont val="Calibri"/>
            <scheme val="minor"/>
          </rPr>
          <t>======
ID#AAAAf1NGRy0
Ana Carolina Dutra    (2022-09-14 18:56:08)
Falha de energia.</t>
        </r>
      </text>
    </comment>
    <comment ref="M76" authorId="0">
      <text>
        <r>
          <rPr>
            <sz val="11"/>
            <color theme="1"/>
            <rFont val="Calibri"/>
            <scheme val="minor"/>
          </rPr>
          <t>======
ID#AAAAf1NGRoY
Ana Carolina Dutra    (2022-09-14 18:56:08)
Falha de energia.</t>
        </r>
      </text>
    </comment>
    <comment ref="N76" authorId="0">
      <text>
        <r>
          <rPr>
            <sz val="11"/>
            <color theme="1"/>
            <rFont val="Calibri"/>
            <scheme val="minor"/>
          </rPr>
          <t>======
ID#AAAAf1NGSRM
Ana Carolina Dutra    (2022-09-14 18:56:08)
Falha de energia.</t>
        </r>
      </text>
    </comment>
    <comment ref="O76" authorId="0">
      <text>
        <r>
          <rPr>
            <sz val="11"/>
            <color theme="1"/>
            <rFont val="Calibri"/>
            <scheme val="minor"/>
          </rPr>
          <t>======
ID#AAAAf1NGRvw
Ana Carolina Dutra    (2022-09-14 18:56:08)
Falha de energia.</t>
        </r>
      </text>
    </comment>
    <comment ref="P76" authorId="0">
      <text>
        <r>
          <rPr>
            <sz val="11"/>
            <color theme="1"/>
            <rFont val="Calibri"/>
            <scheme val="minor"/>
          </rPr>
          <t>======
ID#AAAAf1NGRn4
Ana Carolina Dutra    (2022-09-14 18:56:08)
Falha de energia.</t>
        </r>
      </text>
    </comment>
    <comment ref="Q76" authorId="0">
      <text>
        <r>
          <rPr>
            <sz val="11"/>
            <color theme="1"/>
            <rFont val="Calibri"/>
            <scheme val="minor"/>
          </rPr>
          <t>======
ID#AAAAf1NGS8w
Ana Carolina Dutra    (2022-09-14 18:56:09)
Falha de energia.</t>
        </r>
      </text>
    </comment>
    <comment ref="R76" authorId="0">
      <text>
        <r>
          <rPr>
            <sz val="11"/>
            <color theme="1"/>
            <rFont val="Calibri"/>
            <scheme val="minor"/>
          </rPr>
          <t>======
ID#AAAAf1NGRcg
Ana Carolina Dutra    (2022-09-14 18:56:08)
Falha de energia.</t>
        </r>
      </text>
    </comment>
    <comment ref="C77" authorId="0">
      <text>
        <r>
          <rPr>
            <sz val="11"/>
            <color theme="1"/>
            <rFont val="Calibri"/>
            <scheme val="minor"/>
          </rPr>
          <t>======
ID#AAAAf1NGSKA
Ana Carolina Dutra    (2022-09-14 18:56:08)
Falha de energia.</t>
        </r>
      </text>
    </comment>
    <comment ref="J77" authorId="0">
      <text>
        <r>
          <rPr>
            <sz val="11"/>
            <color theme="1"/>
            <rFont val="Calibri"/>
            <scheme val="minor"/>
          </rPr>
          <t>======
ID#AAAAf1NGR-I
Ana Carolina Dutra    (2022-09-14 18:56:08)
Falha de energia.</t>
        </r>
      </text>
    </comment>
    <comment ref="L77" authorId="0">
      <text>
        <r>
          <rPr>
            <sz val="11"/>
            <color theme="1"/>
            <rFont val="Calibri"/>
            <scheme val="minor"/>
          </rPr>
          <t>======
ID#AAAAf1NGSrA
Ana Carolina Dutra    (2022-09-14 18:56:08)
Falha de energia.</t>
        </r>
      </text>
    </comment>
    <comment ref="M77" authorId="0">
      <text>
        <r>
          <rPr>
            <sz val="11"/>
            <color theme="1"/>
            <rFont val="Calibri"/>
            <scheme val="minor"/>
          </rPr>
          <t>======
ID#AAAAf1NGS_s
Ana Carolina Dutra    (2022-09-14 18:56:09)
Falha de energia.</t>
        </r>
      </text>
    </comment>
    <comment ref="N77" authorId="0">
      <text>
        <r>
          <rPr>
            <sz val="11"/>
            <color theme="1"/>
            <rFont val="Calibri"/>
            <scheme val="minor"/>
          </rPr>
          <t>======
ID#AAAAf1NGSZY
Ana Carolina Dutra    (2022-09-14 18:56:08)
Falha de energia.</t>
        </r>
      </text>
    </comment>
    <comment ref="O77" authorId="0">
      <text>
        <r>
          <rPr>
            <sz val="11"/>
            <color theme="1"/>
            <rFont val="Calibri"/>
            <scheme val="minor"/>
          </rPr>
          <t>======
ID#AAAAf1NGSOU
Ana Carolina Dutra    (2022-09-14 18:56:08)
Falha de energia.</t>
        </r>
      </text>
    </comment>
    <comment ref="P77" authorId="0">
      <text>
        <r>
          <rPr>
            <sz val="11"/>
            <color theme="1"/>
            <rFont val="Calibri"/>
            <scheme val="minor"/>
          </rPr>
          <t>======
ID#AAAAf1NGRzM
Ana Carolina Dutra    (2022-09-14 18:56:08)
Falha de energia.</t>
        </r>
      </text>
    </comment>
    <comment ref="Q77" authorId="0">
      <text>
        <r>
          <rPr>
            <sz val="11"/>
            <color theme="1"/>
            <rFont val="Calibri"/>
            <scheme val="minor"/>
          </rPr>
          <t>======
ID#AAAAf1NGRq4
Ana Carolina Dutra    (2022-09-14 18:56:08)
Falha de energia.</t>
        </r>
      </text>
    </comment>
    <comment ref="R77" authorId="0">
      <text>
        <r>
          <rPr>
            <sz val="11"/>
            <color theme="1"/>
            <rFont val="Calibri"/>
            <scheme val="minor"/>
          </rPr>
          <t>======
ID#AAAAf1NGR-o
Ana Carolina Dutra    (2022-09-14 18:56:08)
Falha de energia.</t>
        </r>
      </text>
    </comment>
    <comment ref="C78" authorId="0">
      <text>
        <r>
          <rPr>
            <sz val="11"/>
            <color theme="1"/>
            <rFont val="Calibri"/>
            <scheme val="minor"/>
          </rPr>
          <t>======
ID#AAAAf1NGSdc
Ana Carolina Dutra    (2022-09-14 18:56:08)
Falha de energia.</t>
        </r>
      </text>
    </comment>
    <comment ref="J78" authorId="0">
      <text>
        <r>
          <rPr>
            <sz val="11"/>
            <color theme="1"/>
            <rFont val="Calibri"/>
            <scheme val="minor"/>
          </rPr>
          <t>======
ID#AAAAf1NGS3g
Ana Carolina Dutra    (2022-09-14 18:56:09)
Falha de energia.</t>
        </r>
      </text>
    </comment>
    <comment ref="L78" authorId="0">
      <text>
        <r>
          <rPr>
            <sz val="11"/>
            <color theme="1"/>
            <rFont val="Calibri"/>
            <scheme val="minor"/>
          </rPr>
          <t>======
ID#AAAAf1NGS8U
Ana Carolina Dutra    (2022-09-14 18:56:09)
Falha de energia.</t>
        </r>
      </text>
    </comment>
    <comment ref="M78" authorId="0">
      <text>
        <r>
          <rPr>
            <sz val="11"/>
            <color theme="1"/>
            <rFont val="Calibri"/>
            <scheme val="minor"/>
          </rPr>
          <t>======
ID#AAAAf1NGR54
Ana Carolina Dutra    (2022-09-14 18:56:08)
Falha de energia.</t>
        </r>
      </text>
    </comment>
    <comment ref="N78" authorId="0">
      <text>
        <r>
          <rPr>
            <sz val="11"/>
            <color theme="1"/>
            <rFont val="Calibri"/>
            <scheme val="minor"/>
          </rPr>
          <t>======
ID#AAAAf1NGSog
Ana Carolina Dutra    (2022-09-14 18:56:08)
Falha de energia.</t>
        </r>
      </text>
    </comment>
    <comment ref="O78" authorId="0">
      <text>
        <r>
          <rPr>
            <sz val="11"/>
            <color theme="1"/>
            <rFont val="Calibri"/>
            <scheme val="minor"/>
          </rPr>
          <t>======
ID#AAAAf1NGS6s
Ana Carolina Dutra    (2022-09-14 18:56:09)
Falha de energia.</t>
        </r>
      </text>
    </comment>
    <comment ref="P78" authorId="0">
      <text>
        <r>
          <rPr>
            <sz val="11"/>
            <color theme="1"/>
            <rFont val="Calibri"/>
            <scheme val="minor"/>
          </rPr>
          <t>======
ID#AAAAf1NGRqo
Ana Carolina Dutra    (2022-09-14 18:56:08)
Falha de energia.</t>
        </r>
      </text>
    </comment>
    <comment ref="Q78" authorId="0">
      <text>
        <r>
          <rPr>
            <sz val="11"/>
            <color theme="1"/>
            <rFont val="Calibri"/>
            <scheme val="minor"/>
          </rPr>
          <t>======
ID#AAAAf1NGSOQ
Ana Carolina Dutra    (2022-09-14 18:56:08)
Falha de energia.</t>
        </r>
      </text>
    </comment>
    <comment ref="R78" authorId="0">
      <text>
        <r>
          <rPr>
            <sz val="11"/>
            <color theme="1"/>
            <rFont val="Calibri"/>
            <scheme val="minor"/>
          </rPr>
          <t>======
ID#AAAAf1NGSF8
Ana Carolina Dutra    (2022-09-14 18:56:08)
Falha de energia.</t>
        </r>
      </text>
    </comment>
    <comment ref="C79" authorId="0">
      <text>
        <r>
          <rPr>
            <sz val="11"/>
            <color theme="1"/>
            <rFont val="Calibri"/>
            <scheme val="minor"/>
          </rPr>
          <t>======
ID#AAAAf1NGSjk
Ana Carolina Dutra    (2022-09-14 18:56:08)
Falha de energia.</t>
        </r>
      </text>
    </comment>
    <comment ref="J79" authorId="0">
      <text>
        <r>
          <rPr>
            <sz val="11"/>
            <color theme="1"/>
            <rFont val="Calibri"/>
            <scheme val="minor"/>
          </rPr>
          <t>======
ID#AAAAf1NGRvc
Ana Carolina Dutra    (2022-09-14 18:56:08)
Falha de energia.</t>
        </r>
      </text>
    </comment>
    <comment ref="L79" authorId="0">
      <text>
        <r>
          <rPr>
            <sz val="11"/>
            <color theme="1"/>
            <rFont val="Calibri"/>
            <scheme val="minor"/>
          </rPr>
          <t>======
ID#AAAAf1NGR94
Ana Carolina Dutra    (2022-09-14 18:56:08)
Falha de energia.</t>
        </r>
      </text>
    </comment>
    <comment ref="M79" authorId="0">
      <text>
        <r>
          <rPr>
            <sz val="11"/>
            <color theme="1"/>
            <rFont val="Calibri"/>
            <scheme val="minor"/>
          </rPr>
          <t>======
ID#AAAAf1NGS9I
Ana Carolina Dutra    (2022-09-14 18:56:09)
Falha de energia.</t>
        </r>
      </text>
    </comment>
    <comment ref="N79" authorId="0">
      <text>
        <r>
          <rPr>
            <sz val="11"/>
            <color theme="1"/>
            <rFont val="Calibri"/>
            <scheme val="minor"/>
          </rPr>
          <t>======
ID#AAAAf1NGSeY
Ana Carolina Dutra    (2022-09-14 18:56:08)
Falha de energia.</t>
        </r>
      </text>
    </comment>
    <comment ref="O79" authorId="0">
      <text>
        <r>
          <rPr>
            <sz val="11"/>
            <color theme="1"/>
            <rFont val="Calibri"/>
            <scheme val="minor"/>
          </rPr>
          <t>======
ID#AAAAf1NGRb0
Ana Carolina Dutra    (2022-09-14 18:56:08)
Falha de energia.</t>
        </r>
      </text>
    </comment>
    <comment ref="P79" authorId="0">
      <text>
        <r>
          <rPr>
            <sz val="11"/>
            <color theme="1"/>
            <rFont val="Calibri"/>
            <scheme val="minor"/>
          </rPr>
          <t>======
ID#AAAAf1NGSRo
Ana Carolina Dutra    (2022-09-14 18:56:08)
Falha de energia.</t>
        </r>
      </text>
    </comment>
    <comment ref="Q79" authorId="0">
      <text>
        <r>
          <rPr>
            <sz val="11"/>
            <color theme="1"/>
            <rFont val="Calibri"/>
            <scheme val="minor"/>
          </rPr>
          <t>======
ID#AAAAf1NGR1M
Ana Carolina Dutra    (2022-09-14 18:56:08)
Falha de energia.</t>
        </r>
      </text>
    </comment>
    <comment ref="R79" authorId="0">
      <text>
        <r>
          <rPr>
            <sz val="11"/>
            <color theme="1"/>
            <rFont val="Calibri"/>
            <scheme val="minor"/>
          </rPr>
          <t>======
ID#AAAAf1NGSyM
Ana Carolina Dutra    (2022-09-14 18:56:09)
Falha de energia.</t>
        </r>
      </text>
    </comment>
    <comment ref="C80" authorId="0">
      <text>
        <r>
          <rPr>
            <sz val="11"/>
            <color theme="1"/>
            <rFont val="Calibri"/>
            <scheme val="minor"/>
          </rPr>
          <t>======
ID#AAAAf1NGR6U
Ana Carolina Dutra    (2022-09-14 18:56:08)
Falha de energia.</t>
        </r>
      </text>
    </comment>
    <comment ref="J80" authorId="0">
      <text>
        <r>
          <rPr>
            <sz val="11"/>
            <color theme="1"/>
            <rFont val="Calibri"/>
            <scheme val="minor"/>
          </rPr>
          <t>======
ID#AAAAf1NGSZk
Ana Carolina Dutra    (2022-09-14 18:56:08)
Falha de energia.</t>
        </r>
      </text>
    </comment>
    <comment ref="L80" authorId="0">
      <text>
        <r>
          <rPr>
            <sz val="11"/>
            <color theme="1"/>
            <rFont val="Calibri"/>
            <scheme val="minor"/>
          </rPr>
          <t>======
ID#AAAAf1NGSMw
Ana Carolina Dutra    (2022-09-14 18:56:08)
Falha de energia.</t>
        </r>
      </text>
    </comment>
    <comment ref="M80" authorId="0">
      <text>
        <r>
          <rPr>
            <sz val="11"/>
            <color theme="1"/>
            <rFont val="Calibri"/>
            <scheme val="minor"/>
          </rPr>
          <t>======
ID#AAAAf1NGSng
Ana Carolina Dutra    (2022-09-14 18:56:08)
Falha de energia.</t>
        </r>
      </text>
    </comment>
    <comment ref="N80" authorId="0">
      <text>
        <r>
          <rPr>
            <sz val="11"/>
            <color theme="1"/>
            <rFont val="Calibri"/>
            <scheme val="minor"/>
          </rPr>
          <t>======
ID#AAAAf1NGSds
Ana Carolina Dutra    (2022-09-14 18:56:08)
Falha de energia.</t>
        </r>
      </text>
    </comment>
    <comment ref="O80" authorId="0">
      <text>
        <r>
          <rPr>
            <sz val="11"/>
            <color theme="1"/>
            <rFont val="Calibri"/>
            <scheme val="minor"/>
          </rPr>
          <t>======
ID#AAAAf1NGSYw
Ana Carolina Dutra    (2022-09-14 18:56:08)
Falha de energia.</t>
        </r>
      </text>
    </comment>
    <comment ref="P80" authorId="0">
      <text>
        <r>
          <rPr>
            <sz val="11"/>
            <color theme="1"/>
            <rFont val="Calibri"/>
            <scheme val="minor"/>
          </rPr>
          <t>======
ID#AAAAf1NGR50
Ana Carolina Dutra    (2022-09-14 18:56:08)
Falha de energia.</t>
        </r>
      </text>
    </comment>
    <comment ref="Q80" authorId="0">
      <text>
        <r>
          <rPr>
            <sz val="11"/>
            <color theme="1"/>
            <rFont val="Calibri"/>
            <scheme val="minor"/>
          </rPr>
          <t>======
ID#AAAAf1NGSuY
Ana Carolina Dutra    (2022-09-14 18:56:08)
Falha de energia.</t>
        </r>
      </text>
    </comment>
    <comment ref="R80" authorId="0">
      <text>
        <r>
          <rPr>
            <sz val="11"/>
            <color theme="1"/>
            <rFont val="Calibri"/>
            <scheme val="minor"/>
          </rPr>
          <t>======
ID#AAAAf1NGSg0
Ana Carolina Dutra    (2022-09-14 18:56:08)
Falha de energia.</t>
        </r>
      </text>
    </comment>
    <comment ref="J81" authorId="0">
      <text>
        <r>
          <rPr>
            <sz val="11"/>
            <color theme="1"/>
            <rFont val="Calibri"/>
            <scheme val="minor"/>
          </rPr>
          <t>======
ID#AAAAf1NGSDw
Ana Carolina Dutra    (2022-09-14 18:56:08)
Limpeza e verificação de fluxo.</t>
        </r>
      </text>
    </comment>
    <comment ref="J82" authorId="0">
      <text>
        <r>
          <rPr>
            <sz val="11"/>
            <color theme="1"/>
            <rFont val="Calibri"/>
            <scheme val="minor"/>
          </rPr>
          <t>======
ID#AAAAf1NGRco
Ana Carolina Dutra    (2022-09-14 18:56:08)
Limpeza e verificação de fluxo.</t>
        </r>
      </text>
    </comment>
    <comment ref="K82" authorId="0">
      <text>
        <r>
          <rPr>
            <sz val="11"/>
            <color theme="1"/>
            <rFont val="Calibri"/>
            <scheme val="minor"/>
          </rPr>
          <t>======
ID#AAAAf1NGSYc
Ana Carolina Dutra    (2022-09-14 18:56:08)
Intervenção técnica.</t>
        </r>
      </text>
    </comment>
    <comment ref="P82" authorId="0">
      <text>
        <r>
          <rPr>
            <sz val="11"/>
            <color theme="1"/>
            <rFont val="Calibri"/>
            <scheme val="minor"/>
          </rPr>
          <t>======
ID#AAAAf1NGRbs
Ana Carolina Dutra    (2022-09-14 18:56:08)
Dado inserido manualmente.</t>
        </r>
      </text>
    </comment>
    <comment ref="Q82" authorId="0">
      <text>
        <r>
          <rPr>
            <sz val="11"/>
            <color theme="1"/>
            <rFont val="Calibri"/>
            <scheme val="minor"/>
          </rPr>
          <t>======
ID#AAAAf1NGSzU
Ana Carolina Dutra    (2022-09-14 18:56:09)
Dado inserido manualmente.</t>
        </r>
      </text>
    </comment>
    <comment ref="K83" authorId="0">
      <text>
        <r>
          <rPr>
            <sz val="11"/>
            <color theme="1"/>
            <rFont val="Calibri"/>
            <scheme val="minor"/>
          </rPr>
          <t>======
ID#AAAAf1NGRcI
Ana Carolina Dutra    (2022-09-14 18:56:08)
Intervenção técnica.</t>
        </r>
      </text>
    </comment>
    <comment ref="P83" authorId="0">
      <text>
        <r>
          <rPr>
            <sz val="11"/>
            <color theme="1"/>
            <rFont val="Calibri"/>
            <scheme val="minor"/>
          </rPr>
          <t>======
ID#AAAAf1NGSJ4
Ana Carolina Dutra    (2022-09-14 18:56:08)
Dado inserido manualmente.</t>
        </r>
      </text>
    </comment>
    <comment ref="Q83" authorId="0">
      <text>
        <r>
          <rPr>
            <sz val="11"/>
            <color theme="1"/>
            <rFont val="Calibri"/>
            <scheme val="minor"/>
          </rPr>
          <t>======
ID#AAAAf1NGS7c
Ana Carolina Dutra    (2022-09-14 18:56:09)
Dado inserido manualmente.</t>
        </r>
      </text>
    </comment>
    <comment ref="K84" authorId="0">
      <text>
        <r>
          <rPr>
            <sz val="11"/>
            <color theme="1"/>
            <rFont val="Calibri"/>
            <scheme val="minor"/>
          </rPr>
          <t>======
ID#AAAAf1NGSZw
Ana Carolina Dutra    (2022-09-14 18:56:08)
Intervenção técnica.</t>
        </r>
      </text>
    </comment>
    <comment ref="P84" authorId="0">
      <text>
        <r>
          <rPr>
            <sz val="11"/>
            <color theme="1"/>
            <rFont val="Calibri"/>
            <scheme val="minor"/>
          </rPr>
          <t>======
ID#AAAAf1NGSek
Ana Carolina Dutra    (2022-09-14 18:56:08)
Dado inserido manualmente.</t>
        </r>
      </text>
    </comment>
    <comment ref="Q84" authorId="0">
      <text>
        <r>
          <rPr>
            <sz val="11"/>
            <color theme="1"/>
            <rFont val="Calibri"/>
            <scheme val="minor"/>
          </rPr>
          <t>======
ID#AAAAf1NGSsg
Ana Carolina Dutra    (2022-09-14 18:56:08)
Dado inserido manualmente.</t>
        </r>
      </text>
    </comment>
    <comment ref="K85" authorId="0">
      <text>
        <r>
          <rPr>
            <sz val="11"/>
            <color theme="1"/>
            <rFont val="Calibri"/>
            <scheme val="minor"/>
          </rPr>
          <t>======
ID#AAAAf1NGSdw
Ana Carolina Dutra    (2022-09-14 18:56:08)
Intervenção técnica.</t>
        </r>
      </text>
    </comment>
    <comment ref="P85" authorId="0">
      <text>
        <r>
          <rPr>
            <sz val="11"/>
            <color theme="1"/>
            <rFont val="Calibri"/>
            <scheme val="minor"/>
          </rPr>
          <t>======
ID#AAAAf1NGSJ0
Ana Carolina Dutra    (2022-09-14 18:56:08)
Dado inserido manualmente.</t>
        </r>
      </text>
    </comment>
    <comment ref="Q85" authorId="0">
      <text>
        <r>
          <rPr>
            <sz val="11"/>
            <color theme="1"/>
            <rFont val="Calibri"/>
            <scheme val="minor"/>
          </rPr>
          <t>======
ID#AAAAf1NGSis
Ana Carolina Dutra    (2022-09-14 18:56:08)
Dado inserido manualmente.</t>
        </r>
      </text>
    </comment>
    <comment ref="E86" authorId="0">
      <text>
        <r>
          <rPr>
            <sz val="11"/>
            <color theme="1"/>
            <rFont val="Calibri"/>
            <scheme val="minor"/>
          </rPr>
          <t>======
ID#AAAAf1NGRmA
Ana Carolina Dutra    (2022-09-14 18:56:08)
Verificação mensal.</t>
        </r>
      </text>
    </comment>
    <comment ref="K86" authorId="0">
      <text>
        <r>
          <rPr>
            <sz val="11"/>
            <color theme="1"/>
            <rFont val="Calibri"/>
            <scheme val="minor"/>
          </rPr>
          <t>======
ID#AAAAf1NGSlA
Ana Carolina Dutra    (2022-09-14 18:56:08)
Equipamento desligado.</t>
        </r>
      </text>
    </comment>
    <comment ref="P86" authorId="0">
      <text>
        <r>
          <rPr>
            <sz val="11"/>
            <color theme="1"/>
            <rFont val="Calibri"/>
            <scheme val="minor"/>
          </rPr>
          <t>======
ID#AAAAf1NGRy8
Ana Carolina Dutra    (2022-09-14 18:56:08)
Dado inserido manualmente.</t>
        </r>
      </text>
    </comment>
    <comment ref="Q86" authorId="0">
      <text>
        <r>
          <rPr>
            <sz val="11"/>
            <color theme="1"/>
            <rFont val="Calibri"/>
            <scheme val="minor"/>
          </rPr>
          <t>======
ID#AAAAf1NGSLA
Ana Carolina Dutra    (2022-09-14 18:56:08)
Dado inserido manualmente.</t>
        </r>
      </text>
    </comment>
    <comment ref="E87" authorId="0">
      <text>
        <r>
          <rPr>
            <sz val="11"/>
            <color theme="1"/>
            <rFont val="Calibri"/>
            <scheme val="minor"/>
          </rPr>
          <t>======
ID#AAAAf1NGSKE
Ana Carolina Dutra    (2022-09-14 18:56:08)
Verificação mensal.</t>
        </r>
      </text>
    </comment>
    <comment ref="K87" authorId="0">
      <text>
        <r>
          <rPr>
            <sz val="11"/>
            <color theme="1"/>
            <rFont val="Calibri"/>
            <scheme val="minor"/>
          </rPr>
          <t>======
ID#AAAAf1NGS3Q
Ana Carolina Dutra    (2022-09-14 18:56:09)
Equipamento desligado.</t>
        </r>
      </text>
    </comment>
    <comment ref="P87" authorId="0">
      <text>
        <r>
          <rPr>
            <sz val="11"/>
            <color theme="1"/>
            <rFont val="Calibri"/>
            <scheme val="minor"/>
          </rPr>
          <t>======
ID#AAAAf1NGSgU
Ana Carolina Dutra    (2022-09-14 18:56:08)
Dado inserido manualmente.</t>
        </r>
      </text>
    </comment>
    <comment ref="Q87" authorId="0">
      <text>
        <r>
          <rPr>
            <sz val="11"/>
            <color theme="1"/>
            <rFont val="Calibri"/>
            <scheme val="minor"/>
          </rPr>
          <t>======
ID#AAAAf1NGS9M
Ana Carolina Dutra    (2022-09-14 18:56:09)
Dado inserido manualmente.</t>
        </r>
      </text>
    </comment>
    <comment ref="E88" authorId="0">
      <text>
        <r>
          <rPr>
            <sz val="11"/>
            <color theme="1"/>
            <rFont val="Calibri"/>
            <scheme val="minor"/>
          </rPr>
          <t>======
ID#AAAAf1NGSUM
Ana Carolina Dutra    (2022-09-14 18:56:08)
Verificação mensal.</t>
        </r>
      </text>
    </comment>
    <comment ref="K88" authorId="0">
      <text>
        <r>
          <rPr>
            <sz val="11"/>
            <color theme="1"/>
            <rFont val="Calibri"/>
            <scheme val="minor"/>
          </rPr>
          <t>======
ID#AAAAf1NGRkc
Ana Carolina Dutra    (2022-09-14 18:56:08)
Equipamento desligado.</t>
        </r>
      </text>
    </comment>
    <comment ref="P88" authorId="0">
      <text>
        <r>
          <rPr>
            <sz val="11"/>
            <color theme="1"/>
            <rFont val="Calibri"/>
            <scheme val="minor"/>
          </rPr>
          <t>======
ID#AAAAf1NGS3E
Ana Carolina Dutra    (2022-09-14 18:56:09)
Dado inserido manualmente.</t>
        </r>
      </text>
    </comment>
    <comment ref="Q88" authorId="0">
      <text>
        <r>
          <rPr>
            <sz val="11"/>
            <color theme="1"/>
            <rFont val="Calibri"/>
            <scheme val="minor"/>
          </rPr>
          <t>======
ID#AAAAf1NGRuM
Ana Carolina Dutra    (2022-09-14 18:56:08)
Dado inserido manualmente.</t>
        </r>
      </text>
    </comment>
    <comment ref="K89" authorId="0">
      <text>
        <r>
          <rPr>
            <sz val="11"/>
            <color theme="1"/>
            <rFont val="Calibri"/>
            <scheme val="minor"/>
          </rPr>
          <t>======
ID#AAAAf1NGSvw
Ana Carolina Dutra    (2022-09-14 18:56:09)
Equipamento desligado.</t>
        </r>
      </text>
    </comment>
    <comment ref="P89" authorId="0">
      <text>
        <r>
          <rPr>
            <sz val="11"/>
            <color theme="1"/>
            <rFont val="Calibri"/>
            <scheme val="minor"/>
          </rPr>
          <t>======
ID#AAAAf1NGSQM
Ana Carolina Dutra    (2022-09-14 18:56:08)
Dado inserido manualmente.</t>
        </r>
      </text>
    </comment>
    <comment ref="Q89" authorId="0">
      <text>
        <r>
          <rPr>
            <sz val="11"/>
            <color theme="1"/>
            <rFont val="Calibri"/>
            <scheme val="minor"/>
          </rPr>
          <t>======
ID#AAAAf1NGRz0
Ana Carolina Dutra    (2022-09-14 18:56:08)
Dado inserido manualmente.</t>
        </r>
      </text>
    </comment>
    <comment ref="K90" authorId="0">
      <text>
        <r>
          <rPr>
            <sz val="11"/>
            <color theme="1"/>
            <rFont val="Calibri"/>
            <scheme val="minor"/>
          </rPr>
          <t>======
ID#AAAAf1NGSu0
Ana Carolina Dutra    (2022-09-14 18:56:08)
Equipamento desligado.</t>
        </r>
      </text>
    </comment>
    <comment ref="P90" authorId="0">
      <text>
        <r>
          <rPr>
            <sz val="11"/>
            <color theme="1"/>
            <rFont val="Calibri"/>
            <scheme val="minor"/>
          </rPr>
          <t>======
ID#AAAAf1NGS04
Ana Carolina Dutra    (2022-09-14 18:56:09)
Dado inserido manualmente.</t>
        </r>
      </text>
    </comment>
    <comment ref="Q90" authorId="0">
      <text>
        <r>
          <rPr>
            <sz val="11"/>
            <color theme="1"/>
            <rFont val="Calibri"/>
            <scheme val="minor"/>
          </rPr>
          <t>======
ID#AAAAf1NGShI
Ana Carolina Dutra    (2022-09-14 18:56:08)
Dado inserido manualmente.</t>
        </r>
      </text>
    </comment>
    <comment ref="K91" authorId="0">
      <text>
        <r>
          <rPr>
            <sz val="11"/>
            <color theme="1"/>
            <rFont val="Calibri"/>
            <scheme val="minor"/>
          </rPr>
          <t>======
ID#AAAAf1NGSy4
Ana Carolina Dutra    (2022-09-14 18:56:09)
Equipamento desligado.</t>
        </r>
      </text>
    </comment>
    <comment ref="P91" authorId="0">
      <text>
        <r>
          <rPr>
            <sz val="11"/>
            <color theme="1"/>
            <rFont val="Calibri"/>
            <scheme val="minor"/>
          </rPr>
          <t>======
ID#AAAAf1NGRgA
Ana Carolina Dutra    (2022-09-14 18:56:08)
Dado inserido manualmente.</t>
        </r>
      </text>
    </comment>
    <comment ref="Q91" authorId="0">
      <text>
        <r>
          <rPr>
            <sz val="11"/>
            <color theme="1"/>
            <rFont val="Calibri"/>
            <scheme val="minor"/>
          </rPr>
          <t>======
ID#AAAAf1NGSn0
Ana Carolina Dutra    (2022-09-14 18:56:08)
Dado inserido manualmente.</t>
        </r>
      </text>
    </comment>
    <comment ref="K92" authorId="0">
      <text>
        <r>
          <rPr>
            <sz val="11"/>
            <color theme="1"/>
            <rFont val="Calibri"/>
            <scheme val="minor"/>
          </rPr>
          <t>======
ID#AAAAf1NGS3U
Ana Carolina Dutra    (2022-09-14 18:56:09)
Equipamento desligado.</t>
        </r>
      </text>
    </comment>
    <comment ref="P92" authorId="0">
      <text>
        <r>
          <rPr>
            <sz val="11"/>
            <color theme="1"/>
            <rFont val="Calibri"/>
            <scheme val="minor"/>
          </rPr>
          <t>======
ID#AAAAf1NGRlU
Ana Carolina Dutra    (2022-09-14 18:56:08)
Dado inserido manualmente.</t>
        </r>
      </text>
    </comment>
    <comment ref="Q92" authorId="0">
      <text>
        <r>
          <rPr>
            <sz val="11"/>
            <color theme="1"/>
            <rFont val="Calibri"/>
            <scheme val="minor"/>
          </rPr>
          <t>======
ID#AAAAf1NGS_4
Ana Carolina Dutra    (2022-09-14 18:56:09)
Dado inserido manualmente.</t>
        </r>
      </text>
    </comment>
    <comment ref="K93" authorId="0">
      <text>
        <r>
          <rPr>
            <sz val="11"/>
            <color theme="1"/>
            <rFont val="Calibri"/>
            <scheme val="minor"/>
          </rPr>
          <t>======
ID#AAAAf1NGSKg
Ana Carolina Dutra    (2022-09-14 18:56:08)
Equipamento desligado.</t>
        </r>
      </text>
    </comment>
    <comment ref="P93" authorId="0">
      <text>
        <r>
          <rPr>
            <sz val="11"/>
            <color theme="1"/>
            <rFont val="Calibri"/>
            <scheme val="minor"/>
          </rPr>
          <t>======
ID#AAAAf1NGSsw
Ana Carolina Dutra    (2022-09-14 18:56:08)
Dado inserido manualmente.</t>
        </r>
      </text>
    </comment>
    <comment ref="Q93" authorId="0">
      <text>
        <r>
          <rPr>
            <sz val="11"/>
            <color theme="1"/>
            <rFont val="Calibri"/>
            <scheme val="minor"/>
          </rPr>
          <t>======
ID#AAAAf1NGRko
Ana Carolina Dutra    (2022-09-14 18:56:08)
Dado inserido manualmente.</t>
        </r>
      </text>
    </comment>
    <comment ref="K94" authorId="0">
      <text>
        <r>
          <rPr>
            <sz val="11"/>
            <color theme="1"/>
            <rFont val="Calibri"/>
            <scheme val="minor"/>
          </rPr>
          <t>======
ID#AAAAf1NGSmg
Ana Carolina Dutra    (2022-09-14 18:56:08)
Equipamento desligado.</t>
        </r>
      </text>
    </comment>
    <comment ref="P94" authorId="0">
      <text>
        <r>
          <rPr>
            <sz val="11"/>
            <color theme="1"/>
            <rFont val="Calibri"/>
            <scheme val="minor"/>
          </rPr>
          <t>======
ID#AAAAf1NGRm8
Ana Carolina Dutra    (2022-09-14 18:56:08)
Dado inserido manualmente.</t>
        </r>
      </text>
    </comment>
    <comment ref="Q94" authorId="0">
      <text>
        <r>
          <rPr>
            <sz val="11"/>
            <color theme="1"/>
            <rFont val="Calibri"/>
            <scheme val="minor"/>
          </rPr>
          <t>======
ID#AAAAf1NGS7A
Ana Carolina Dutra    (2022-09-14 18:56:09)
Dado inserido manualmente.</t>
        </r>
      </text>
    </comment>
    <comment ref="K103" authorId="0">
      <text>
        <r>
          <rPr>
            <sz val="11"/>
            <color theme="1"/>
            <rFont val="Calibri"/>
            <scheme val="minor"/>
          </rPr>
          <t>======
ID#AAAAf1NGS6Q
Ana Carolina Dutra    (2022-09-14 18:56:09)
Equipamento desligado.</t>
        </r>
      </text>
    </comment>
    <comment ref="P103" authorId="0">
      <text>
        <r>
          <rPr>
            <sz val="11"/>
            <color theme="1"/>
            <rFont val="Calibri"/>
            <scheme val="minor"/>
          </rPr>
          <t>======
ID#AAAAf1NGSvg
Ana Carolina Dutra    (2022-09-14 18:56:08)
Dado inserido manualmente.</t>
        </r>
      </text>
    </comment>
    <comment ref="Q103" authorId="0">
      <text>
        <r>
          <rPr>
            <sz val="11"/>
            <color theme="1"/>
            <rFont val="Calibri"/>
            <scheme val="minor"/>
          </rPr>
          <t>======
ID#AAAAf1NGRuA
Ana Carolina Dutra    (2022-09-14 18:56:08)
Dado inserido manualmente.</t>
        </r>
      </text>
    </comment>
    <comment ref="K104" authorId="0">
      <text>
        <r>
          <rPr>
            <sz val="11"/>
            <color theme="1"/>
            <rFont val="Calibri"/>
            <scheme val="minor"/>
          </rPr>
          <t>======
ID#AAAAf1NGSNY
Ana Carolina Dutra    (2022-09-14 18:56:08)
Equipamento desligado.</t>
        </r>
      </text>
    </comment>
    <comment ref="P104" authorId="0">
      <text>
        <r>
          <rPr>
            <sz val="11"/>
            <color theme="1"/>
            <rFont val="Calibri"/>
            <scheme val="minor"/>
          </rPr>
          <t>======
ID#AAAAf1NGS1c
Ana Carolina Dutra    (2022-09-14 18:56:09)
Dado inserido manualmente.</t>
        </r>
      </text>
    </comment>
    <comment ref="Q104" authorId="0">
      <text>
        <r>
          <rPr>
            <sz val="11"/>
            <color theme="1"/>
            <rFont val="Calibri"/>
            <scheme val="minor"/>
          </rPr>
          <t>======
ID#AAAAf1NGScM
Ana Carolina Dutra    (2022-09-14 18:56:08)
Dado inserido manualmente.</t>
        </r>
      </text>
    </comment>
    <comment ref="K105" authorId="0">
      <text>
        <r>
          <rPr>
            <sz val="11"/>
            <color theme="1"/>
            <rFont val="Calibri"/>
            <scheme val="minor"/>
          </rPr>
          <t>======
ID#AAAAf1NGSTE
Ana Carolina Dutra    (2022-09-14 18:56:08)
Equipamento desligado.</t>
        </r>
      </text>
    </comment>
    <comment ref="P105" authorId="0">
      <text>
        <r>
          <rPr>
            <sz val="11"/>
            <color theme="1"/>
            <rFont val="Calibri"/>
            <scheme val="minor"/>
          </rPr>
          <t>======
ID#AAAAf1NGRso
Ana Carolina Dutra    (2022-09-14 18:56:08)
Dado inserido manualmente.</t>
        </r>
      </text>
    </comment>
    <comment ref="Q105" authorId="0">
      <text>
        <r>
          <rPr>
            <sz val="11"/>
            <color theme="1"/>
            <rFont val="Calibri"/>
            <scheme val="minor"/>
          </rPr>
          <t>======
ID#AAAAf1NGSiY
Ana Carolina Dutra    (2022-09-14 18:56:08)
Dado inserido manualmente.</t>
        </r>
      </text>
    </comment>
    <comment ref="K106" authorId="0">
      <text>
        <r>
          <rPr>
            <sz val="11"/>
            <color theme="1"/>
            <rFont val="Calibri"/>
            <scheme val="minor"/>
          </rPr>
          <t>======
ID#AAAAf1NGS_Q
Ana Carolina Dutra    (2022-09-14 18:56:09)
Equipamento desligado.</t>
        </r>
      </text>
    </comment>
    <comment ref="P106" authorId="0">
      <text>
        <r>
          <rPr>
            <sz val="11"/>
            <color theme="1"/>
            <rFont val="Calibri"/>
            <scheme val="minor"/>
          </rPr>
          <t>======
ID#AAAAf1NGSik
Ana Carolina Dutra    (2022-09-14 18:56:08)
Dado inserido manualmente.</t>
        </r>
      </text>
    </comment>
    <comment ref="Q106" authorId="0">
      <text>
        <r>
          <rPr>
            <sz val="11"/>
            <color theme="1"/>
            <rFont val="Calibri"/>
            <scheme val="minor"/>
          </rPr>
          <t>======
ID#AAAAf1NGSfU
Ana Carolina Dutra    (2022-09-14 18:56:08)
Dado inserido manualmente.</t>
        </r>
      </text>
    </comment>
    <comment ref="K107" authorId="0">
      <text>
        <r>
          <rPr>
            <sz val="11"/>
            <color theme="1"/>
            <rFont val="Calibri"/>
            <scheme val="minor"/>
          </rPr>
          <t>======
ID#AAAAf1NGSSc
Ana Carolina Dutra    (2022-09-14 18:56:08)
Equipamento desligado.</t>
        </r>
      </text>
    </comment>
    <comment ref="P107" authorId="0">
      <text>
        <r>
          <rPr>
            <sz val="11"/>
            <color theme="1"/>
            <rFont val="Calibri"/>
            <scheme val="minor"/>
          </rPr>
          <t>======
ID#AAAAf1NGReA
Ana Carolina Dutra    (2022-09-14 18:56:08)
Dado inserido manualmente.</t>
        </r>
      </text>
    </comment>
    <comment ref="Q107" authorId="0">
      <text>
        <r>
          <rPr>
            <sz val="11"/>
            <color theme="1"/>
            <rFont val="Calibri"/>
            <scheme val="minor"/>
          </rPr>
          <t>======
ID#AAAAf1NGSsI
Ana Carolina Dutra    (2022-09-14 18:56:08)
Dado inserido manualmente.</t>
        </r>
      </text>
    </comment>
    <comment ref="K108" authorId="0">
      <text>
        <r>
          <rPr>
            <sz val="11"/>
            <color theme="1"/>
            <rFont val="Calibri"/>
            <scheme val="minor"/>
          </rPr>
          <t>======
ID#AAAAf1NGRxM
Ana Carolina Dutra    (2022-09-14 18:56:08)
Equipamento desligado.</t>
        </r>
      </text>
    </comment>
    <comment ref="P108" authorId="0">
      <text>
        <r>
          <rPr>
            <sz val="11"/>
            <color theme="1"/>
            <rFont val="Calibri"/>
            <scheme val="minor"/>
          </rPr>
          <t>======
ID#AAAAf1NGS-A
Ana Carolina Dutra    (2022-09-14 18:56:09)
Dado inserido manualmente.</t>
        </r>
      </text>
    </comment>
    <comment ref="Q108" authorId="0">
      <text>
        <r>
          <rPr>
            <sz val="11"/>
            <color theme="1"/>
            <rFont val="Calibri"/>
            <scheme val="minor"/>
          </rPr>
          <t>======
ID#AAAAf1NGRkk
Ana Carolina Dutra    (2022-09-14 18:56:08)
Dado inserido manualmente.</t>
        </r>
      </text>
    </comment>
    <comment ref="K109" authorId="0">
      <text>
        <r>
          <rPr>
            <sz val="11"/>
            <color theme="1"/>
            <rFont val="Calibri"/>
            <scheme val="minor"/>
          </rPr>
          <t>======
ID#AAAAf1NGRjU
Ana Carolina Dutra    (2022-09-14 18:56:08)
Equipamento desligado.</t>
        </r>
      </text>
    </comment>
    <comment ref="P109" authorId="0">
      <text>
        <r>
          <rPr>
            <sz val="11"/>
            <color theme="1"/>
            <rFont val="Calibri"/>
            <scheme val="minor"/>
          </rPr>
          <t>======
ID#AAAAf1NGS3M
Ana Carolina Dutra    (2022-09-14 18:56:09)
Dado inserido manualmente.</t>
        </r>
      </text>
    </comment>
    <comment ref="Q109" authorId="0">
      <text>
        <r>
          <rPr>
            <sz val="11"/>
            <color theme="1"/>
            <rFont val="Calibri"/>
            <scheme val="minor"/>
          </rPr>
          <t>======
ID#AAAAf1NGSs8
Ana Carolina Dutra    (2022-09-14 18:56:08)
Dado inserido manualmente.</t>
        </r>
      </text>
    </comment>
    <comment ref="K110" authorId="0">
      <text>
        <r>
          <rPr>
            <sz val="11"/>
            <color theme="1"/>
            <rFont val="Calibri"/>
            <scheme val="minor"/>
          </rPr>
          <t>======
ID#AAAAf1NGRnk
Ana Carolina Dutra    (2022-09-14 18:56:08)
Equipamento desligado.</t>
        </r>
      </text>
    </comment>
    <comment ref="P110" authorId="0">
      <text>
        <r>
          <rPr>
            <sz val="11"/>
            <color theme="1"/>
            <rFont val="Calibri"/>
            <scheme val="minor"/>
          </rPr>
          <t>======
ID#AAAAf1NGRnE
Ana Carolina Dutra    (2022-09-14 18:56:08)
Dado inserido manualmente.</t>
        </r>
      </text>
    </comment>
    <comment ref="Q110" authorId="0">
      <text>
        <r>
          <rPr>
            <sz val="11"/>
            <color theme="1"/>
            <rFont val="Calibri"/>
            <scheme val="minor"/>
          </rPr>
          <t>======
ID#AAAAf1NGRvA
Ana Carolina Dutra    (2022-09-14 18:56:08)
Dado inserido manualmente.</t>
        </r>
      </text>
    </comment>
    <comment ref="K111" authorId="0">
      <text>
        <r>
          <rPr>
            <sz val="11"/>
            <color theme="1"/>
            <rFont val="Calibri"/>
            <scheme val="minor"/>
          </rPr>
          <t>======
ID#AAAAf1NGRn0
Ana Carolina Dutra    (2022-09-14 18:56:08)
Equipamento desligado.</t>
        </r>
      </text>
    </comment>
    <comment ref="P111" authorId="0">
      <text>
        <r>
          <rPr>
            <sz val="11"/>
            <color theme="1"/>
            <rFont val="Calibri"/>
            <scheme val="minor"/>
          </rPr>
          <t>======
ID#AAAAf1NGSW4
Ana Carolina Dutra    (2022-09-14 18:56:08)
Dado inserido manualmente.</t>
        </r>
      </text>
    </comment>
    <comment ref="Q111" authorId="0">
      <text>
        <r>
          <rPr>
            <sz val="11"/>
            <color theme="1"/>
            <rFont val="Calibri"/>
            <scheme val="minor"/>
          </rPr>
          <t>======
ID#AAAAf1NGSxk
Ana Carolina Dutra    (2022-09-14 18:56:09)
Dado inserido manualmente.</t>
        </r>
      </text>
    </comment>
    <comment ref="K112" authorId="0">
      <text>
        <r>
          <rPr>
            <sz val="11"/>
            <color theme="1"/>
            <rFont val="Calibri"/>
            <scheme val="minor"/>
          </rPr>
          <t>======
ID#AAAAf1NGS2Y
Ana Carolina Dutra    (2022-09-14 18:56:09)
Equipamento desligado.</t>
        </r>
      </text>
    </comment>
    <comment ref="I113" authorId="0">
      <text>
        <r>
          <rPr>
            <sz val="11"/>
            <color theme="1"/>
            <rFont val="Calibri"/>
            <scheme val="minor"/>
          </rPr>
          <t>======
ID#AAAAf1NGSqI
Ana Carolina Dutra    (2022-09-14 18:56:08)
Ajuste na tensão da lâmpada UV.</t>
        </r>
      </text>
    </comment>
    <comment ref="K113" authorId="0">
      <text>
        <r>
          <rPr>
            <sz val="11"/>
            <color theme="1"/>
            <rFont val="Calibri"/>
            <scheme val="minor"/>
          </rPr>
          <t>======
ID#AAAAf1NGSLs
Ana Carolina Dutra    (2022-09-14 18:56:08)
Equipamento desligado.</t>
        </r>
      </text>
    </comment>
    <comment ref="I114" authorId="0">
      <text>
        <r>
          <rPr>
            <sz val="11"/>
            <color theme="1"/>
            <rFont val="Calibri"/>
            <scheme val="minor"/>
          </rPr>
          <t>======
ID#AAAAf1NGSig
Ana Carolina Dutra    (2022-09-14 18:56:08)
Verificação mensal.</t>
        </r>
      </text>
    </comment>
    <comment ref="K114" authorId="0">
      <text>
        <r>
          <rPr>
            <sz val="11"/>
            <color theme="1"/>
            <rFont val="Calibri"/>
            <scheme val="minor"/>
          </rPr>
          <t>======
ID#AAAAf1NGSiQ
Ana Carolina Dutra    (2022-09-14 18:56:08)
Equipamento desligado.</t>
        </r>
      </text>
    </comment>
    <comment ref="I115" authorId="0">
      <text>
        <r>
          <rPr>
            <sz val="11"/>
            <color theme="1"/>
            <rFont val="Calibri"/>
            <scheme val="minor"/>
          </rPr>
          <t>======
ID#AAAAf1NGSRY
Ana Carolina Dutra    (2022-09-14 18:56:08)
Verificação mensal.</t>
        </r>
      </text>
    </comment>
    <comment ref="K115" authorId="0">
      <text>
        <r>
          <rPr>
            <sz val="11"/>
            <color theme="1"/>
            <rFont val="Calibri"/>
            <scheme val="minor"/>
          </rPr>
          <t>======
ID#AAAAf1NGRd0
Ana Carolina Dutra    (2022-09-14 18:56:08)
Equipamento desligado.</t>
        </r>
      </text>
    </comment>
    <comment ref="I116" authorId="0">
      <text>
        <r>
          <rPr>
            <sz val="11"/>
            <color theme="1"/>
            <rFont val="Calibri"/>
            <scheme val="minor"/>
          </rPr>
          <t>======
ID#AAAAf1NGSvY
Ana Carolina Dutra    (2022-09-14 18:56:08)
Verificação mensal.</t>
        </r>
      </text>
    </comment>
    <comment ref="K116" authorId="0">
      <text>
        <r>
          <rPr>
            <sz val="11"/>
            <color theme="1"/>
            <rFont val="Calibri"/>
            <scheme val="minor"/>
          </rPr>
          <t>======
ID#AAAAf1NGS-E
Ana Carolina Dutra    (2022-09-14 18:56:09)
Equipamento desligado.</t>
        </r>
      </text>
    </comment>
    <comment ref="I117" authorId="0">
      <text>
        <r>
          <rPr>
            <sz val="11"/>
            <color theme="1"/>
            <rFont val="Calibri"/>
            <scheme val="minor"/>
          </rPr>
          <t>======
ID#AAAAf1NGSBI
Ana Carolina Dutra    (2022-09-14 18:56:08)
Verificação mensal.</t>
        </r>
      </text>
    </comment>
    <comment ref="K117" authorId="0">
      <text>
        <r>
          <rPr>
            <sz val="11"/>
            <color theme="1"/>
            <rFont val="Calibri"/>
            <scheme val="minor"/>
          </rPr>
          <t>======
ID#AAAAf1NGR7s
Ana Carolina Dutra    (2022-09-14 18:56:08)
Equipamento desligado.</t>
        </r>
      </text>
    </comment>
    <comment ref="I118" authorId="0">
      <text>
        <r>
          <rPr>
            <sz val="11"/>
            <color theme="1"/>
            <rFont val="Calibri"/>
            <scheme val="minor"/>
          </rPr>
          <t>======
ID#AAAAf1NGSEg
Ana Carolina Dutra    (2022-09-14 18:56:08)
Verificação mensal.</t>
        </r>
      </text>
    </comment>
    <comment ref="K118" authorId="0">
      <text>
        <r>
          <rPr>
            <sz val="11"/>
            <color theme="1"/>
            <rFont val="Calibri"/>
            <scheme val="minor"/>
          </rPr>
          <t>======
ID#AAAAf1NGRd8
Ana Carolina Dutra    (2022-09-14 18:56:08)
Equipamento desligado.</t>
        </r>
      </text>
    </comment>
    <comment ref="F119" authorId="0">
      <text>
        <r>
          <rPr>
            <sz val="11"/>
            <color theme="1"/>
            <rFont val="Calibri"/>
            <scheme val="minor"/>
          </rPr>
          <t>======
ID#AAAAf1NGSS8
Ana Carolina Dutra    (2022-09-14 18:56:08)
Verificação mensal.</t>
        </r>
      </text>
    </comment>
    <comment ref="G119" authorId="0">
      <text>
        <r>
          <rPr>
            <sz val="11"/>
            <color theme="1"/>
            <rFont val="Calibri"/>
            <scheme val="minor"/>
          </rPr>
          <t>======
ID#AAAAf1NGS1E
Ana Carolina Dutra    (2022-09-14 18:56:09)
Verificação mensal.</t>
        </r>
      </text>
    </comment>
    <comment ref="H119" authorId="0">
      <text>
        <r>
          <rPr>
            <sz val="11"/>
            <color theme="1"/>
            <rFont val="Calibri"/>
            <scheme val="minor"/>
          </rPr>
          <t>======
ID#AAAAf1NGSAY
Ana Carolina Dutra    (2022-09-14 18:56:08)
Verificação mensal.</t>
        </r>
      </text>
    </comment>
    <comment ref="K119" authorId="0">
      <text>
        <r>
          <rPr>
            <sz val="11"/>
            <color theme="1"/>
            <rFont val="Calibri"/>
            <scheme val="minor"/>
          </rPr>
          <t>======
ID#AAAAf1NGSqk
Ana Carolina Dutra    (2022-09-14 18:56:08)
Equipamento desligado.</t>
        </r>
      </text>
    </comment>
    <comment ref="F120" authorId="0">
      <text>
        <r>
          <rPr>
            <sz val="11"/>
            <color theme="1"/>
            <rFont val="Calibri"/>
            <scheme val="minor"/>
          </rPr>
          <t>======
ID#AAAAf1NGSJs
Ana Carolina Dutra    (2022-09-14 18:56:08)
Verificação mensal.</t>
        </r>
      </text>
    </comment>
    <comment ref="G120" authorId="0">
      <text>
        <r>
          <rPr>
            <sz val="11"/>
            <color theme="1"/>
            <rFont val="Calibri"/>
            <scheme val="minor"/>
          </rPr>
          <t>======
ID#AAAAf1NGSew
Ana Carolina Dutra    (2022-09-14 18:56:08)
Verificação mensal.</t>
        </r>
      </text>
    </comment>
    <comment ref="H120" authorId="0">
      <text>
        <r>
          <rPr>
            <sz val="11"/>
            <color theme="1"/>
            <rFont val="Calibri"/>
            <scheme val="minor"/>
          </rPr>
          <t>======
ID#AAAAf1NGSKk
Ana Carolina Dutra    (2022-09-14 18:56:08)
Verificação mensal.</t>
        </r>
      </text>
    </comment>
    <comment ref="K120" authorId="0">
      <text>
        <r>
          <rPr>
            <sz val="11"/>
            <color theme="1"/>
            <rFont val="Calibri"/>
            <scheme val="minor"/>
          </rPr>
          <t>======
ID#AAAAf1NGSnM
Ana Carolina Dutra    (2022-09-14 18:56:08)
Equipamento desligado.</t>
        </r>
      </text>
    </comment>
    <comment ref="K121" authorId="0">
      <text>
        <r>
          <rPr>
            <sz val="11"/>
            <color theme="1"/>
            <rFont val="Calibri"/>
            <scheme val="minor"/>
          </rPr>
          <t>======
ID#AAAAf1NGRqA
Ana Carolina Dutra    (2022-09-14 18:56:08)
Equipamento desligado.</t>
        </r>
      </text>
    </comment>
    <comment ref="K122" authorId="0">
      <text>
        <r>
          <rPr>
            <sz val="11"/>
            <color theme="1"/>
            <rFont val="Calibri"/>
            <scheme val="minor"/>
          </rPr>
          <t>======
ID#AAAAf1NGS1s
Ana Carolina Dutra    (2022-09-14 18:56:09)
Equipamento desligado.</t>
        </r>
      </text>
    </comment>
    <comment ref="K123" authorId="0">
      <text>
        <r>
          <rPr>
            <sz val="11"/>
            <color theme="1"/>
            <rFont val="Calibri"/>
            <scheme val="minor"/>
          </rPr>
          <t>======
ID#AAAAf1NGS7I
Ana Carolina Dutra    (2022-09-14 18:56:09)
Equipamento desligado.</t>
        </r>
      </text>
    </comment>
    <comment ref="K124" authorId="0">
      <text>
        <r>
          <rPr>
            <sz val="11"/>
            <color theme="1"/>
            <rFont val="Calibri"/>
            <scheme val="minor"/>
          </rPr>
          <t>======
ID#AAAAf1NGSaE
Ana Carolina Dutra    (2022-09-14 18:56:08)
Equipamento desligado.</t>
        </r>
      </text>
    </comment>
    <comment ref="K125" authorId="0">
      <text>
        <r>
          <rPr>
            <sz val="11"/>
            <color theme="1"/>
            <rFont val="Calibri"/>
            <scheme val="minor"/>
          </rPr>
          <t>======
ID#AAAAf1NGS9U
Ana Carolina Dutra    (2022-09-14 18:56:09)
Equipamento desligado.</t>
        </r>
      </text>
    </comment>
    <comment ref="K126" authorId="0">
      <text>
        <r>
          <rPr>
            <sz val="11"/>
            <color theme="1"/>
            <rFont val="Calibri"/>
            <scheme val="minor"/>
          </rPr>
          <t>======
ID#AAAAf1NGSus
Ana Carolina Dutra    (2022-09-14 18:56:08)
Equipamento desligado.</t>
        </r>
      </text>
    </comment>
    <comment ref="K135" authorId="0">
      <text>
        <r>
          <rPr>
            <sz val="11"/>
            <color theme="1"/>
            <rFont val="Calibri"/>
            <scheme val="minor"/>
          </rPr>
          <t>======
ID#AAAAf1NGSgE
Ana Carolina Dutra    (2022-09-14 18:56:08)
Equipamento desligado.</t>
        </r>
      </text>
    </comment>
    <comment ref="K136" authorId="0">
      <text>
        <r>
          <rPr>
            <sz val="11"/>
            <color theme="1"/>
            <rFont val="Calibri"/>
            <scheme val="minor"/>
          </rPr>
          <t>======
ID#AAAAf1NGR2s
Ana Carolina Dutra    (2022-09-14 18:56:08)
Equipamento desligado.</t>
        </r>
      </text>
    </comment>
    <comment ref="K137" authorId="0">
      <text>
        <r>
          <rPr>
            <sz val="11"/>
            <color theme="1"/>
            <rFont val="Calibri"/>
            <scheme val="minor"/>
          </rPr>
          <t>======
ID#AAAAf1NGSmA
Ana Carolina Dutra    (2022-09-14 18:56:08)
Equipamento desligado.</t>
        </r>
      </text>
    </comment>
    <comment ref="K138" authorId="0">
      <text>
        <r>
          <rPr>
            <sz val="11"/>
            <color theme="1"/>
            <rFont val="Calibri"/>
            <scheme val="minor"/>
          </rPr>
          <t>======
ID#AAAAf1NGSKo
Ana Carolina Dutra    (2022-09-14 18:56:08)
Equipamento desligado.</t>
        </r>
      </text>
    </comment>
    <comment ref="K139" authorId="0">
      <text>
        <r>
          <rPr>
            <sz val="11"/>
            <color theme="1"/>
            <rFont val="Calibri"/>
            <scheme val="minor"/>
          </rPr>
          <t>======
ID#AAAAf1NGSPE
Ana Carolina Dutra    (2022-09-14 18:56:08)
Equipamento desligado.</t>
        </r>
      </text>
    </comment>
    <comment ref="K140" authorId="0">
      <text>
        <r>
          <rPr>
            <sz val="11"/>
            <color theme="1"/>
            <rFont val="Calibri"/>
            <scheme val="minor"/>
          </rPr>
          <t>======
ID#AAAAf1NGR_o
Ana Carolina Dutra    (2022-09-14 18:56:08)
Equipamento desligado.</t>
        </r>
      </text>
    </comment>
    <comment ref="O140" authorId="0">
      <text>
        <r>
          <rPr>
            <sz val="11"/>
            <color theme="1"/>
            <rFont val="Calibri"/>
            <scheme val="minor"/>
          </rPr>
          <t>======
ID#AAAAf1NGRcM
Ana Carolina Dutra    (2022-09-14 18:56:08)
Desvio de leitura para valor fora do range de medição.</t>
        </r>
      </text>
    </comment>
    <comment ref="K141" authorId="0">
      <text>
        <r>
          <rPr>
            <sz val="11"/>
            <color theme="1"/>
            <rFont val="Calibri"/>
            <scheme val="minor"/>
          </rPr>
          <t>======
ID#AAAAf1NGSFI
Ana Carolina Dutra    (2022-09-14 18:56:08)
Equipamento desligado.</t>
        </r>
      </text>
    </comment>
    <comment ref="K142" authorId="0">
      <text>
        <r>
          <rPr>
            <sz val="11"/>
            <color theme="1"/>
            <rFont val="Calibri"/>
            <scheme val="minor"/>
          </rPr>
          <t>======
ID#AAAAf1NGSUg
Ana Carolina Dutra    (2022-09-14 18:56:08)
Equipamento desligado.</t>
        </r>
      </text>
    </comment>
    <comment ref="K143" authorId="0">
      <text>
        <r>
          <rPr>
            <sz val="11"/>
            <color theme="1"/>
            <rFont val="Calibri"/>
            <scheme val="minor"/>
          </rPr>
          <t>======
ID#AAAAf1NGSXs
Ana Carolina Dutra    (2022-09-14 18:56:08)
Equipamento desligado.</t>
        </r>
      </text>
    </comment>
    <comment ref="K144" authorId="0">
      <text>
        <r>
          <rPr>
            <sz val="11"/>
            <color theme="1"/>
            <rFont val="Calibri"/>
            <scheme val="minor"/>
          </rPr>
          <t>======
ID#AAAAf1NGRa8
Ana Carolina Dutra    (2022-09-14 18:56:08)
Equipamento desligado.</t>
        </r>
      </text>
    </comment>
    <comment ref="R144" authorId="0">
      <text>
        <r>
          <rPr>
            <sz val="11"/>
            <color theme="1"/>
            <rFont val="Calibri"/>
            <scheme val="minor"/>
          </rPr>
          <t>======
ID#AAAAf1NGSNs
Ana Carolina Dutra    (2022-09-14 18:56:08)
Teste no sensor pluviométrico</t>
        </r>
      </text>
    </comment>
    <comment ref="K145" authorId="0">
      <text>
        <r>
          <rPr>
            <sz val="11"/>
            <color theme="1"/>
            <rFont val="Calibri"/>
            <scheme val="minor"/>
          </rPr>
          <t>======
ID#AAAAf1NGSBY
Ana Carolina Dutra    (2022-09-14 18:56:08)
Equipamento desligado.</t>
        </r>
      </text>
    </comment>
    <comment ref="R145" authorId="0">
      <text>
        <r>
          <rPr>
            <sz val="11"/>
            <color theme="1"/>
            <rFont val="Calibri"/>
            <scheme val="minor"/>
          </rPr>
          <t>======
ID#AAAAf1NGRkQ
Ana Carolina Dutra    (2022-09-14 18:56:08)
Teste no sensor pluviométrico</t>
        </r>
      </text>
    </comment>
    <comment ref="K146" authorId="0">
      <text>
        <r>
          <rPr>
            <sz val="11"/>
            <color theme="1"/>
            <rFont val="Calibri"/>
            <scheme val="minor"/>
          </rPr>
          <t>======
ID#AAAAf1NGSFU
Ana Carolina Dutra    (2022-09-14 18:56:08)
Equipamento desligado.</t>
        </r>
      </text>
    </comment>
    <comment ref="K147" authorId="0">
      <text>
        <r>
          <rPr>
            <sz val="11"/>
            <color theme="1"/>
            <rFont val="Calibri"/>
            <scheme val="minor"/>
          </rPr>
          <t>======
ID#AAAAf1NGS9Y
Ana Carolina Dutra    (2022-09-14 18:56:09)
Equipamento desligado.</t>
        </r>
      </text>
    </comment>
    <comment ref="K148" authorId="0">
      <text>
        <r>
          <rPr>
            <sz val="11"/>
            <color theme="1"/>
            <rFont val="Calibri"/>
            <scheme val="minor"/>
          </rPr>
          <t>======
ID#AAAAf1NGSfE
Ana Carolina Dutra    (2022-09-14 18:56:08)
Equipamento desligado.</t>
        </r>
      </text>
    </comment>
    <comment ref="K149" authorId="0">
      <text>
        <r>
          <rPr>
            <sz val="11"/>
            <color theme="1"/>
            <rFont val="Calibri"/>
            <scheme val="minor"/>
          </rPr>
          <t>======
ID#AAAAf1NGS5k
Ana Carolina Dutra    (2022-09-14 18:56:09)
Equipamento desligado.</t>
        </r>
      </text>
    </comment>
    <comment ref="K150" authorId="0">
      <text>
        <r>
          <rPr>
            <sz val="11"/>
            <color theme="1"/>
            <rFont val="Calibri"/>
            <scheme val="minor"/>
          </rPr>
          <t>======
ID#AAAAf1NGRtU
Ana Carolina Dutra    (2022-09-14 18:56:08)
Equipamento desligado.</t>
        </r>
      </text>
    </comment>
    <comment ref="K151" authorId="0">
      <text>
        <r>
          <rPr>
            <sz val="11"/>
            <color theme="1"/>
            <rFont val="Calibri"/>
            <scheme val="minor"/>
          </rPr>
          <t>======
ID#AAAAf1NGRyM
Ana Carolina Dutra    (2022-09-14 18:56:08)
Equipamento desligado.</t>
        </r>
      </text>
    </comment>
    <comment ref="F152" authorId="0">
      <text>
        <r>
          <rPr>
            <sz val="11"/>
            <color theme="1"/>
            <rFont val="Calibri"/>
            <scheme val="minor"/>
          </rPr>
          <t>======
ID#AAAAf1NGSHw
Ana Carolina Dutra    (2022-09-14 18:56:08)
Verificação mensal.</t>
        </r>
      </text>
    </comment>
    <comment ref="G152" authorId="0">
      <text>
        <r>
          <rPr>
            <sz val="11"/>
            <color theme="1"/>
            <rFont val="Calibri"/>
            <scheme val="minor"/>
          </rPr>
          <t>======
ID#AAAAf1NGReg
Ana Carolina Dutra    (2022-09-14 18:56:08)
Verificação mensal.</t>
        </r>
      </text>
    </comment>
    <comment ref="H152" authorId="0">
      <text>
        <r>
          <rPr>
            <sz val="11"/>
            <color theme="1"/>
            <rFont val="Calibri"/>
            <scheme val="minor"/>
          </rPr>
          <t>======
ID#AAAAf1NGSrI
Ana Carolina Dutra    (2022-09-14 18:56:08)
Verificação mensal.</t>
        </r>
      </text>
    </comment>
    <comment ref="K152" authorId="0">
      <text>
        <r>
          <rPr>
            <sz val="11"/>
            <color theme="1"/>
            <rFont val="Calibri"/>
            <scheme val="minor"/>
          </rPr>
          <t>======
ID#AAAAf1NGSZU
Ana Carolina Dutra    (2022-09-14 18:56:08)
Equipamento desligado.</t>
        </r>
      </text>
    </comment>
    <comment ref="K153" authorId="0">
      <text>
        <r>
          <rPr>
            <sz val="11"/>
            <color theme="1"/>
            <rFont val="Calibri"/>
            <scheme val="minor"/>
          </rPr>
          <t>======
ID#AAAAf1NGSt0
Ana Carolina Dutra    (2022-09-14 18:56:08)
Equipamento desligado.</t>
        </r>
      </text>
    </comment>
    <comment ref="K154" authorId="0">
      <text>
        <r>
          <rPr>
            <sz val="11"/>
            <color theme="1"/>
            <rFont val="Calibri"/>
            <scheme val="minor"/>
          </rPr>
          <t>======
ID#AAAAf1NGSGQ
Ana Carolina Dutra    (2022-09-14 18:56:08)
Equipamento desligado.</t>
        </r>
      </text>
    </comment>
    <comment ref="K155" authorId="0">
      <text>
        <r>
          <rPr>
            <sz val="11"/>
            <color theme="1"/>
            <rFont val="Calibri"/>
            <scheme val="minor"/>
          </rPr>
          <t>======
ID#AAAAf1NGRgY
Ana Carolina Dutra    (2022-09-14 18:56:08)
Equipamento desligado.</t>
        </r>
      </text>
    </comment>
    <comment ref="K156" authorId="0">
      <text>
        <r>
          <rPr>
            <sz val="11"/>
            <color theme="1"/>
            <rFont val="Calibri"/>
            <scheme val="minor"/>
          </rPr>
          <t>======
ID#AAAAf1NGS0c
Ana Carolina Dutra    (2022-09-14 18:56:09)
Equipamento desligado.</t>
        </r>
      </text>
    </comment>
    <comment ref="K157" authorId="0">
      <text>
        <r>
          <rPr>
            <sz val="11"/>
            <color theme="1"/>
            <rFont val="Calibri"/>
            <scheme val="minor"/>
          </rPr>
          <t>======
ID#AAAAf1NGReY
Ana Carolina Dutra    (2022-09-14 18:56:08)
Equipamento desligado.</t>
        </r>
      </text>
    </comment>
    <comment ref="K158" authorId="0">
      <text>
        <r>
          <rPr>
            <sz val="11"/>
            <color theme="1"/>
            <rFont val="Calibri"/>
            <scheme val="minor"/>
          </rPr>
          <t>======
ID#AAAAf1NGSkg
Ana Carolina Dutra    (2022-09-14 18:56:08)
Equipamento desligado.</t>
        </r>
      </text>
    </comment>
    <comment ref="K167" authorId="0">
      <text>
        <r>
          <rPr>
            <sz val="11"/>
            <color theme="1"/>
            <rFont val="Calibri"/>
            <scheme val="minor"/>
          </rPr>
          <t>======
ID#AAAAf1NGSzI
Ana Carolina Dutra    (2022-09-14 18:56:09)
Equipamento desligado.</t>
        </r>
      </text>
    </comment>
    <comment ref="K168" authorId="0">
      <text>
        <r>
          <rPr>
            <sz val="11"/>
            <color theme="1"/>
            <rFont val="Calibri"/>
            <scheme val="minor"/>
          </rPr>
          <t>======
ID#AAAAf1NGSGs
Ana Carolina Dutra    (2022-09-14 18:56:08)
Equipamento desligado.</t>
        </r>
      </text>
    </comment>
    <comment ref="K169" authorId="0">
      <text>
        <r>
          <rPr>
            <sz val="11"/>
            <color theme="1"/>
            <rFont val="Calibri"/>
            <scheme val="minor"/>
          </rPr>
          <t>======
ID#AAAAf1NGSjA
Ana Carolina Dutra    (2022-09-14 18:56:08)
Equipamento desligado.</t>
        </r>
      </text>
    </comment>
    <comment ref="K170" authorId="0">
      <text>
        <r>
          <rPr>
            <sz val="11"/>
            <color theme="1"/>
            <rFont val="Calibri"/>
            <scheme val="minor"/>
          </rPr>
          <t>======
ID#AAAAf1NGS6w
Ana Carolina Dutra    (2022-09-14 18:56:09)
Equipamento desligado.</t>
        </r>
      </text>
    </comment>
    <comment ref="K171" authorId="0">
      <text>
        <r>
          <rPr>
            <sz val="11"/>
            <color theme="1"/>
            <rFont val="Calibri"/>
            <scheme val="minor"/>
          </rPr>
          <t>======
ID#AAAAf1NGSG8
Ana Carolina Dutra    (2022-09-14 18:56:08)
Equipamento desligado.</t>
        </r>
      </text>
    </comment>
    <comment ref="K172" authorId="0">
      <text>
        <r>
          <rPr>
            <sz val="11"/>
            <color theme="1"/>
            <rFont val="Calibri"/>
            <scheme val="minor"/>
          </rPr>
          <t>======
ID#AAAAf1NGSro
Ana Carolina Dutra    (2022-09-14 18:56:08)
Equipamento desligado.</t>
        </r>
      </text>
    </comment>
    <comment ref="K173" authorId="0">
      <text>
        <r>
          <rPr>
            <sz val="11"/>
            <color theme="1"/>
            <rFont val="Calibri"/>
            <scheme val="minor"/>
          </rPr>
          <t>======
ID#AAAAf1NGRbU
Ana Carolina Dutra    (2022-09-14 18:56:08)
Equipamento desligado.</t>
        </r>
      </text>
    </comment>
    <comment ref="K174" authorId="0">
      <text>
        <r>
          <rPr>
            <sz val="11"/>
            <color theme="1"/>
            <rFont val="Calibri"/>
            <scheme val="minor"/>
          </rPr>
          <t>======
ID#AAAAf1NGS84
Ana Carolina Dutra    (2022-09-14 18:56:09)
Equipamento desligado.</t>
        </r>
      </text>
    </comment>
    <comment ref="C175" authorId="0">
      <text>
        <r>
          <rPr>
            <sz val="11"/>
            <color theme="1"/>
            <rFont val="Calibri"/>
            <scheme val="minor"/>
          </rPr>
          <t>======
ID#AAAAf1NGS1I
Ana Carolina Dutra    (2022-09-14 18:56:09)
Falha de energia.</t>
        </r>
      </text>
    </comment>
    <comment ref="K175" authorId="0">
      <text>
        <r>
          <rPr>
            <sz val="11"/>
            <color theme="1"/>
            <rFont val="Calibri"/>
            <scheme val="minor"/>
          </rPr>
          <t>======
ID#AAAAf1NGSBc
Ana Carolina Dutra    (2022-09-14 18:56:08)
Equipamento desligado.</t>
        </r>
      </text>
    </comment>
    <comment ref="L175" authorId="0">
      <text>
        <r>
          <rPr>
            <sz val="11"/>
            <color theme="1"/>
            <rFont val="Calibri"/>
            <scheme val="minor"/>
          </rPr>
          <t>======
ID#AAAAf1NGRys
Ana Carolina Dutra    (2022-09-14 18:56:08)
Falha de energia.</t>
        </r>
      </text>
    </comment>
    <comment ref="M175" authorId="0">
      <text>
        <r>
          <rPr>
            <sz val="11"/>
            <color theme="1"/>
            <rFont val="Calibri"/>
            <scheme val="minor"/>
          </rPr>
          <t>======
ID#AAAAf1NGR3o
Ana Carolina Dutra    (2022-09-14 18:56:08)
Falha de energia.</t>
        </r>
      </text>
    </comment>
    <comment ref="N175" authorId="0">
      <text>
        <r>
          <rPr>
            <sz val="11"/>
            <color theme="1"/>
            <rFont val="Calibri"/>
            <scheme val="minor"/>
          </rPr>
          <t>======
ID#AAAAf1NGSyo
Ana Carolina Dutra    (2022-09-14 18:56:09)
Falha de energia.</t>
        </r>
      </text>
    </comment>
    <comment ref="O175" authorId="0">
      <text>
        <r>
          <rPr>
            <sz val="11"/>
            <color theme="1"/>
            <rFont val="Calibri"/>
            <scheme val="minor"/>
          </rPr>
          <t>======
ID#AAAAf1NGShc
Ana Carolina Dutra    (2022-09-14 18:56:08)
Falha de energia.</t>
        </r>
      </text>
    </comment>
    <comment ref="P175" authorId="0">
      <text>
        <r>
          <rPr>
            <sz val="11"/>
            <color theme="1"/>
            <rFont val="Calibri"/>
            <scheme val="minor"/>
          </rPr>
          <t>======
ID#AAAAf1NGS7w
Ana Carolina Dutra    (2022-09-14 18:56:09)
Falha de energia.</t>
        </r>
      </text>
    </comment>
    <comment ref="Q175" authorId="0">
      <text>
        <r>
          <rPr>
            <sz val="11"/>
            <color theme="1"/>
            <rFont val="Calibri"/>
            <scheme val="minor"/>
          </rPr>
          <t>======
ID#AAAAf1NGRhM
Ana Carolina Dutra    (2022-09-14 18:56:08)
Falha de energia.</t>
        </r>
      </text>
    </comment>
    <comment ref="R175" authorId="0">
      <text>
        <r>
          <rPr>
            <sz val="11"/>
            <color theme="1"/>
            <rFont val="Calibri"/>
            <scheme val="minor"/>
          </rPr>
          <t>======
ID#AAAAf1NGStQ
Ana Carolina Dutra    (2022-09-14 18:56:08)
Falha de energia.</t>
        </r>
      </text>
    </comment>
    <comment ref="C176" authorId="0">
      <text>
        <r>
          <rPr>
            <sz val="11"/>
            <color theme="1"/>
            <rFont val="Calibri"/>
            <scheme val="minor"/>
          </rPr>
          <t>======
ID#AAAAf1NGSxE
Ana Carolina Dutra    (2022-09-14 18:56:09)
Dado inserido manualmente.</t>
        </r>
      </text>
    </comment>
    <comment ref="K176" authorId="0">
      <text>
        <r>
          <rPr>
            <sz val="11"/>
            <color theme="1"/>
            <rFont val="Calibri"/>
            <scheme val="minor"/>
          </rPr>
          <t>======
ID#AAAAf1NGSSE
Ana Carolina Dutra    (2022-09-14 18:56:08)
Equipamento desligado.</t>
        </r>
      </text>
    </comment>
    <comment ref="L176" authorId="0">
      <text>
        <r>
          <rPr>
            <sz val="11"/>
            <color theme="1"/>
            <rFont val="Calibri"/>
            <scheme val="minor"/>
          </rPr>
          <t>======
ID#AAAAf1NGR_Q
Ana Carolina Dutra    (2022-09-14 18:56:08)
Dado inserido manualmente.</t>
        </r>
      </text>
    </comment>
    <comment ref="M176" authorId="0">
      <text>
        <r>
          <rPr>
            <sz val="11"/>
            <color theme="1"/>
            <rFont val="Calibri"/>
            <scheme val="minor"/>
          </rPr>
          <t>======
ID#AAAAf1NGSDc
Ana Carolina Dutra    (2022-09-14 18:56:08)
Dado inserido manualmente.</t>
        </r>
      </text>
    </comment>
    <comment ref="N176" authorId="0">
      <text>
        <r>
          <rPr>
            <sz val="11"/>
            <color theme="1"/>
            <rFont val="Calibri"/>
            <scheme val="minor"/>
          </rPr>
          <t>======
ID#AAAAf1NGRwU
Ana Carolina Dutra    (2022-09-14 18:56:08)
Dado inserido manualmente.</t>
        </r>
      </text>
    </comment>
    <comment ref="O176" authorId="0">
      <text>
        <r>
          <rPr>
            <sz val="11"/>
            <color theme="1"/>
            <rFont val="Calibri"/>
            <scheme val="minor"/>
          </rPr>
          <t>======
ID#AAAAf1NGS1g
Ana Carolina Dutra    (2022-09-14 18:56:09)
Dado inserido manualmente.</t>
        </r>
      </text>
    </comment>
    <comment ref="P176" authorId="0">
      <text>
        <r>
          <rPr>
            <sz val="11"/>
            <color theme="1"/>
            <rFont val="Calibri"/>
            <scheme val="minor"/>
          </rPr>
          <t>======
ID#AAAAf1NGS78
Ana Carolina Dutra    (2022-09-14 18:56:09)
Dado inserido manualmente.</t>
        </r>
      </text>
    </comment>
    <comment ref="Q176" authorId="0">
      <text>
        <r>
          <rPr>
            <sz val="11"/>
            <color theme="1"/>
            <rFont val="Calibri"/>
            <scheme val="minor"/>
          </rPr>
          <t>======
ID#AAAAf1NGRg8
Ana Carolina Dutra    (2022-09-14 18:56:08)
Dado inserido manualmente.</t>
        </r>
      </text>
    </comment>
    <comment ref="R176" authorId="0">
      <text>
        <r>
          <rPr>
            <sz val="11"/>
            <color theme="1"/>
            <rFont val="Calibri"/>
            <scheme val="minor"/>
          </rPr>
          <t>======
ID#AAAAf1NGSVE
Ana Carolina Dutra    (2022-09-14 18:56:08)
Dado inserido manualmente.</t>
        </r>
      </text>
    </comment>
    <comment ref="C177" authorId="0">
      <text>
        <r>
          <rPr>
            <sz val="11"/>
            <color theme="1"/>
            <rFont val="Calibri"/>
            <scheme val="minor"/>
          </rPr>
          <t>======
ID#AAAAf1NGSec
Ana Carolina Dutra    (2022-09-14 18:56:08)
Dado inserido manualmente.</t>
        </r>
      </text>
    </comment>
    <comment ref="K177" authorId="0">
      <text>
        <r>
          <rPr>
            <sz val="11"/>
            <color theme="1"/>
            <rFont val="Calibri"/>
            <scheme val="minor"/>
          </rPr>
          <t>======
ID#AAAAf1NGR30
Ana Carolina Dutra    (2022-09-14 18:56:08)
Equipamento desligado.</t>
        </r>
      </text>
    </comment>
    <comment ref="L177" authorId="0">
      <text>
        <r>
          <rPr>
            <sz val="11"/>
            <color theme="1"/>
            <rFont val="Calibri"/>
            <scheme val="minor"/>
          </rPr>
          <t>======
ID#AAAAf1NGSmU
Ana Carolina Dutra    (2022-09-14 18:56:08)
Dado inserido manualmente.</t>
        </r>
      </text>
    </comment>
    <comment ref="M177" authorId="0">
      <text>
        <r>
          <rPr>
            <sz val="11"/>
            <color theme="1"/>
            <rFont val="Calibri"/>
            <scheme val="minor"/>
          </rPr>
          <t>======
ID#AAAAf1NGSvk
Ana Carolina Dutra    (2022-09-14 18:56:09)
Dado inserido manualmente.</t>
        </r>
      </text>
    </comment>
    <comment ref="N177" authorId="0">
      <text>
        <r>
          <rPr>
            <sz val="11"/>
            <color theme="1"/>
            <rFont val="Calibri"/>
            <scheme val="minor"/>
          </rPr>
          <t>======
ID#AAAAf1NGSxQ
Ana Carolina Dutra    (2022-09-14 18:56:09)
Dado inserido manualmente.</t>
        </r>
      </text>
    </comment>
    <comment ref="O177" authorId="0">
      <text>
        <r>
          <rPr>
            <sz val="11"/>
            <color theme="1"/>
            <rFont val="Calibri"/>
            <scheme val="minor"/>
          </rPr>
          <t>======
ID#AAAAf1NGRzY
Ana Carolina Dutra    (2022-09-14 18:56:08)
Dado inserido manualmente.</t>
        </r>
      </text>
    </comment>
    <comment ref="P177" authorId="0">
      <text>
        <r>
          <rPr>
            <sz val="11"/>
            <color theme="1"/>
            <rFont val="Calibri"/>
            <scheme val="minor"/>
          </rPr>
          <t>======
ID#AAAAf1NGSX8
Ana Carolina Dutra    (2022-09-14 18:56:08)
Dado inserido manualmente.</t>
        </r>
      </text>
    </comment>
    <comment ref="Q177" authorId="0">
      <text>
        <r>
          <rPr>
            <sz val="11"/>
            <color theme="1"/>
            <rFont val="Calibri"/>
            <scheme val="minor"/>
          </rPr>
          <t>======
ID#AAAAf1NGRkg
Ana Carolina Dutra    (2022-09-14 18:56:08)
Dado inserido manualmente.</t>
        </r>
      </text>
    </comment>
    <comment ref="R177" authorId="0">
      <text>
        <r>
          <rPr>
            <sz val="11"/>
            <color theme="1"/>
            <rFont val="Calibri"/>
            <scheme val="minor"/>
          </rPr>
          <t>======
ID#AAAAf1NGSxI
Ana Carolina Dutra    (2022-09-14 18:56:09)
Dado inserido manualmente.</t>
        </r>
      </text>
    </comment>
    <comment ref="C178" authorId="0">
      <text>
        <r>
          <rPr>
            <sz val="11"/>
            <color theme="1"/>
            <rFont val="Calibri"/>
            <scheme val="minor"/>
          </rPr>
          <t>======
ID#AAAAf1NGSTc
Ana Carolina Dutra    (2022-09-14 18:56:08)
Dado inserido manualmente.</t>
        </r>
      </text>
    </comment>
    <comment ref="K178" authorId="0">
      <text>
        <r>
          <rPr>
            <sz val="11"/>
            <color theme="1"/>
            <rFont val="Calibri"/>
            <scheme val="minor"/>
          </rPr>
          <t>======
ID#AAAAf1NGSG4
Ana Carolina Dutra    (2022-09-14 18:56:08)
Equipamento desligado.</t>
        </r>
      </text>
    </comment>
    <comment ref="L178" authorId="0">
      <text>
        <r>
          <rPr>
            <sz val="11"/>
            <color theme="1"/>
            <rFont val="Calibri"/>
            <scheme val="minor"/>
          </rPr>
          <t>======
ID#AAAAf1NGSZM
Ana Carolina Dutra    (2022-09-14 18:56:08)
Dado inserido manualmente.</t>
        </r>
      </text>
    </comment>
    <comment ref="M178" authorId="0">
      <text>
        <r>
          <rPr>
            <sz val="11"/>
            <color theme="1"/>
            <rFont val="Calibri"/>
            <scheme val="minor"/>
          </rPr>
          <t>======
ID#AAAAf1NGRoA
Ana Carolina Dutra    (2022-09-14 18:56:08)
Dado inserido manualmente.</t>
        </r>
      </text>
    </comment>
    <comment ref="N178" authorId="0">
      <text>
        <r>
          <rPr>
            <sz val="11"/>
            <color theme="1"/>
            <rFont val="Calibri"/>
            <scheme val="minor"/>
          </rPr>
          <t>======
ID#AAAAf1NGS0s
Ana Carolina Dutra    (2022-09-14 18:56:09)
Dado inserido manualmente.</t>
        </r>
      </text>
    </comment>
    <comment ref="O178" authorId="0">
      <text>
        <r>
          <rPr>
            <sz val="11"/>
            <color theme="1"/>
            <rFont val="Calibri"/>
            <scheme val="minor"/>
          </rPr>
          <t>======
ID#AAAAf1NGR6o
Ana Carolina Dutra    (2022-09-14 18:56:08)
Dado inserido manualmente.</t>
        </r>
      </text>
    </comment>
    <comment ref="P178" authorId="0">
      <text>
        <r>
          <rPr>
            <sz val="11"/>
            <color theme="1"/>
            <rFont val="Calibri"/>
            <scheme val="minor"/>
          </rPr>
          <t>======
ID#AAAAf1NGRqk
Ana Carolina Dutra    (2022-09-14 18:56:08)
Dado inserido manualmente.</t>
        </r>
      </text>
    </comment>
    <comment ref="Q178" authorId="0">
      <text>
        <r>
          <rPr>
            <sz val="11"/>
            <color theme="1"/>
            <rFont val="Calibri"/>
            <scheme val="minor"/>
          </rPr>
          <t>======
ID#AAAAf1NGSrc
Ana Carolina Dutra    (2022-09-14 18:56:08)
Dado inserido manualmente.</t>
        </r>
      </text>
    </comment>
    <comment ref="R178" authorId="0">
      <text>
        <r>
          <rPr>
            <sz val="11"/>
            <color theme="1"/>
            <rFont val="Calibri"/>
            <scheme val="minor"/>
          </rPr>
          <t>======
ID#AAAAf1NGS-s
Ana Carolina Dutra    (2022-09-14 18:56:09)
Dado inserido manualmente.</t>
        </r>
      </text>
    </comment>
    <comment ref="C179" authorId="0">
      <text>
        <r>
          <rPr>
            <sz val="11"/>
            <color theme="1"/>
            <rFont val="Calibri"/>
            <scheme val="minor"/>
          </rPr>
          <t>======
ID#AAAAf1NGSYA
Ana Carolina Dutra    (2022-09-14 18:56:08)
Dado inserido manualmente.</t>
        </r>
      </text>
    </comment>
    <comment ref="K179" authorId="0">
      <text>
        <r>
          <rPr>
            <sz val="11"/>
            <color theme="1"/>
            <rFont val="Calibri"/>
            <scheme val="minor"/>
          </rPr>
          <t>======
ID#AAAAf1NGSEw
Ana Carolina Dutra    (2022-09-14 18:56:08)
Equipamento desligado.</t>
        </r>
      </text>
    </comment>
    <comment ref="L179" authorId="0">
      <text>
        <r>
          <rPr>
            <sz val="11"/>
            <color theme="1"/>
            <rFont val="Calibri"/>
            <scheme val="minor"/>
          </rPr>
          <t>======
ID#AAAAf1NGSgo
Ana Carolina Dutra    (2022-09-14 18:56:08)
Dado inserido manualmente.</t>
        </r>
      </text>
    </comment>
    <comment ref="M179" authorId="0">
      <text>
        <r>
          <rPr>
            <sz val="11"/>
            <color theme="1"/>
            <rFont val="Calibri"/>
            <scheme val="minor"/>
          </rPr>
          <t>======
ID#AAAAf1NGSUE
Ana Carolina Dutra    (2022-09-14 18:56:08)
Dado inserido manualmente.</t>
        </r>
      </text>
    </comment>
    <comment ref="N179" authorId="0">
      <text>
        <r>
          <rPr>
            <sz val="11"/>
            <color theme="1"/>
            <rFont val="Calibri"/>
            <scheme val="minor"/>
          </rPr>
          <t>======
ID#AAAAf1NGSt8
Ana Carolina Dutra    (2022-09-14 18:56:08)
Dado inserido manualmente.</t>
        </r>
      </text>
    </comment>
    <comment ref="O179" authorId="0">
      <text>
        <r>
          <rPr>
            <sz val="11"/>
            <color theme="1"/>
            <rFont val="Calibri"/>
            <scheme val="minor"/>
          </rPr>
          <t>======
ID#AAAAf1NGSZ0
Ana Carolina Dutra    (2022-09-14 18:56:08)
Dado inserido manualmente.</t>
        </r>
      </text>
    </comment>
    <comment ref="P179" authorId="0">
      <text>
        <r>
          <rPr>
            <sz val="11"/>
            <color theme="1"/>
            <rFont val="Calibri"/>
            <scheme val="minor"/>
          </rPr>
          <t>======
ID#AAAAf1NGR8Y
Ana Carolina Dutra    (2022-09-14 18:56:08)
Dado inserido manualmente.</t>
        </r>
      </text>
    </comment>
    <comment ref="Q179" authorId="0">
      <text>
        <r>
          <rPr>
            <sz val="11"/>
            <color theme="1"/>
            <rFont val="Calibri"/>
            <scheme val="minor"/>
          </rPr>
          <t>======
ID#AAAAf1NGSXU
Ana Carolina Dutra    (2022-09-14 18:56:08)
Dado inserido manualmente.</t>
        </r>
      </text>
    </comment>
    <comment ref="R179" authorId="0">
      <text>
        <r>
          <rPr>
            <sz val="11"/>
            <color theme="1"/>
            <rFont val="Calibri"/>
            <scheme val="minor"/>
          </rPr>
          <t>======
ID#AAAAf1NGSKs
Ana Carolina Dutra    (2022-09-14 18:56:08)
Dado inserido manualmente.</t>
        </r>
      </text>
    </comment>
    <comment ref="C180" authorId="0">
      <text>
        <r>
          <rPr>
            <sz val="11"/>
            <color theme="1"/>
            <rFont val="Calibri"/>
            <scheme val="minor"/>
          </rPr>
          <t>======
ID#AAAAf1NGS44
Ana Carolina Dutra    (2022-09-14 18:56:09)
Dado inserido manualmente.</t>
        </r>
      </text>
    </comment>
    <comment ref="K180" authorId="0">
      <text>
        <r>
          <rPr>
            <sz val="11"/>
            <color theme="1"/>
            <rFont val="Calibri"/>
            <scheme val="minor"/>
          </rPr>
          <t>======
ID#AAAAf1NGSMc
Ana Carolina Dutra    (2022-09-14 18:56:08)
Equipamento desligado.</t>
        </r>
      </text>
    </comment>
    <comment ref="L180" authorId="0">
      <text>
        <r>
          <rPr>
            <sz val="11"/>
            <color theme="1"/>
            <rFont val="Calibri"/>
            <scheme val="minor"/>
          </rPr>
          <t>======
ID#AAAAf1NGShQ
Ana Carolina Dutra    (2022-09-14 18:56:08)
Dado inserido manualmente.</t>
        </r>
      </text>
    </comment>
    <comment ref="M180" authorId="0">
      <text>
        <r>
          <rPr>
            <sz val="11"/>
            <color theme="1"/>
            <rFont val="Calibri"/>
            <scheme val="minor"/>
          </rPr>
          <t>======
ID#AAAAf1NGSTM
Ana Carolina Dutra    (2022-09-14 18:56:08)
Dado inserido manualmente.</t>
        </r>
      </text>
    </comment>
    <comment ref="N180" authorId="0">
      <text>
        <r>
          <rPr>
            <sz val="11"/>
            <color theme="1"/>
            <rFont val="Calibri"/>
            <scheme val="minor"/>
          </rPr>
          <t>======
ID#AAAAf1NGSPQ
Ana Carolina Dutra    (2022-09-14 18:56:08)
Dado inserido manualmente.</t>
        </r>
      </text>
    </comment>
    <comment ref="O180" authorId="0">
      <text>
        <r>
          <rPr>
            <sz val="11"/>
            <color theme="1"/>
            <rFont val="Calibri"/>
            <scheme val="minor"/>
          </rPr>
          <t>======
ID#AAAAf1NGS3A
Ana Carolina Dutra    (2022-09-14 18:56:09)
Dado inserido manualmente.</t>
        </r>
      </text>
    </comment>
    <comment ref="P180" authorId="0">
      <text>
        <r>
          <rPr>
            <sz val="11"/>
            <color theme="1"/>
            <rFont val="Calibri"/>
            <scheme val="minor"/>
          </rPr>
          <t>======
ID#AAAAf1NGSVw
Ana Carolina Dutra    (2022-09-14 18:56:08)
Dado inserido manualmente.</t>
        </r>
      </text>
    </comment>
    <comment ref="Q180" authorId="0">
      <text>
        <r>
          <rPr>
            <sz val="11"/>
            <color theme="1"/>
            <rFont val="Calibri"/>
            <scheme val="minor"/>
          </rPr>
          <t>======
ID#AAAAf1NGR3Q
Ana Carolina Dutra    (2022-09-14 18:56:08)
Dado inserido manualmente.</t>
        </r>
      </text>
    </comment>
    <comment ref="R180" authorId="0">
      <text>
        <r>
          <rPr>
            <sz val="11"/>
            <color theme="1"/>
            <rFont val="Calibri"/>
            <scheme val="minor"/>
          </rPr>
          <t>======
ID#AAAAf1NGS0g
Ana Carolina Dutra    (2022-09-14 18:56:09)
Dado inserido manualmente.</t>
        </r>
      </text>
    </comment>
    <comment ref="C181" authorId="0">
      <text>
        <r>
          <rPr>
            <sz val="11"/>
            <color theme="1"/>
            <rFont val="Calibri"/>
            <scheme val="minor"/>
          </rPr>
          <t>======
ID#AAAAf1NGS_0
Ana Carolina Dutra    (2022-09-14 18:56:09)
Dado inserido manualmente.</t>
        </r>
      </text>
    </comment>
    <comment ref="K181" authorId="0">
      <text>
        <r>
          <rPr>
            <sz val="11"/>
            <color theme="1"/>
            <rFont val="Calibri"/>
            <scheme val="minor"/>
          </rPr>
          <t>======
ID#AAAAf1NGRxg
Ana Carolina Dutra    (2022-09-14 18:56:08)
Equipamento desligado.</t>
        </r>
      </text>
    </comment>
    <comment ref="L181" authorId="0">
      <text>
        <r>
          <rPr>
            <sz val="11"/>
            <color theme="1"/>
            <rFont val="Calibri"/>
            <scheme val="minor"/>
          </rPr>
          <t>======
ID#AAAAf1NGR7Q
Ana Carolina Dutra    (2022-09-14 18:56:08)
Dado inserido manualmente.</t>
        </r>
      </text>
    </comment>
    <comment ref="M181" authorId="0">
      <text>
        <r>
          <rPr>
            <sz val="11"/>
            <color theme="1"/>
            <rFont val="Calibri"/>
            <scheme val="minor"/>
          </rPr>
          <t>======
ID#AAAAf1NGRdE
Ana Carolina Dutra    (2022-09-14 18:56:08)
Dado inserido manualmente.</t>
        </r>
      </text>
    </comment>
    <comment ref="N181" authorId="0">
      <text>
        <r>
          <rPr>
            <sz val="11"/>
            <color theme="1"/>
            <rFont val="Calibri"/>
            <scheme val="minor"/>
          </rPr>
          <t>======
ID#AAAAf1NGR2E
Ana Carolina Dutra    (2022-09-14 18:56:08)
Dado inserido manualmente.</t>
        </r>
      </text>
    </comment>
    <comment ref="O181" authorId="0">
      <text>
        <r>
          <rPr>
            <sz val="11"/>
            <color theme="1"/>
            <rFont val="Calibri"/>
            <scheme val="minor"/>
          </rPr>
          <t>======
ID#AAAAf1NGRiU
Ana Carolina Dutra    (2022-09-14 18:56:08)
Dado inserido manualmente.</t>
        </r>
      </text>
    </comment>
    <comment ref="P181" authorId="0">
      <text>
        <r>
          <rPr>
            <sz val="11"/>
            <color theme="1"/>
            <rFont val="Calibri"/>
            <scheme val="minor"/>
          </rPr>
          <t>======
ID#AAAAf1NGS-I
Ana Carolina Dutra    (2022-09-14 18:56:09)
Dado inserido manualmente.</t>
        </r>
      </text>
    </comment>
    <comment ref="Q181" authorId="0">
      <text>
        <r>
          <rPr>
            <sz val="11"/>
            <color theme="1"/>
            <rFont val="Calibri"/>
            <scheme val="minor"/>
          </rPr>
          <t>======
ID#AAAAf1NGSpQ
Ana Carolina Dutra    (2022-09-14 18:56:08)
Dado inserido manualmente.</t>
        </r>
      </text>
    </comment>
    <comment ref="R181" authorId="0">
      <text>
        <r>
          <rPr>
            <sz val="11"/>
            <color theme="1"/>
            <rFont val="Calibri"/>
            <scheme val="minor"/>
          </rPr>
          <t>======
ID#AAAAf1NGSsY
Ana Carolina Dutra    (2022-09-14 18:56:08)
Dado inserido manualmente.</t>
        </r>
      </text>
    </comment>
    <comment ref="C182" authorId="0">
      <text>
        <r>
          <rPr>
            <sz val="11"/>
            <color theme="1"/>
            <rFont val="Calibri"/>
            <scheme val="minor"/>
          </rPr>
          <t>======
ID#AAAAf1NGR2k
Ana Carolina Dutra    (2022-09-14 18:56:08)
Dado inserido manualmente.</t>
        </r>
      </text>
    </comment>
    <comment ref="K182" authorId="0">
      <text>
        <r>
          <rPr>
            <sz val="11"/>
            <color theme="1"/>
            <rFont val="Calibri"/>
            <scheme val="minor"/>
          </rPr>
          <t>======
ID#AAAAf1NGScE
Ana Carolina Dutra    (2022-09-14 18:56:08)
Equipamento desligado.</t>
        </r>
      </text>
    </comment>
    <comment ref="L182" authorId="0">
      <text>
        <r>
          <rPr>
            <sz val="11"/>
            <color theme="1"/>
            <rFont val="Calibri"/>
            <scheme val="minor"/>
          </rPr>
          <t>======
ID#AAAAf1NGRvo
Ana Carolina Dutra    (2022-09-14 18:56:08)
Dado inserido manualmente.</t>
        </r>
      </text>
    </comment>
    <comment ref="M182" authorId="0">
      <text>
        <r>
          <rPr>
            <sz val="11"/>
            <color theme="1"/>
            <rFont val="Calibri"/>
            <scheme val="minor"/>
          </rPr>
          <t>======
ID#AAAAf1NGS_g
Ana Carolina Dutra    (2022-09-14 18:56:09)
Dado inserido manualmente.</t>
        </r>
      </text>
    </comment>
    <comment ref="N182" authorId="0">
      <text>
        <r>
          <rPr>
            <sz val="11"/>
            <color theme="1"/>
            <rFont val="Calibri"/>
            <scheme val="minor"/>
          </rPr>
          <t>======
ID#AAAAf1NGSO0
Ana Carolina Dutra    (2022-09-14 18:56:08)
Dado inserido manualmente.</t>
        </r>
      </text>
    </comment>
    <comment ref="O182" authorId="0">
      <text>
        <r>
          <rPr>
            <sz val="11"/>
            <color theme="1"/>
            <rFont val="Calibri"/>
            <scheme val="minor"/>
          </rPr>
          <t>======
ID#AAAAf1NGSmQ
Ana Carolina Dutra    (2022-09-14 18:56:08)
Dado inserido manualmente.</t>
        </r>
      </text>
    </comment>
    <comment ref="P182" authorId="0">
      <text>
        <r>
          <rPr>
            <sz val="11"/>
            <color theme="1"/>
            <rFont val="Calibri"/>
            <scheme val="minor"/>
          </rPr>
          <t>======
ID#AAAAf1NGRek
Ana Carolina Dutra    (2022-09-14 18:56:08)
Dado inserido manualmente.</t>
        </r>
      </text>
    </comment>
    <comment ref="Q182" authorId="0">
      <text>
        <r>
          <rPr>
            <sz val="11"/>
            <color theme="1"/>
            <rFont val="Calibri"/>
            <scheme val="minor"/>
          </rPr>
          <t>======
ID#AAAAf1NGSm0
Ana Carolina Dutra    (2022-09-14 18:56:08)
Dado inserido manualmente.</t>
        </r>
      </text>
    </comment>
    <comment ref="R182" authorId="0">
      <text>
        <r>
          <rPr>
            <sz val="11"/>
            <color theme="1"/>
            <rFont val="Calibri"/>
            <scheme val="minor"/>
          </rPr>
          <t>======
ID#AAAAf1NGSls
Ana Carolina Dutra    (2022-09-14 18:56:08)
Dado inserido manualmente.</t>
        </r>
      </text>
    </comment>
    <comment ref="C183" authorId="0">
      <text>
        <r>
          <rPr>
            <sz val="11"/>
            <color theme="1"/>
            <rFont val="Calibri"/>
            <scheme val="minor"/>
          </rPr>
          <t>======
ID#AAAAf1NGSow
Ana Carolina Dutra    (2022-09-14 18:56:08)
Dado inserido manualmente.</t>
        </r>
      </text>
    </comment>
    <comment ref="K183" authorId="0">
      <text>
        <r>
          <rPr>
            <sz val="11"/>
            <color theme="1"/>
            <rFont val="Calibri"/>
            <scheme val="minor"/>
          </rPr>
          <t>======
ID#AAAAf1NGSkE
Ana Carolina Dutra    (2022-09-14 18:56:08)
Equipamento desligado.</t>
        </r>
      </text>
    </comment>
    <comment ref="L183" authorId="0">
      <text>
        <r>
          <rPr>
            <sz val="11"/>
            <color theme="1"/>
            <rFont val="Calibri"/>
            <scheme val="minor"/>
          </rPr>
          <t>======
ID#AAAAf1NGR2Y
Ana Carolina Dutra    (2022-09-14 18:56:08)
Dado inserido manualmente.</t>
        </r>
      </text>
    </comment>
    <comment ref="M183" authorId="0">
      <text>
        <r>
          <rPr>
            <sz val="11"/>
            <color theme="1"/>
            <rFont val="Calibri"/>
            <scheme val="minor"/>
          </rPr>
          <t>======
ID#AAAAf1NGSNw
Ana Carolina Dutra    (2022-09-14 18:56:08)
Dado inserido manualmente.</t>
        </r>
      </text>
    </comment>
    <comment ref="N183" authorId="0">
      <text>
        <r>
          <rPr>
            <sz val="11"/>
            <color theme="1"/>
            <rFont val="Calibri"/>
            <scheme val="minor"/>
          </rPr>
          <t>======
ID#AAAAf1NGRhA
Ana Carolina Dutra    (2022-09-14 18:56:08)
Dado inserido manualmente.</t>
        </r>
      </text>
    </comment>
    <comment ref="O183" authorId="0">
      <text>
        <r>
          <rPr>
            <sz val="11"/>
            <color theme="1"/>
            <rFont val="Calibri"/>
            <scheme val="minor"/>
          </rPr>
          <t>======
ID#AAAAf1NGSdI
Ana Carolina Dutra    (2022-09-14 18:56:08)
Dado inserido manualmente.</t>
        </r>
      </text>
    </comment>
    <comment ref="P183" authorId="0">
      <text>
        <r>
          <rPr>
            <sz val="11"/>
            <color theme="1"/>
            <rFont val="Calibri"/>
            <scheme val="minor"/>
          </rPr>
          <t>======
ID#AAAAf1NGRts
Ana Carolina Dutra    (2022-09-14 18:56:08)
Dado inserido manualmente.</t>
        </r>
      </text>
    </comment>
    <comment ref="Q183" authorId="0">
      <text>
        <r>
          <rPr>
            <sz val="11"/>
            <color theme="1"/>
            <rFont val="Calibri"/>
            <scheme val="minor"/>
          </rPr>
          <t>======
ID#AAAAf1NGSFs
Ana Carolina Dutra    (2022-09-14 18:56:08)
Dado inserido manualmente.</t>
        </r>
      </text>
    </comment>
    <comment ref="R183" authorId="0">
      <text>
        <r>
          <rPr>
            <sz val="11"/>
            <color theme="1"/>
            <rFont val="Calibri"/>
            <scheme val="minor"/>
          </rPr>
          <t>======
ID#AAAAf1NGRvY
Ana Carolina Dutra    (2022-09-14 18:56:08)
Dado inserido manualmente.</t>
        </r>
      </text>
    </comment>
    <comment ref="C184" authorId="0">
      <text>
        <r>
          <rPr>
            <sz val="11"/>
            <color theme="1"/>
            <rFont val="Calibri"/>
            <scheme val="minor"/>
          </rPr>
          <t>======
ID#AAAAf1NGSak
Ana Carolina Dutra    (2022-09-14 18:56:08)
Dado inserido manualmente.</t>
        </r>
      </text>
    </comment>
    <comment ref="K184" authorId="0">
      <text>
        <r>
          <rPr>
            <sz val="11"/>
            <color theme="1"/>
            <rFont val="Calibri"/>
            <scheme val="minor"/>
          </rPr>
          <t>======
ID#AAAAf1NGRhQ
Ana Carolina Dutra    (2022-09-14 18:56:08)
Equipamento desligado.</t>
        </r>
      </text>
    </comment>
    <comment ref="L184" authorId="0">
      <text>
        <r>
          <rPr>
            <sz val="11"/>
            <color theme="1"/>
            <rFont val="Calibri"/>
            <scheme val="minor"/>
          </rPr>
          <t>======
ID#AAAAf1NGSv8
Ana Carolina Dutra    (2022-09-14 18:56:09)
Dado inserido manualmente.</t>
        </r>
      </text>
    </comment>
    <comment ref="M184" authorId="0">
      <text>
        <r>
          <rPr>
            <sz val="11"/>
            <color theme="1"/>
            <rFont val="Calibri"/>
            <scheme val="minor"/>
          </rPr>
          <t>======
ID#AAAAf1NGRgU
Ana Carolina Dutra    (2022-09-14 18:56:08)
Dado inserido manualmente.</t>
        </r>
      </text>
    </comment>
    <comment ref="N184" authorId="0">
      <text>
        <r>
          <rPr>
            <sz val="11"/>
            <color theme="1"/>
            <rFont val="Calibri"/>
            <scheme val="minor"/>
          </rPr>
          <t>======
ID#AAAAf1NGRuo
Ana Carolina Dutra    (2022-09-14 18:56:08)
Dado inserido manualmente.</t>
        </r>
      </text>
    </comment>
    <comment ref="O184" authorId="0">
      <text>
        <r>
          <rPr>
            <sz val="11"/>
            <color theme="1"/>
            <rFont val="Calibri"/>
            <scheme val="minor"/>
          </rPr>
          <t>======
ID#AAAAf1NGSXo
Ana Carolina Dutra    (2022-09-14 18:56:08)
Dado inserido manualmente.</t>
        </r>
      </text>
    </comment>
    <comment ref="P184" authorId="0">
      <text>
        <r>
          <rPr>
            <sz val="11"/>
            <color theme="1"/>
            <rFont val="Calibri"/>
            <scheme val="minor"/>
          </rPr>
          <t>======
ID#AAAAf1NGSlY
Ana Carolina Dutra    (2022-09-14 18:56:08)
Dado inserido manualmente.</t>
        </r>
      </text>
    </comment>
    <comment ref="Q184" authorId="0">
      <text>
        <r>
          <rPr>
            <sz val="11"/>
            <color theme="1"/>
            <rFont val="Calibri"/>
            <scheme val="minor"/>
          </rPr>
          <t>======
ID#AAAAf1NGSH0
Ana Carolina Dutra    (2022-09-14 18:56:08)
Dado inserido manualmente.</t>
        </r>
      </text>
    </comment>
    <comment ref="R184" authorId="0">
      <text>
        <r>
          <rPr>
            <sz val="11"/>
            <color theme="1"/>
            <rFont val="Calibri"/>
            <scheme val="minor"/>
          </rPr>
          <t>======
ID#AAAAf1NGR1o
Ana Carolina Dutra    (2022-09-14 18:56:08)
Dado inserido manualmente.</t>
        </r>
      </text>
    </comment>
    <comment ref="C185" authorId="0">
      <text>
        <r>
          <rPr>
            <sz val="11"/>
            <color theme="1"/>
            <rFont val="Calibri"/>
            <scheme val="minor"/>
          </rPr>
          <t>======
ID#AAAAf1NGS2c
Ana Carolina Dutra    (2022-09-14 18:56:09)
Dado inserido manualmente.</t>
        </r>
      </text>
    </comment>
    <comment ref="K185" authorId="0">
      <text>
        <r>
          <rPr>
            <sz val="11"/>
            <color theme="1"/>
            <rFont val="Calibri"/>
            <scheme val="minor"/>
          </rPr>
          <t>======
ID#AAAAf1NGS9k
Ana Carolina Dutra    (2022-09-14 18:56:09)
Equipamento desligado.</t>
        </r>
      </text>
    </comment>
    <comment ref="L185" authorId="0">
      <text>
        <r>
          <rPr>
            <sz val="11"/>
            <color theme="1"/>
            <rFont val="Calibri"/>
            <scheme val="minor"/>
          </rPr>
          <t>======
ID#AAAAf1NGRjY
Ana Carolina Dutra    (2022-09-14 18:56:08)
Dado inserido manualmente.</t>
        </r>
      </text>
    </comment>
    <comment ref="M185" authorId="0">
      <text>
        <r>
          <rPr>
            <sz val="11"/>
            <color theme="1"/>
            <rFont val="Calibri"/>
            <scheme val="minor"/>
          </rPr>
          <t>======
ID#AAAAf1NGSp4
Ana Carolina Dutra    (2022-09-14 18:56:08)
Dado inserido manualmente.</t>
        </r>
      </text>
    </comment>
    <comment ref="N185" authorId="0">
      <text>
        <r>
          <rPr>
            <sz val="11"/>
            <color theme="1"/>
            <rFont val="Calibri"/>
            <scheme val="minor"/>
          </rPr>
          <t>======
ID#AAAAf1NGSPA
Ana Carolina Dutra    (2022-09-14 18:56:08)
Dado inserido manualmente.</t>
        </r>
      </text>
    </comment>
    <comment ref="O185" authorId="0">
      <text>
        <r>
          <rPr>
            <sz val="11"/>
            <color theme="1"/>
            <rFont val="Calibri"/>
            <scheme val="minor"/>
          </rPr>
          <t>======
ID#AAAAf1NGRfY
Ana Carolina Dutra    (2022-09-14 18:56:08)
Dado inserido manualmente.</t>
        </r>
      </text>
    </comment>
    <comment ref="P185" authorId="0">
      <text>
        <r>
          <rPr>
            <sz val="11"/>
            <color theme="1"/>
            <rFont val="Calibri"/>
            <scheme val="minor"/>
          </rPr>
          <t>======
ID#AAAAf1NGRm0
Ana Carolina Dutra    (2022-09-14 18:56:08)
Dado inserido manualmente.</t>
        </r>
      </text>
    </comment>
    <comment ref="Q185" authorId="0">
      <text>
        <r>
          <rPr>
            <sz val="11"/>
            <color theme="1"/>
            <rFont val="Calibri"/>
            <scheme val="minor"/>
          </rPr>
          <t>======
ID#AAAAf1NGTAs
Ana Carolina Dutra    (2022-09-14 18:56:09)
Dado inserido manualmente.</t>
        </r>
      </text>
    </comment>
    <comment ref="R185" authorId="0">
      <text>
        <r>
          <rPr>
            <sz val="11"/>
            <color theme="1"/>
            <rFont val="Calibri"/>
            <scheme val="minor"/>
          </rPr>
          <t>======
ID#AAAAf1NGSYE
Ana Carolina Dutra    (2022-09-14 18:56:08)
Dado inserido manualmente.</t>
        </r>
      </text>
    </comment>
    <comment ref="C186" authorId="0">
      <text>
        <r>
          <rPr>
            <sz val="11"/>
            <color theme="1"/>
            <rFont val="Calibri"/>
            <scheme val="minor"/>
          </rPr>
          <t>======
ID#AAAAf1NGRtc
Ana Carolina Dutra    (2022-09-14 18:56:08)
Dado inserido manualmente.</t>
        </r>
      </text>
    </comment>
    <comment ref="K186" authorId="0">
      <text>
        <r>
          <rPr>
            <sz val="11"/>
            <color theme="1"/>
            <rFont val="Calibri"/>
            <scheme val="minor"/>
          </rPr>
          <t>======
ID#AAAAf1NGS90
Ana Carolina Dutra    (2022-09-14 18:56:09)
Equipamento desligado.</t>
        </r>
      </text>
    </comment>
    <comment ref="L186" authorId="0">
      <text>
        <r>
          <rPr>
            <sz val="11"/>
            <color theme="1"/>
            <rFont val="Calibri"/>
            <scheme val="minor"/>
          </rPr>
          <t>======
ID#AAAAf1NGSck
Ana Carolina Dutra    (2022-09-14 18:56:08)
Dado inserido manualmente.</t>
        </r>
      </text>
    </comment>
    <comment ref="M186" authorId="0">
      <text>
        <r>
          <rPr>
            <sz val="11"/>
            <color theme="1"/>
            <rFont val="Calibri"/>
            <scheme val="minor"/>
          </rPr>
          <t>======
ID#AAAAf1NGSUI
Ana Carolina Dutra    (2022-09-14 18:56:08)
Dado inserido manualmente.</t>
        </r>
      </text>
    </comment>
    <comment ref="N186" authorId="0">
      <text>
        <r>
          <rPr>
            <sz val="11"/>
            <color theme="1"/>
            <rFont val="Calibri"/>
            <scheme val="minor"/>
          </rPr>
          <t>======
ID#AAAAf1NGRiQ
Ana Carolina Dutra    (2022-09-14 18:56:08)
Dado inserido manualmente.</t>
        </r>
      </text>
    </comment>
    <comment ref="O186" authorId="0">
      <text>
        <r>
          <rPr>
            <sz val="11"/>
            <color theme="1"/>
            <rFont val="Calibri"/>
            <scheme val="minor"/>
          </rPr>
          <t>======
ID#AAAAf1NGSXA
Ana Carolina Dutra    (2022-09-14 18:56:08)
Dado inserido manualmente.</t>
        </r>
      </text>
    </comment>
    <comment ref="P186" authorId="0">
      <text>
        <r>
          <rPr>
            <sz val="11"/>
            <color theme="1"/>
            <rFont val="Calibri"/>
            <scheme val="minor"/>
          </rPr>
          <t>======
ID#AAAAf1NGSRg
Ana Carolina Dutra    (2022-09-14 18:56:08)
Dado inserido manualmente.</t>
        </r>
      </text>
    </comment>
    <comment ref="Q186" authorId="0">
      <text>
        <r>
          <rPr>
            <sz val="11"/>
            <color theme="1"/>
            <rFont val="Calibri"/>
            <scheme val="minor"/>
          </rPr>
          <t>======
ID#AAAAf1NGRtw
Ana Carolina Dutra    (2022-09-14 18:56:08)
Dado inserido manualmente.</t>
        </r>
      </text>
    </comment>
    <comment ref="R186" authorId="0">
      <text>
        <r>
          <rPr>
            <sz val="11"/>
            <color theme="1"/>
            <rFont val="Calibri"/>
            <scheme val="minor"/>
          </rPr>
          <t>======
ID#AAAAf1NGSW0
Ana Carolina Dutra    (2022-09-14 18:56:08)
Dado inserido manualmente.</t>
        </r>
      </text>
    </comment>
    <comment ref="C187" authorId="0">
      <text>
        <r>
          <rPr>
            <sz val="11"/>
            <color theme="1"/>
            <rFont val="Calibri"/>
            <scheme val="minor"/>
          </rPr>
          <t>======
ID#AAAAf1NGS5o
Ana Carolina Dutra    (2022-09-14 18:56:09)
Dado inserido manualmente.</t>
        </r>
      </text>
    </comment>
    <comment ref="K187" authorId="0">
      <text>
        <r>
          <rPr>
            <sz val="11"/>
            <color theme="1"/>
            <rFont val="Calibri"/>
            <scheme val="minor"/>
          </rPr>
          <t>======
ID#AAAAf1NGRyg
Ana Carolina Dutra    (2022-09-14 18:56:08)
Equipamento desligado.</t>
        </r>
      </text>
    </comment>
    <comment ref="L187" authorId="0">
      <text>
        <r>
          <rPr>
            <sz val="11"/>
            <color theme="1"/>
            <rFont val="Calibri"/>
            <scheme val="minor"/>
          </rPr>
          <t>======
ID#AAAAf1NGR8g
Ana Carolina Dutra    (2022-09-14 18:56:08)
Dado inserido manualmente.</t>
        </r>
      </text>
    </comment>
    <comment ref="M187" authorId="0">
      <text>
        <r>
          <rPr>
            <sz val="11"/>
            <color theme="1"/>
            <rFont val="Calibri"/>
            <scheme val="minor"/>
          </rPr>
          <t>======
ID#AAAAf1NGSw0
Ana Carolina Dutra    (2022-09-14 18:56:09)
Dado inserido manualmente.</t>
        </r>
      </text>
    </comment>
    <comment ref="N187" authorId="0">
      <text>
        <r>
          <rPr>
            <sz val="11"/>
            <color theme="1"/>
            <rFont val="Calibri"/>
            <scheme val="minor"/>
          </rPr>
          <t>======
ID#AAAAf1NGSF0
Ana Carolina Dutra    (2022-09-14 18:56:08)
Dado inserido manualmente.</t>
        </r>
      </text>
    </comment>
    <comment ref="O187" authorId="0">
      <text>
        <r>
          <rPr>
            <sz val="11"/>
            <color theme="1"/>
            <rFont val="Calibri"/>
            <scheme val="minor"/>
          </rPr>
          <t>======
ID#AAAAf1NGRio
Ana Carolina Dutra    (2022-09-14 18:56:08)
Dado inserido manualmente.</t>
        </r>
      </text>
    </comment>
    <comment ref="P187" authorId="0">
      <text>
        <r>
          <rPr>
            <sz val="11"/>
            <color theme="1"/>
            <rFont val="Calibri"/>
            <scheme val="minor"/>
          </rPr>
          <t>======
ID#AAAAf1NGS14
Ana Carolina Dutra    (2022-09-14 18:56:09)
Dado inserido manualmente.</t>
        </r>
      </text>
    </comment>
    <comment ref="Q187" authorId="0">
      <text>
        <r>
          <rPr>
            <sz val="11"/>
            <color theme="1"/>
            <rFont val="Calibri"/>
            <scheme val="minor"/>
          </rPr>
          <t>======
ID#AAAAf1NGSGI
Ana Carolina Dutra    (2022-09-14 18:56:08)
Dado inserido manualmente.</t>
        </r>
      </text>
    </comment>
    <comment ref="R187" authorId="0">
      <text>
        <r>
          <rPr>
            <sz val="11"/>
            <color theme="1"/>
            <rFont val="Calibri"/>
            <scheme val="minor"/>
          </rPr>
          <t>======
ID#AAAAf1NGSzc
Ana Carolina Dutra    (2022-09-14 18:56:09)
Dado inserido manualmente.</t>
        </r>
      </text>
    </comment>
    <comment ref="C188" authorId="0">
      <text>
        <r>
          <rPr>
            <sz val="11"/>
            <color theme="1"/>
            <rFont val="Calibri"/>
            <scheme val="minor"/>
          </rPr>
          <t>======
ID#AAAAf1NGSuM
Ana Carolina Dutra    (2022-09-14 18:56:08)
Dado inserido manualmente.</t>
        </r>
      </text>
    </comment>
    <comment ref="K188" authorId="0">
      <text>
        <r>
          <rPr>
            <sz val="11"/>
            <color theme="1"/>
            <rFont val="Calibri"/>
            <scheme val="minor"/>
          </rPr>
          <t>======
ID#AAAAf1NGSq4
Ana Carolina Dutra    (2022-09-14 18:56:08)
Equipamento desligado.</t>
        </r>
      </text>
    </comment>
    <comment ref="L188" authorId="0">
      <text>
        <r>
          <rPr>
            <sz val="11"/>
            <color theme="1"/>
            <rFont val="Calibri"/>
            <scheme val="minor"/>
          </rPr>
          <t>======
ID#AAAAf1NGS2w
Ana Carolina Dutra    (2022-09-14 18:56:09)
Dado inserido manualmente.</t>
        </r>
      </text>
    </comment>
    <comment ref="M188" authorId="0">
      <text>
        <r>
          <rPr>
            <sz val="11"/>
            <color theme="1"/>
            <rFont val="Calibri"/>
            <scheme val="minor"/>
          </rPr>
          <t>======
ID#AAAAf1NGSa0
Ana Carolina Dutra    (2022-09-14 18:56:08)
Dado inserido manualmente.</t>
        </r>
      </text>
    </comment>
    <comment ref="N188" authorId="0">
      <text>
        <r>
          <rPr>
            <sz val="11"/>
            <color theme="1"/>
            <rFont val="Calibri"/>
            <scheme val="minor"/>
          </rPr>
          <t>======
ID#AAAAf1NGSuE
Ana Carolina Dutra    (2022-09-14 18:56:08)
Dado inserido manualmente.</t>
        </r>
      </text>
    </comment>
    <comment ref="O188" authorId="0">
      <text>
        <r>
          <rPr>
            <sz val="11"/>
            <color theme="1"/>
            <rFont val="Calibri"/>
            <scheme val="minor"/>
          </rPr>
          <t>======
ID#AAAAf1NGS00
Ana Carolina Dutra    (2022-09-14 18:56:09)
Dado inserido manualmente.</t>
        </r>
      </text>
    </comment>
    <comment ref="P188" authorId="0">
      <text>
        <r>
          <rPr>
            <sz val="11"/>
            <color theme="1"/>
            <rFont val="Calibri"/>
            <scheme val="minor"/>
          </rPr>
          <t>======
ID#AAAAf1NGSu4
Ana Carolina Dutra    (2022-09-14 18:56:08)
Dado inserido manualmente.</t>
        </r>
      </text>
    </comment>
    <comment ref="Q188" authorId="0">
      <text>
        <r>
          <rPr>
            <sz val="11"/>
            <color theme="1"/>
            <rFont val="Calibri"/>
            <scheme val="minor"/>
          </rPr>
          <t>======
ID#AAAAf1NGSrU
Ana Carolina Dutra    (2022-09-14 18:56:08)
Dado inserido manualmente.</t>
        </r>
      </text>
    </comment>
    <comment ref="R188" authorId="0">
      <text>
        <r>
          <rPr>
            <sz val="11"/>
            <color theme="1"/>
            <rFont val="Calibri"/>
            <scheme val="minor"/>
          </rPr>
          <t>======
ID#AAAAf1NGR1Y
Ana Carolina Dutra    (2022-09-14 18:56:08)
Dado inserido manualmente.</t>
        </r>
      </text>
    </comment>
    <comment ref="C189" authorId="0">
      <text>
        <r>
          <rPr>
            <sz val="11"/>
            <color theme="1"/>
            <rFont val="Calibri"/>
            <scheme val="minor"/>
          </rPr>
          <t>======
ID#AAAAf1NGSwU
Ana Carolina Dutra    (2022-09-14 18:56:09)
Dado inserido manualmente.</t>
        </r>
      </text>
    </comment>
    <comment ref="K189" authorId="0">
      <text>
        <r>
          <rPr>
            <sz val="11"/>
            <color theme="1"/>
            <rFont val="Calibri"/>
            <scheme val="minor"/>
          </rPr>
          <t>======
ID#AAAAf1NGRww
Ana Carolina Dutra    (2022-09-14 18:56:08)
Equipamento desligado.</t>
        </r>
      </text>
    </comment>
    <comment ref="L189" authorId="0">
      <text>
        <r>
          <rPr>
            <sz val="11"/>
            <color theme="1"/>
            <rFont val="Calibri"/>
            <scheme val="minor"/>
          </rPr>
          <t>======
ID#AAAAf1NGSAg
Ana Carolina Dutra    (2022-09-14 18:56:08)
Dado inserido manualmente.</t>
        </r>
      </text>
    </comment>
    <comment ref="M189" authorId="0">
      <text>
        <r>
          <rPr>
            <sz val="11"/>
            <color theme="1"/>
            <rFont val="Calibri"/>
            <scheme val="minor"/>
          </rPr>
          <t>======
ID#AAAAf1NGS5g
Ana Carolina Dutra    (2022-09-14 18:56:09)
Dado inserido manualmente.</t>
        </r>
      </text>
    </comment>
    <comment ref="N189" authorId="0">
      <text>
        <r>
          <rPr>
            <sz val="11"/>
            <color theme="1"/>
            <rFont val="Calibri"/>
            <scheme val="minor"/>
          </rPr>
          <t>======
ID#AAAAf1NGSKQ
Ana Carolina Dutra    (2022-09-14 18:56:08)
Dado inserido manualmente.</t>
        </r>
      </text>
    </comment>
    <comment ref="O189" authorId="0">
      <text>
        <r>
          <rPr>
            <sz val="11"/>
            <color theme="1"/>
            <rFont val="Calibri"/>
            <scheme val="minor"/>
          </rPr>
          <t>======
ID#AAAAf1NGS64
Ana Carolina Dutra    (2022-09-14 18:56:09)
Dado inserido manualmente.</t>
        </r>
      </text>
    </comment>
    <comment ref="P189" authorId="0">
      <text>
        <r>
          <rPr>
            <sz val="11"/>
            <color theme="1"/>
            <rFont val="Calibri"/>
            <scheme val="minor"/>
          </rPr>
          <t>======
ID#AAAAf1NGRb4
Ana Carolina Dutra    (2022-09-14 18:56:08)
Dado inserido manualmente.</t>
        </r>
      </text>
    </comment>
    <comment ref="Q189" authorId="0">
      <text>
        <r>
          <rPr>
            <sz val="11"/>
            <color theme="1"/>
            <rFont val="Calibri"/>
            <scheme val="minor"/>
          </rPr>
          <t>======
ID#AAAAf1NGS0Q
Ana Carolina Dutra    (2022-09-14 18:56:09)
Dado inserido manualmente.</t>
        </r>
      </text>
    </comment>
    <comment ref="R189" authorId="0">
      <text>
        <r>
          <rPr>
            <sz val="11"/>
            <color theme="1"/>
            <rFont val="Calibri"/>
            <scheme val="minor"/>
          </rPr>
          <t>======
ID#AAAAf1NGRag
Ana Carolina Dutra    (2022-09-14 18:56:08)
Dado inserido manualmente.</t>
        </r>
      </text>
    </comment>
    <comment ref="C190" authorId="0">
      <text>
        <r>
          <rPr>
            <sz val="11"/>
            <color theme="1"/>
            <rFont val="Calibri"/>
            <scheme val="minor"/>
          </rPr>
          <t>======
ID#AAAAf1NGRjE
Ana Carolina Dutra    (2022-09-14 18:56:08)
Dado inserido manualmente.</t>
        </r>
      </text>
    </comment>
    <comment ref="K190" authorId="0">
      <text>
        <r>
          <rPr>
            <sz val="11"/>
            <color theme="1"/>
            <rFont val="Calibri"/>
            <scheme val="minor"/>
          </rPr>
          <t>======
ID#AAAAf1NGS0M
Ana Carolina Dutra    (2022-09-14 18:56:09)
Equipamento desligado.</t>
        </r>
      </text>
    </comment>
    <comment ref="L190" authorId="0">
      <text>
        <r>
          <rPr>
            <sz val="11"/>
            <color theme="1"/>
            <rFont val="Calibri"/>
            <scheme val="minor"/>
          </rPr>
          <t>======
ID#AAAAf1NGSKc
Ana Carolina Dutra    (2022-09-14 18:56:08)
Dado inserido manualmente.</t>
        </r>
      </text>
    </comment>
    <comment ref="M190" authorId="0">
      <text>
        <r>
          <rPr>
            <sz val="11"/>
            <color theme="1"/>
            <rFont val="Calibri"/>
            <scheme val="minor"/>
          </rPr>
          <t>======
ID#AAAAf1NGSyc
Ana Carolina Dutra    (2022-09-14 18:56:09)
Dado inserido manualmente.</t>
        </r>
      </text>
    </comment>
    <comment ref="N190" authorId="0">
      <text>
        <r>
          <rPr>
            <sz val="11"/>
            <color theme="1"/>
            <rFont val="Calibri"/>
            <scheme val="minor"/>
          </rPr>
          <t>======
ID#AAAAf1NGS4k
Ana Carolina Dutra    (2022-09-14 18:56:09)
Dado inserido manualmente.</t>
        </r>
      </text>
    </comment>
    <comment ref="O190" authorId="0">
      <text>
        <r>
          <rPr>
            <sz val="11"/>
            <color theme="1"/>
            <rFont val="Calibri"/>
            <scheme val="minor"/>
          </rPr>
          <t>======
ID#AAAAf1NGS8g
Ana Carolina Dutra    (2022-09-14 18:56:09)
Dado inserido manualmente.</t>
        </r>
      </text>
    </comment>
    <comment ref="P190" authorId="0">
      <text>
        <r>
          <rPr>
            <sz val="11"/>
            <color theme="1"/>
            <rFont val="Calibri"/>
            <scheme val="minor"/>
          </rPr>
          <t>======
ID#AAAAf1NGRt8
Ana Carolina Dutra    (2022-09-14 18:56:08)
Dado inserido manualmente.</t>
        </r>
      </text>
    </comment>
    <comment ref="Q190" authorId="0">
      <text>
        <r>
          <rPr>
            <sz val="11"/>
            <color theme="1"/>
            <rFont val="Calibri"/>
            <scheme val="minor"/>
          </rPr>
          <t>======
ID#AAAAf1NGRb8
Ana Carolina Dutra    (2022-09-14 18:56:08)
Dado inserido manualmente.</t>
        </r>
      </text>
    </comment>
    <comment ref="R190" authorId="0">
      <text>
        <r>
          <rPr>
            <sz val="11"/>
            <color theme="1"/>
            <rFont val="Calibri"/>
            <scheme val="minor"/>
          </rPr>
          <t>======
ID#AAAAf1NGRsg
Ana Carolina Dutra    (2022-09-14 18:56:08)
Dado inserido manualmente.</t>
        </r>
      </text>
    </comment>
    <comment ref="K199" authorId="0">
      <text>
        <r>
          <rPr>
            <sz val="11"/>
            <color theme="1"/>
            <rFont val="Calibri"/>
            <scheme val="minor"/>
          </rPr>
          <t>======
ID#AAAAf1NGSTU
Ana Carolina Dutra    (2022-09-14 18:56:08)
Equipamento desligado.</t>
        </r>
      </text>
    </comment>
    <comment ref="L199" authorId="0">
      <text>
        <r>
          <rPr>
            <sz val="11"/>
            <color theme="1"/>
            <rFont val="Calibri"/>
            <scheme val="minor"/>
          </rPr>
          <t>======
ID#AAAAf1NGStU
Ana Carolina Dutra    (2022-09-14 18:56:08)
Dado inserido manualmente.</t>
        </r>
      </text>
    </comment>
    <comment ref="M199" authorId="0">
      <text>
        <r>
          <rPr>
            <sz val="11"/>
            <color theme="1"/>
            <rFont val="Calibri"/>
            <scheme val="minor"/>
          </rPr>
          <t>======
ID#AAAAf1NGRrE
Ana Carolina Dutra    (2022-09-14 18:56:08)
Dado inserido manualmente.</t>
        </r>
      </text>
    </comment>
    <comment ref="N199" authorId="0">
      <text>
        <r>
          <rPr>
            <sz val="11"/>
            <color theme="1"/>
            <rFont val="Calibri"/>
            <scheme val="minor"/>
          </rPr>
          <t>======
ID#AAAAf1NGSl8
Ana Carolina Dutra    (2022-09-14 18:56:08)
Dado inserido manualmente.</t>
        </r>
      </text>
    </comment>
    <comment ref="O199" authorId="0">
      <text>
        <r>
          <rPr>
            <sz val="11"/>
            <color theme="1"/>
            <rFont val="Calibri"/>
            <scheme val="minor"/>
          </rPr>
          <t>======
ID#AAAAf1NGR40
Ana Carolina Dutra    (2022-09-14 18:56:08)
Dado inserido manualmente.</t>
        </r>
      </text>
    </comment>
    <comment ref="P199" authorId="0">
      <text>
        <r>
          <rPr>
            <sz val="11"/>
            <color theme="1"/>
            <rFont val="Calibri"/>
            <scheme val="minor"/>
          </rPr>
          <t>======
ID#AAAAf1NGSqw
Ana Carolina Dutra    (2022-09-14 18:56:08)
Dado inserido manualmente.</t>
        </r>
      </text>
    </comment>
    <comment ref="Q199" authorId="0">
      <text>
        <r>
          <rPr>
            <sz val="11"/>
            <color theme="1"/>
            <rFont val="Calibri"/>
            <scheme val="minor"/>
          </rPr>
          <t>======
ID#AAAAf1NGR6g
Ana Carolina Dutra    (2022-09-14 18:56:08)
Dado inserido manualmente.</t>
        </r>
      </text>
    </comment>
    <comment ref="R199" authorId="0">
      <text>
        <r>
          <rPr>
            <sz val="11"/>
            <color theme="1"/>
            <rFont val="Calibri"/>
            <scheme val="minor"/>
          </rPr>
          <t>======
ID#AAAAf1NGSwQ
Ana Carolina Dutra    (2022-09-14 18:56:09)
Dado inserido manualmente.</t>
        </r>
      </text>
    </comment>
    <comment ref="C200" authorId="0">
      <text>
        <r>
          <rPr>
            <sz val="11"/>
            <color theme="1"/>
            <rFont val="Calibri"/>
            <scheme val="minor"/>
          </rPr>
          <t>======
ID#AAAAf1NGSAM
Ana Carolina Dutra    (2022-09-14 18:56:08)
Dado inserido manualmente.</t>
        </r>
      </text>
    </comment>
    <comment ref="K200" authorId="0">
      <text>
        <r>
          <rPr>
            <sz val="11"/>
            <color theme="1"/>
            <rFont val="Calibri"/>
            <scheme val="minor"/>
          </rPr>
          <t>======
ID#AAAAf1NGSE4
Ana Carolina Dutra    (2022-09-14 18:56:08)
Equipamento desligado.</t>
        </r>
      </text>
    </comment>
    <comment ref="L200" authorId="0">
      <text>
        <r>
          <rPr>
            <sz val="11"/>
            <color theme="1"/>
            <rFont val="Calibri"/>
            <scheme val="minor"/>
          </rPr>
          <t>======
ID#AAAAf1NGShM
Ana Carolina Dutra    (2022-09-14 18:56:08)
Dado inserido manualmente.</t>
        </r>
      </text>
    </comment>
    <comment ref="M200" authorId="0">
      <text>
        <r>
          <rPr>
            <sz val="11"/>
            <color theme="1"/>
            <rFont val="Calibri"/>
            <scheme val="minor"/>
          </rPr>
          <t>======
ID#AAAAf1NGSjY
Ana Carolina Dutra    (2022-09-14 18:56:08)
Dado inserido manualmente.</t>
        </r>
      </text>
    </comment>
    <comment ref="N200" authorId="0">
      <text>
        <r>
          <rPr>
            <sz val="11"/>
            <color theme="1"/>
            <rFont val="Calibri"/>
            <scheme val="minor"/>
          </rPr>
          <t>======
ID#AAAAf1NGSvE
Ana Carolina Dutra    (2022-09-14 18:56:08)
Dado inserido manualmente.</t>
        </r>
      </text>
    </comment>
    <comment ref="O200" authorId="0">
      <text>
        <r>
          <rPr>
            <sz val="11"/>
            <color theme="1"/>
            <rFont val="Calibri"/>
            <scheme val="minor"/>
          </rPr>
          <t>======
ID#AAAAf1NGSO8
Ana Carolina Dutra    (2022-09-14 18:56:08)
Dado inserido manualmente.</t>
        </r>
      </text>
    </comment>
    <comment ref="P200" authorId="0">
      <text>
        <r>
          <rPr>
            <sz val="11"/>
            <color theme="1"/>
            <rFont val="Calibri"/>
            <scheme val="minor"/>
          </rPr>
          <t>======
ID#AAAAf1NGR4Q
Ana Carolina Dutra    (2022-09-14 18:56:08)
Dado inserido manualmente.</t>
        </r>
      </text>
    </comment>
    <comment ref="Q200" authorId="0">
      <text>
        <r>
          <rPr>
            <sz val="11"/>
            <color theme="1"/>
            <rFont val="Calibri"/>
            <scheme val="minor"/>
          </rPr>
          <t>======
ID#AAAAf1NGRvg
Ana Carolina Dutra    (2022-09-14 18:56:08)
Dado inserido manualmente.</t>
        </r>
      </text>
    </comment>
    <comment ref="R200" authorId="0">
      <text>
        <r>
          <rPr>
            <sz val="11"/>
            <color theme="1"/>
            <rFont val="Calibri"/>
            <scheme val="minor"/>
          </rPr>
          <t>======
ID#AAAAf1NGSQ4
Ana Carolina Dutra    (2022-09-14 18:56:08)
Dado inserido manualmente.</t>
        </r>
      </text>
    </comment>
    <comment ref="C201" authorId="0">
      <text>
        <r>
          <rPr>
            <sz val="11"/>
            <color theme="1"/>
            <rFont val="Calibri"/>
            <scheme val="minor"/>
          </rPr>
          <t>======
ID#AAAAf1NGSCU
Ana Carolina Dutra    (2022-09-14 18:56:08)
Dado inserido manualmente.</t>
        </r>
      </text>
    </comment>
    <comment ref="K201" authorId="0">
      <text>
        <r>
          <rPr>
            <sz val="11"/>
            <color theme="1"/>
            <rFont val="Calibri"/>
            <scheme val="minor"/>
          </rPr>
          <t>======
ID#AAAAf1NGS6U
Ana Carolina Dutra    (2022-09-14 18:56:09)
Equipamento desligado.</t>
        </r>
      </text>
    </comment>
    <comment ref="L201" authorId="0">
      <text>
        <r>
          <rPr>
            <sz val="11"/>
            <color theme="1"/>
            <rFont val="Calibri"/>
            <scheme val="minor"/>
          </rPr>
          <t>======
ID#AAAAf1NGSnA
Ana Carolina Dutra    (2022-09-14 18:56:08)
Dado inserido manualmente.</t>
        </r>
      </text>
    </comment>
    <comment ref="M201" authorId="0">
      <text>
        <r>
          <rPr>
            <sz val="11"/>
            <color theme="1"/>
            <rFont val="Calibri"/>
            <scheme val="minor"/>
          </rPr>
          <t>======
ID#AAAAf1NGR3Y
Ana Carolina Dutra    (2022-09-14 18:56:08)
Dado inserido manualmente.</t>
        </r>
      </text>
    </comment>
    <comment ref="N201" authorId="0">
      <text>
        <r>
          <rPr>
            <sz val="11"/>
            <color theme="1"/>
            <rFont val="Calibri"/>
            <scheme val="minor"/>
          </rPr>
          <t>======
ID#AAAAf1NGSQY
Ana Carolina Dutra    (2022-09-14 18:56:08)
Dado inserido manualmente.</t>
        </r>
      </text>
    </comment>
    <comment ref="O201" authorId="0">
      <text>
        <r>
          <rPr>
            <sz val="11"/>
            <color theme="1"/>
            <rFont val="Calibri"/>
            <scheme val="minor"/>
          </rPr>
          <t>======
ID#AAAAf1NGR_Y
Ana Carolina Dutra    (2022-09-14 18:56:08)
Dado inserido manualmente.</t>
        </r>
      </text>
    </comment>
    <comment ref="P201" authorId="0">
      <text>
        <r>
          <rPr>
            <sz val="11"/>
            <color theme="1"/>
            <rFont val="Calibri"/>
            <scheme val="minor"/>
          </rPr>
          <t>======
ID#AAAAf1NGRpI
Ana Carolina Dutra    (2022-09-14 18:56:08)
Dado inserido manualmente.</t>
        </r>
      </text>
    </comment>
    <comment ref="Q201" authorId="0">
      <text>
        <r>
          <rPr>
            <sz val="11"/>
            <color theme="1"/>
            <rFont val="Calibri"/>
            <scheme val="minor"/>
          </rPr>
          <t>======
ID#AAAAf1NGSsE
Ana Carolina Dutra    (2022-09-14 18:56:08)
Dado inserido manualmente.</t>
        </r>
      </text>
    </comment>
    <comment ref="R201" authorId="0">
      <text>
        <r>
          <rPr>
            <sz val="11"/>
            <color theme="1"/>
            <rFont val="Calibri"/>
            <scheme val="minor"/>
          </rPr>
          <t>======
ID#AAAAf1NGSBk
Ana Carolina Dutra    (2022-09-14 18:56:08)
Dado inserido manualmente.</t>
        </r>
      </text>
    </comment>
    <comment ref="C202" authorId="0">
      <text>
        <r>
          <rPr>
            <sz val="11"/>
            <color theme="1"/>
            <rFont val="Calibri"/>
            <scheme val="minor"/>
          </rPr>
          <t>======
ID#AAAAf1NGSNc
Ana Carolina Dutra    (2022-09-14 18:56:08)
Dado inserido manualmente.</t>
        </r>
      </text>
    </comment>
    <comment ref="K202" authorId="0">
      <text>
        <r>
          <rPr>
            <sz val="11"/>
            <color theme="1"/>
            <rFont val="Calibri"/>
            <scheme val="minor"/>
          </rPr>
          <t>======
ID#AAAAf1NGRuY
Ana Carolina Dutra    (2022-09-14 18:56:08)
Equipamento desligado.</t>
        </r>
      </text>
    </comment>
    <comment ref="L202" authorId="0">
      <text>
        <r>
          <rPr>
            <sz val="11"/>
            <color theme="1"/>
            <rFont val="Calibri"/>
            <scheme val="minor"/>
          </rPr>
          <t>======
ID#AAAAf1NGRuk
Ana Carolina Dutra    (2022-09-14 18:56:08)
Dado inserido manualmente.</t>
        </r>
      </text>
    </comment>
    <comment ref="M202" authorId="0">
      <text>
        <r>
          <rPr>
            <sz val="11"/>
            <color theme="1"/>
            <rFont val="Calibri"/>
            <scheme val="minor"/>
          </rPr>
          <t>======
ID#AAAAf1NGSRs
Ana Carolina Dutra    (2022-09-14 18:56:08)
Dado inserido manualmente.</t>
        </r>
      </text>
    </comment>
    <comment ref="N202" authorId="0">
      <text>
        <r>
          <rPr>
            <sz val="11"/>
            <color theme="1"/>
            <rFont val="Calibri"/>
            <scheme val="minor"/>
          </rPr>
          <t>======
ID#AAAAf1NGRzQ
Ana Carolina Dutra    (2022-09-14 18:56:08)
Dado inserido manualmente.</t>
        </r>
      </text>
    </comment>
    <comment ref="O202" authorId="0">
      <text>
        <r>
          <rPr>
            <sz val="11"/>
            <color theme="1"/>
            <rFont val="Calibri"/>
            <scheme val="minor"/>
          </rPr>
          <t>======
ID#AAAAf1NGSJA
Ana Carolina Dutra    (2022-09-14 18:56:08)
Dado inserido manualmente.</t>
        </r>
      </text>
    </comment>
    <comment ref="P202" authorId="0">
      <text>
        <r>
          <rPr>
            <sz val="11"/>
            <color theme="1"/>
            <rFont val="Calibri"/>
            <scheme val="minor"/>
          </rPr>
          <t>======
ID#AAAAf1NGSvU
Ana Carolina Dutra    (2022-09-14 18:56:08)
Dado inserido manualmente.</t>
        </r>
      </text>
    </comment>
    <comment ref="Q202" authorId="0">
      <text>
        <r>
          <rPr>
            <sz val="11"/>
            <color theme="1"/>
            <rFont val="Calibri"/>
            <scheme val="minor"/>
          </rPr>
          <t>======
ID#AAAAf1NGSvQ
Ana Carolina Dutra    (2022-09-14 18:56:08)
Dado inserido manualmente.</t>
        </r>
      </text>
    </comment>
    <comment ref="R202" authorId="0">
      <text>
        <r>
          <rPr>
            <sz val="11"/>
            <color theme="1"/>
            <rFont val="Calibri"/>
            <scheme val="minor"/>
          </rPr>
          <t>======
ID#AAAAf1NGScY
Ana Carolina Dutra    (2022-09-14 18:56:08)
Dado inserido manualmente.</t>
        </r>
      </text>
    </comment>
    <comment ref="C203" authorId="0">
      <text>
        <r>
          <rPr>
            <sz val="11"/>
            <color theme="1"/>
            <rFont val="Calibri"/>
            <scheme val="minor"/>
          </rPr>
          <t>======
ID#AAAAf1NGSLE
Ana Carolina Dutra    (2022-09-14 18:56:08)
Dado inserido manualmente.</t>
        </r>
      </text>
    </comment>
    <comment ref="D203" authorId="0">
      <text>
        <r>
          <rPr>
            <sz val="11"/>
            <color theme="1"/>
            <rFont val="Calibri"/>
            <scheme val="minor"/>
          </rPr>
          <t>======
ID#AAAAf1NGR0Y
Ana Carolina Dutra    (2022-09-14 18:56:08)
Falha de energia.</t>
        </r>
      </text>
    </comment>
    <comment ref="E203" authorId="0">
      <text>
        <r>
          <rPr>
            <sz val="11"/>
            <color theme="1"/>
            <rFont val="Calibri"/>
            <scheme val="minor"/>
          </rPr>
          <t>======
ID#AAAAf1NGR0Q
Ana Carolina Dutra    (2022-09-14 18:56:08)
Falha de energia.</t>
        </r>
      </text>
    </comment>
    <comment ref="F203" authorId="0">
      <text>
        <r>
          <rPr>
            <sz val="11"/>
            <color theme="1"/>
            <rFont val="Calibri"/>
            <scheme val="minor"/>
          </rPr>
          <t>======
ID#AAAAf1NGR6Q
Ana Carolina Dutra    (2022-09-14 18:56:08)
Falha de energia.</t>
        </r>
      </text>
    </comment>
    <comment ref="G203" authorId="0">
      <text>
        <r>
          <rPr>
            <sz val="11"/>
            <color theme="1"/>
            <rFont val="Calibri"/>
            <scheme val="minor"/>
          </rPr>
          <t>======
ID#AAAAf1NGR8M
Ana Carolina Dutra    (2022-09-14 18:56:08)
Falha de energia.</t>
        </r>
      </text>
    </comment>
    <comment ref="H203" authorId="0">
      <text>
        <r>
          <rPr>
            <sz val="11"/>
            <color theme="1"/>
            <rFont val="Calibri"/>
            <scheme val="minor"/>
          </rPr>
          <t>======
ID#AAAAf1NGRxE
Ana Carolina Dutra    (2022-09-14 18:56:08)
Falha de energia.</t>
        </r>
      </text>
    </comment>
    <comment ref="I203" authorId="0">
      <text>
        <r>
          <rPr>
            <sz val="11"/>
            <color theme="1"/>
            <rFont val="Calibri"/>
            <scheme val="minor"/>
          </rPr>
          <t>======
ID#AAAAf1NGS7s
Ana Carolina Dutra    (2022-09-14 18:56:09)
Falha de energia.</t>
        </r>
      </text>
    </comment>
    <comment ref="J203" authorId="0">
      <text>
        <r>
          <rPr>
            <sz val="11"/>
            <color theme="1"/>
            <rFont val="Calibri"/>
            <scheme val="minor"/>
          </rPr>
          <t>======
ID#AAAAf1NGSdY
Ana Carolina Dutra    (2022-09-14 18:56:08)
Dado inserido manualmente.</t>
        </r>
      </text>
    </comment>
    <comment ref="K203" authorId="0">
      <text>
        <r>
          <rPr>
            <sz val="11"/>
            <color theme="1"/>
            <rFont val="Calibri"/>
            <scheme val="minor"/>
          </rPr>
          <t>======
ID#AAAAf1NGR6w
Ana Carolina Dutra    (2022-09-14 18:56:08)
Equipamento desligado.</t>
        </r>
      </text>
    </comment>
    <comment ref="L203" authorId="0">
      <text>
        <r>
          <rPr>
            <sz val="11"/>
            <color theme="1"/>
            <rFont val="Calibri"/>
            <scheme val="minor"/>
          </rPr>
          <t>======
ID#AAAAf1NGSUU
Ana Carolina Dutra    (2022-09-14 18:56:08)
Dado inserido manualmente.</t>
        </r>
      </text>
    </comment>
    <comment ref="M203" authorId="0">
      <text>
        <r>
          <rPr>
            <sz val="11"/>
            <color theme="1"/>
            <rFont val="Calibri"/>
            <scheme val="minor"/>
          </rPr>
          <t>======
ID#AAAAf1NGSiM
Ana Carolina Dutra    (2022-09-14 18:56:08)
Dado inserido manualmente.</t>
        </r>
      </text>
    </comment>
    <comment ref="N203" authorId="0">
      <text>
        <r>
          <rPr>
            <sz val="11"/>
            <color theme="1"/>
            <rFont val="Calibri"/>
            <scheme val="minor"/>
          </rPr>
          <t>======
ID#AAAAf1NGRu0
Ana Carolina Dutra    (2022-09-14 18:56:08)
Dado inserido manualmente.</t>
        </r>
      </text>
    </comment>
    <comment ref="O203" authorId="0">
      <text>
        <r>
          <rPr>
            <sz val="11"/>
            <color theme="1"/>
            <rFont val="Calibri"/>
            <scheme val="minor"/>
          </rPr>
          <t>======
ID#AAAAf1NGSxM
Ana Carolina Dutra    (2022-09-14 18:56:09)
Dado inserido manualmente.</t>
        </r>
      </text>
    </comment>
    <comment ref="P203" authorId="0">
      <text>
        <r>
          <rPr>
            <sz val="11"/>
            <color theme="1"/>
            <rFont val="Calibri"/>
            <scheme val="minor"/>
          </rPr>
          <t>======
ID#AAAAf1NGS6A
Ana Carolina Dutra    (2022-09-14 18:56:09)
Dado inserido manualmente.</t>
        </r>
      </text>
    </comment>
    <comment ref="Q203" authorId="0">
      <text>
        <r>
          <rPr>
            <sz val="11"/>
            <color theme="1"/>
            <rFont val="Calibri"/>
            <scheme val="minor"/>
          </rPr>
          <t>======
ID#AAAAf1NGSbQ
Ana Carolina Dutra    (2022-09-14 18:56:08)
Dado inserido manualmente.</t>
        </r>
      </text>
    </comment>
    <comment ref="R203" authorId="0">
      <text>
        <r>
          <rPr>
            <sz val="11"/>
            <color theme="1"/>
            <rFont val="Calibri"/>
            <scheme val="minor"/>
          </rPr>
          <t>======
ID#AAAAf1NGSMU
Ana Carolina Dutra    (2022-09-14 18:56:08)
Dado inserido manualmente.</t>
        </r>
      </text>
    </comment>
    <comment ref="C204" authorId="0">
      <text>
        <r>
          <rPr>
            <sz val="11"/>
            <color theme="1"/>
            <rFont val="Calibri"/>
            <scheme val="minor"/>
          </rPr>
          <t>======
ID#AAAAf1NGS4E
Ana Carolina Dutra    (2022-09-14 18:56:09)
Dado inserido manualmente.</t>
        </r>
      </text>
    </comment>
    <comment ref="D204" authorId="0">
      <text>
        <r>
          <rPr>
            <sz val="11"/>
            <color theme="1"/>
            <rFont val="Calibri"/>
            <scheme val="minor"/>
          </rPr>
          <t>======
ID#AAAAf1NGStc
Ana Carolina Dutra    (2022-09-14 18:56:08)
Dado inserido manualmente.</t>
        </r>
      </text>
    </comment>
    <comment ref="E204" authorId="0">
      <text>
        <r>
          <rPr>
            <sz val="11"/>
            <color theme="1"/>
            <rFont val="Calibri"/>
            <scheme val="minor"/>
          </rPr>
          <t>======
ID#AAAAf1NGSgc
Ana Carolina Dutra    (2022-09-14 18:56:08)
Dado inserido manualmente.</t>
        </r>
      </text>
    </comment>
    <comment ref="F204" authorId="0">
      <text>
        <r>
          <rPr>
            <sz val="11"/>
            <color theme="1"/>
            <rFont val="Calibri"/>
            <scheme val="minor"/>
          </rPr>
          <t>======
ID#AAAAf1NGR7c
Ana Carolina Dutra    (2022-09-14 18:56:08)
Dado inserido manualmente.</t>
        </r>
      </text>
    </comment>
    <comment ref="G204" authorId="0">
      <text>
        <r>
          <rPr>
            <sz val="11"/>
            <color theme="1"/>
            <rFont val="Calibri"/>
            <scheme val="minor"/>
          </rPr>
          <t>======
ID#AAAAf1NGSV4
Ana Carolina Dutra    (2022-09-14 18:56:08)
Dado inserido manualmente.</t>
        </r>
      </text>
    </comment>
    <comment ref="H204" authorId="0">
      <text>
        <r>
          <rPr>
            <sz val="11"/>
            <color theme="1"/>
            <rFont val="Calibri"/>
            <scheme val="minor"/>
          </rPr>
          <t>======
ID#AAAAf1NGSsQ
Ana Carolina Dutra    (2022-09-14 18:56:08)
Dado inserido manualmente.</t>
        </r>
      </text>
    </comment>
    <comment ref="I204" authorId="0">
      <text>
        <r>
          <rPr>
            <sz val="11"/>
            <color theme="1"/>
            <rFont val="Calibri"/>
            <scheme val="minor"/>
          </rPr>
          <t>======
ID#AAAAf1NGSH8
Ana Carolina Dutra    (2022-09-14 18:56:08)
Dado inserido manualmente.</t>
        </r>
      </text>
    </comment>
    <comment ref="J204" authorId="0">
      <text>
        <r>
          <rPr>
            <sz val="11"/>
            <color theme="1"/>
            <rFont val="Calibri"/>
            <scheme val="minor"/>
          </rPr>
          <t>======
ID#AAAAf1NGR1c
Ana Carolina Dutra    (2022-09-14 18:56:08)
Dado inserido manualmente.</t>
        </r>
      </text>
    </comment>
    <comment ref="K204" authorId="0">
      <text>
        <r>
          <rPr>
            <sz val="11"/>
            <color theme="1"/>
            <rFont val="Calibri"/>
            <scheme val="minor"/>
          </rPr>
          <t>======
ID#AAAAf1NGSNI
Ana Carolina Dutra    (2022-09-14 18:56:08)
Equipamento desligado.</t>
        </r>
      </text>
    </comment>
    <comment ref="L204" authorId="0">
      <text>
        <r>
          <rPr>
            <sz val="11"/>
            <color theme="1"/>
            <rFont val="Calibri"/>
            <scheme val="minor"/>
          </rPr>
          <t>======
ID#AAAAf1NGSXM
Ana Carolina Dutra    (2022-09-14 18:56:08)
Dado inserido manualmente.</t>
        </r>
      </text>
    </comment>
    <comment ref="M204" authorId="0">
      <text>
        <r>
          <rPr>
            <sz val="11"/>
            <color theme="1"/>
            <rFont val="Calibri"/>
            <scheme val="minor"/>
          </rPr>
          <t>======
ID#AAAAf1NGSCY
Ana Carolina Dutra    (2022-09-14 18:56:08)
Dado inserido manualmente.</t>
        </r>
      </text>
    </comment>
    <comment ref="N204" authorId="0">
      <text>
        <r>
          <rPr>
            <sz val="11"/>
            <color theme="1"/>
            <rFont val="Calibri"/>
            <scheme val="minor"/>
          </rPr>
          <t>======
ID#AAAAf1NGRoQ
Ana Carolina Dutra    (2022-09-14 18:56:08)
Dado inserido manualmente.</t>
        </r>
      </text>
    </comment>
    <comment ref="O204" authorId="0">
      <text>
        <r>
          <rPr>
            <sz val="11"/>
            <color theme="1"/>
            <rFont val="Calibri"/>
            <scheme val="minor"/>
          </rPr>
          <t>======
ID#AAAAf1NGReE
Ana Carolina Dutra    (2022-09-14 18:56:08)
Dado inserido manualmente.</t>
        </r>
      </text>
    </comment>
    <comment ref="P204" authorId="0">
      <text>
        <r>
          <rPr>
            <sz val="11"/>
            <color theme="1"/>
            <rFont val="Calibri"/>
            <scheme val="minor"/>
          </rPr>
          <t>======
ID#AAAAf1NGSVo
Ana Carolina Dutra    (2022-09-14 18:56:08)
Dado inserido manualmente.</t>
        </r>
      </text>
    </comment>
    <comment ref="Q204" authorId="0">
      <text>
        <r>
          <rPr>
            <sz val="11"/>
            <color theme="1"/>
            <rFont val="Calibri"/>
            <scheme val="minor"/>
          </rPr>
          <t>======
ID#AAAAf1NGS0U
Ana Carolina Dutra    (2022-09-14 18:56:09)
Dado inserido manualmente.</t>
        </r>
      </text>
    </comment>
    <comment ref="R204" authorId="0">
      <text>
        <r>
          <rPr>
            <sz val="11"/>
            <color theme="1"/>
            <rFont val="Calibri"/>
            <scheme val="minor"/>
          </rPr>
          <t>======
ID#AAAAf1NGSqs
Ana Carolina Dutra    (2022-09-14 18:56:08)
Dado inserido manualmente.</t>
        </r>
      </text>
    </comment>
    <comment ref="C205" authorId="0">
      <text>
        <r>
          <rPr>
            <sz val="11"/>
            <color theme="1"/>
            <rFont val="Calibri"/>
            <scheme val="minor"/>
          </rPr>
          <t>======
ID#AAAAf1NGRuQ
Ana Carolina Dutra    (2022-09-14 18:56:08)
Dado inserido manualmente.</t>
        </r>
      </text>
    </comment>
    <comment ref="D205" authorId="0">
      <text>
        <r>
          <rPr>
            <sz val="11"/>
            <color theme="1"/>
            <rFont val="Calibri"/>
            <scheme val="minor"/>
          </rPr>
          <t>======
ID#AAAAf1NGRwI
Ana Carolina Dutra    (2022-09-14 18:56:08)
Dado inserido manualmente.</t>
        </r>
      </text>
    </comment>
    <comment ref="E205" authorId="0">
      <text>
        <r>
          <rPr>
            <sz val="11"/>
            <color theme="1"/>
            <rFont val="Calibri"/>
            <scheme val="minor"/>
          </rPr>
          <t>======
ID#AAAAf1NGS9w
Ana Carolina Dutra    (2022-09-14 18:56:09)
Dado inserido manualmente.</t>
        </r>
      </text>
    </comment>
    <comment ref="F205" authorId="0">
      <text>
        <r>
          <rPr>
            <sz val="11"/>
            <color theme="1"/>
            <rFont val="Calibri"/>
            <scheme val="minor"/>
          </rPr>
          <t>======
ID#AAAAf1NGSn4
Ana Carolina Dutra    (2022-09-14 18:56:08)
Dado inserido manualmente.</t>
        </r>
      </text>
    </comment>
    <comment ref="G205" authorId="0">
      <text>
        <r>
          <rPr>
            <sz val="11"/>
            <color theme="1"/>
            <rFont val="Calibri"/>
            <scheme val="minor"/>
          </rPr>
          <t>======
ID#AAAAf1NGSns
Ana Carolina Dutra    (2022-09-14 18:56:08)
Dado inserido manualmente.</t>
        </r>
      </text>
    </comment>
    <comment ref="H205" authorId="0">
      <text>
        <r>
          <rPr>
            <sz val="11"/>
            <color theme="1"/>
            <rFont val="Calibri"/>
            <scheme val="minor"/>
          </rPr>
          <t>======
ID#AAAAf1NGSrs
Ana Carolina Dutra    (2022-09-14 18:56:08)
Dado inserido manualmente.</t>
        </r>
      </text>
    </comment>
    <comment ref="I205" authorId="0">
      <text>
        <r>
          <rPr>
            <sz val="11"/>
            <color theme="1"/>
            <rFont val="Calibri"/>
            <scheme val="minor"/>
          </rPr>
          <t>======
ID#AAAAf1NGS6k
Ana Carolina Dutra    (2022-09-14 18:56:09)
Dado inserido manualmente.</t>
        </r>
      </text>
    </comment>
    <comment ref="J205" authorId="0">
      <text>
        <r>
          <rPr>
            <sz val="11"/>
            <color theme="1"/>
            <rFont val="Calibri"/>
            <scheme val="minor"/>
          </rPr>
          <t>======
ID#AAAAf1NGSJU
Ana Carolina Dutra    (2022-09-14 18:56:08)
Dado inserido manualmente.</t>
        </r>
      </text>
    </comment>
    <comment ref="K205" authorId="0">
      <text>
        <r>
          <rPr>
            <sz val="11"/>
            <color theme="1"/>
            <rFont val="Calibri"/>
            <scheme val="minor"/>
          </rPr>
          <t>======
ID#AAAAf1NGR1E
Ana Carolina Dutra    (2022-09-14 18:56:08)
Equipamento desligado.</t>
        </r>
      </text>
    </comment>
    <comment ref="L205" authorId="0">
      <text>
        <r>
          <rPr>
            <sz val="11"/>
            <color theme="1"/>
            <rFont val="Calibri"/>
            <scheme val="minor"/>
          </rPr>
          <t>======
ID#AAAAf1NGSqo
Ana Carolina Dutra    (2022-09-14 18:56:08)
Dado inserido manualmente.</t>
        </r>
      </text>
    </comment>
    <comment ref="M205" authorId="0">
      <text>
        <r>
          <rPr>
            <sz val="11"/>
            <color theme="1"/>
            <rFont val="Calibri"/>
            <scheme val="minor"/>
          </rPr>
          <t>======
ID#AAAAf1NGS2A
Ana Carolina Dutra    (2022-09-14 18:56:09)
Dado inserido manualmente.</t>
        </r>
      </text>
    </comment>
    <comment ref="N205" authorId="0">
      <text>
        <r>
          <rPr>
            <sz val="11"/>
            <color theme="1"/>
            <rFont val="Calibri"/>
            <scheme val="minor"/>
          </rPr>
          <t>======
ID#AAAAf1NGRmk
Ana Carolina Dutra    (2022-09-14 18:56:08)
Dado inserido manualmente.</t>
        </r>
      </text>
    </comment>
    <comment ref="O205" authorId="0">
      <text>
        <r>
          <rPr>
            <sz val="11"/>
            <color theme="1"/>
            <rFont val="Calibri"/>
            <scheme val="minor"/>
          </rPr>
          <t>======
ID#AAAAf1NGSAk
Ana Carolina Dutra    (2022-09-14 18:56:08)
Dado inserido manualmente.</t>
        </r>
      </text>
    </comment>
    <comment ref="P205" authorId="0">
      <text>
        <r>
          <rPr>
            <sz val="11"/>
            <color theme="1"/>
            <rFont val="Calibri"/>
            <scheme val="minor"/>
          </rPr>
          <t>======
ID#AAAAf1NGR7o
Ana Carolina Dutra    (2022-09-14 18:56:08)
Dado inserido manualmente.</t>
        </r>
      </text>
    </comment>
    <comment ref="Q205" authorId="0">
      <text>
        <r>
          <rPr>
            <sz val="11"/>
            <color theme="1"/>
            <rFont val="Calibri"/>
            <scheme val="minor"/>
          </rPr>
          <t>======
ID#AAAAf1NGSfg
Ana Carolina Dutra    (2022-09-14 18:56:08)
Dado inserido manualmente.</t>
        </r>
      </text>
    </comment>
    <comment ref="R205" authorId="0">
      <text>
        <r>
          <rPr>
            <sz val="11"/>
            <color theme="1"/>
            <rFont val="Calibri"/>
            <scheme val="minor"/>
          </rPr>
          <t>======
ID#AAAAf1NGRxQ
Ana Carolina Dutra    (2022-09-14 18:56:08)
Dado inserido manualmente.</t>
        </r>
      </text>
    </comment>
    <comment ref="C206" authorId="0">
      <text>
        <r>
          <rPr>
            <sz val="11"/>
            <color theme="1"/>
            <rFont val="Calibri"/>
            <scheme val="minor"/>
          </rPr>
          <t>======
ID#AAAAf1NGTAM
Ana Carolina Dutra    (2022-09-14 18:56:09)
Dado inserido manualmente.</t>
        </r>
      </text>
    </comment>
    <comment ref="D206" authorId="0">
      <text>
        <r>
          <rPr>
            <sz val="11"/>
            <color theme="1"/>
            <rFont val="Calibri"/>
            <scheme val="minor"/>
          </rPr>
          <t>======
ID#AAAAf1NGSLc
Ana Carolina Dutra    (2022-09-14 18:56:08)
Dado inserido manualmente.</t>
        </r>
      </text>
    </comment>
    <comment ref="E206" authorId="0">
      <text>
        <r>
          <rPr>
            <sz val="11"/>
            <color theme="1"/>
            <rFont val="Calibri"/>
            <scheme val="minor"/>
          </rPr>
          <t>======
ID#AAAAf1NGR1Q
Ana Carolina Dutra    (2022-09-14 18:56:08)
Dado inserido manualmente.</t>
        </r>
      </text>
    </comment>
    <comment ref="F206" authorId="0">
      <text>
        <r>
          <rPr>
            <sz val="11"/>
            <color theme="1"/>
            <rFont val="Calibri"/>
            <scheme val="minor"/>
          </rPr>
          <t>======
ID#AAAAf1NGSWc
Ana Carolina Dutra    (2022-09-14 18:56:08)
Dado inserido manualmente.</t>
        </r>
      </text>
    </comment>
    <comment ref="G206" authorId="0">
      <text>
        <r>
          <rPr>
            <sz val="11"/>
            <color theme="1"/>
            <rFont val="Calibri"/>
            <scheme val="minor"/>
          </rPr>
          <t>======
ID#AAAAf1NGSz0
Ana Carolina Dutra    (2022-09-14 18:56:09)
Dado inserido manualmente.</t>
        </r>
      </text>
    </comment>
    <comment ref="H206" authorId="0">
      <text>
        <r>
          <rPr>
            <sz val="11"/>
            <color theme="1"/>
            <rFont val="Calibri"/>
            <scheme val="minor"/>
          </rPr>
          <t>======
ID#AAAAf1NGS6o
Ana Carolina Dutra    (2022-09-14 18:56:09)
Dado inserido manualmente.</t>
        </r>
      </text>
    </comment>
    <comment ref="I206" authorId="0">
      <text>
        <r>
          <rPr>
            <sz val="11"/>
            <color theme="1"/>
            <rFont val="Calibri"/>
            <scheme val="minor"/>
          </rPr>
          <t>======
ID#AAAAf1NGRpg
Ana Carolina Dutra    (2022-09-14 18:56:08)
Dado inserido manualmente.</t>
        </r>
      </text>
    </comment>
    <comment ref="J206" authorId="0">
      <text>
        <r>
          <rPr>
            <sz val="11"/>
            <color theme="1"/>
            <rFont val="Calibri"/>
            <scheme val="minor"/>
          </rPr>
          <t>======
ID#AAAAf1NGRfs
Ana Carolina Dutra    (2022-09-14 18:56:08)
Dado inserido manualmente.</t>
        </r>
      </text>
    </comment>
    <comment ref="K206" authorId="0">
      <text>
        <r>
          <rPr>
            <sz val="11"/>
            <color theme="1"/>
            <rFont val="Calibri"/>
            <scheme val="minor"/>
          </rPr>
          <t>======
ID#AAAAf1NGSyU
Ana Carolina Dutra    (2022-09-14 18:56:09)
Equipamento desligado.</t>
        </r>
      </text>
    </comment>
    <comment ref="L206" authorId="0">
      <text>
        <r>
          <rPr>
            <sz val="11"/>
            <color theme="1"/>
            <rFont val="Calibri"/>
            <scheme val="minor"/>
          </rPr>
          <t>======
ID#AAAAf1NGSj4
Ana Carolina Dutra    (2022-09-14 18:56:08)
Dado inserido manualmente.</t>
        </r>
      </text>
    </comment>
    <comment ref="M206" authorId="0">
      <text>
        <r>
          <rPr>
            <sz val="11"/>
            <color theme="1"/>
            <rFont val="Calibri"/>
            <scheme val="minor"/>
          </rPr>
          <t>======
ID#AAAAf1NGSlc
Ana Carolina Dutra    (2022-09-14 18:56:08)
Dado inserido manualmente.</t>
        </r>
      </text>
    </comment>
    <comment ref="N206" authorId="0">
      <text>
        <r>
          <rPr>
            <sz val="11"/>
            <color theme="1"/>
            <rFont val="Calibri"/>
            <scheme val="minor"/>
          </rPr>
          <t>======
ID#AAAAf1NGSYI
Ana Carolina Dutra    (2022-09-14 18:56:08)
Dado inserido manualmente.</t>
        </r>
      </text>
    </comment>
    <comment ref="O206" authorId="0">
      <text>
        <r>
          <rPr>
            <sz val="11"/>
            <color theme="1"/>
            <rFont val="Calibri"/>
            <scheme val="minor"/>
          </rPr>
          <t>======
ID#AAAAf1NGSaM
Ana Carolina Dutra    (2022-09-14 18:56:08)
Dado inserido manualmente.</t>
        </r>
      </text>
    </comment>
    <comment ref="P206" authorId="0">
      <text>
        <r>
          <rPr>
            <sz val="11"/>
            <color theme="1"/>
            <rFont val="Calibri"/>
            <scheme val="minor"/>
          </rPr>
          <t>======
ID#AAAAf1NGSE8
Ana Carolina Dutra    (2022-09-14 18:56:08)
Dado inserido manualmente.</t>
        </r>
      </text>
    </comment>
    <comment ref="Q206" authorId="0">
      <text>
        <r>
          <rPr>
            <sz val="11"/>
            <color theme="1"/>
            <rFont val="Calibri"/>
            <scheme val="minor"/>
          </rPr>
          <t>======
ID#AAAAf1NGS9g
Ana Carolina Dutra    (2022-09-14 18:56:09)
Dado inserido manualmente.</t>
        </r>
      </text>
    </comment>
    <comment ref="R206" authorId="0">
      <text>
        <r>
          <rPr>
            <sz val="11"/>
            <color theme="1"/>
            <rFont val="Calibri"/>
            <scheme val="minor"/>
          </rPr>
          <t>======
ID#AAAAf1NGR5c
Ana Carolina Dutra    (2022-09-14 18:56:08)
Dado inserido manualmente.</t>
        </r>
      </text>
    </comment>
    <comment ref="C207" authorId="0">
      <text>
        <r>
          <rPr>
            <sz val="11"/>
            <color theme="1"/>
            <rFont val="Calibri"/>
            <scheme val="minor"/>
          </rPr>
          <t>======
ID#AAAAf1NGS3w
Ana Carolina Dutra    (2022-09-14 18:56:09)
Dado inserido manualmente.</t>
        </r>
      </text>
    </comment>
    <comment ref="D207" authorId="0">
      <text>
        <r>
          <rPr>
            <sz val="11"/>
            <color theme="1"/>
            <rFont val="Calibri"/>
            <scheme val="minor"/>
          </rPr>
          <t>======
ID#AAAAf1NGSWY
Ana Carolina Dutra    (2022-09-14 18:56:08)
Dado inserido manualmente.</t>
        </r>
      </text>
    </comment>
    <comment ref="E207" authorId="0">
      <text>
        <r>
          <rPr>
            <sz val="11"/>
            <color theme="1"/>
            <rFont val="Calibri"/>
            <scheme val="minor"/>
          </rPr>
          <t>======
ID#AAAAf1NGRuU
Ana Carolina Dutra    (2022-09-14 18:56:08)
Dado inserido manualmente.</t>
        </r>
      </text>
    </comment>
    <comment ref="F207" authorId="0">
      <text>
        <r>
          <rPr>
            <sz val="11"/>
            <color theme="1"/>
            <rFont val="Calibri"/>
            <scheme val="minor"/>
          </rPr>
          <t>======
ID#AAAAf1NGRoU
Ana Carolina Dutra    (2022-09-14 18:56:08)
Dado inserido manualmente.</t>
        </r>
      </text>
    </comment>
    <comment ref="G207" authorId="0">
      <text>
        <r>
          <rPr>
            <sz val="11"/>
            <color theme="1"/>
            <rFont val="Calibri"/>
            <scheme val="minor"/>
          </rPr>
          <t>======
ID#AAAAf1NGRdI
Ana Carolina Dutra    (2022-09-14 18:56:08)
Dado inserido manualmente.</t>
        </r>
      </text>
    </comment>
    <comment ref="H207" authorId="0">
      <text>
        <r>
          <rPr>
            <sz val="11"/>
            <color theme="1"/>
            <rFont val="Calibri"/>
            <scheme val="minor"/>
          </rPr>
          <t>======
ID#AAAAf1NGR-s
Ana Carolina Dutra    (2022-09-14 18:56:08)
Dado inserido manualmente.</t>
        </r>
      </text>
    </comment>
    <comment ref="I207" authorId="0">
      <text>
        <r>
          <rPr>
            <sz val="11"/>
            <color theme="1"/>
            <rFont val="Calibri"/>
            <scheme val="minor"/>
          </rPr>
          <t>======
ID#AAAAf1NGSD4
Ana Carolina Dutra    (2022-09-14 18:56:08)
Dado inserido manualmente.</t>
        </r>
      </text>
    </comment>
    <comment ref="J207" authorId="0">
      <text>
        <r>
          <rPr>
            <sz val="11"/>
            <color theme="1"/>
            <rFont val="Calibri"/>
            <scheme val="minor"/>
          </rPr>
          <t>======
ID#AAAAf1NGSMA
Ana Carolina Dutra    (2022-09-14 18:56:08)
Dado inserido manualmente.</t>
        </r>
      </text>
    </comment>
    <comment ref="K207" authorId="0">
      <text>
        <r>
          <rPr>
            <sz val="11"/>
            <color theme="1"/>
            <rFont val="Calibri"/>
            <scheme val="minor"/>
          </rPr>
          <t>======
ID#AAAAf1NGRqM
Ana Carolina Dutra    (2022-09-14 18:56:08)
Equipamento desligado.</t>
        </r>
      </text>
    </comment>
    <comment ref="L207" authorId="0">
      <text>
        <r>
          <rPr>
            <sz val="11"/>
            <color theme="1"/>
            <rFont val="Calibri"/>
            <scheme val="minor"/>
          </rPr>
          <t>======
ID#AAAAf1NGSvc
Ana Carolina Dutra    (2022-09-14 18:56:08)
Dado inserido manualmente.</t>
        </r>
      </text>
    </comment>
    <comment ref="M207" authorId="0">
      <text>
        <r>
          <rPr>
            <sz val="11"/>
            <color theme="1"/>
            <rFont val="Calibri"/>
            <scheme val="minor"/>
          </rPr>
          <t>======
ID#AAAAf1NGSD8
Ana Carolina Dutra    (2022-09-14 18:56:08)
Dado inserido manualmente.</t>
        </r>
      </text>
    </comment>
    <comment ref="N207" authorId="0">
      <text>
        <r>
          <rPr>
            <sz val="11"/>
            <color theme="1"/>
            <rFont val="Calibri"/>
            <scheme val="minor"/>
          </rPr>
          <t>======
ID#AAAAf1NGRxI
Ana Carolina Dutra    (2022-09-14 18:56:08)
Dado inserido manualmente.</t>
        </r>
      </text>
    </comment>
    <comment ref="O207" authorId="0">
      <text>
        <r>
          <rPr>
            <sz val="11"/>
            <color theme="1"/>
            <rFont val="Calibri"/>
            <scheme val="minor"/>
          </rPr>
          <t>======
ID#AAAAf1NGSEE
Ana Carolina Dutra    (2022-09-14 18:56:08)
Dado inserido manualmente.</t>
        </r>
      </text>
    </comment>
    <comment ref="P207" authorId="0">
      <text>
        <r>
          <rPr>
            <sz val="11"/>
            <color theme="1"/>
            <rFont val="Calibri"/>
            <scheme val="minor"/>
          </rPr>
          <t>======
ID#AAAAf1NGSo0
Ana Carolina Dutra    (2022-09-14 18:56:08)
Dado inserido manualmente.</t>
        </r>
      </text>
    </comment>
    <comment ref="Q207" authorId="0">
      <text>
        <r>
          <rPr>
            <sz val="11"/>
            <color theme="1"/>
            <rFont val="Calibri"/>
            <scheme val="minor"/>
          </rPr>
          <t>======
ID#AAAAf1NGS48
Ana Carolina Dutra    (2022-09-14 18:56:09)
Dado inserido manualmente.</t>
        </r>
      </text>
    </comment>
    <comment ref="R207" authorId="0">
      <text>
        <r>
          <rPr>
            <sz val="11"/>
            <color theme="1"/>
            <rFont val="Calibri"/>
            <scheme val="minor"/>
          </rPr>
          <t>======
ID#AAAAf1NGSaI
Ana Carolina Dutra    (2022-09-14 18:56:08)
Dado inserido manualmente.</t>
        </r>
      </text>
    </comment>
    <comment ref="C208" authorId="0">
      <text>
        <r>
          <rPr>
            <sz val="11"/>
            <color theme="1"/>
            <rFont val="Calibri"/>
            <scheme val="minor"/>
          </rPr>
          <t>======
ID#AAAAf1NGSQc
Ana Carolina Dutra    (2022-09-14 18:56:08)
Travamento do WinAQMS.</t>
        </r>
      </text>
    </comment>
    <comment ref="D208" authorId="0">
      <text>
        <r>
          <rPr>
            <sz val="11"/>
            <color theme="1"/>
            <rFont val="Calibri"/>
            <scheme val="minor"/>
          </rPr>
          <t>======
ID#AAAAf1NGS1Y
Ana Carolina Dutra    (2022-09-14 18:56:09)
Travamento do WinAQMS.</t>
        </r>
      </text>
    </comment>
    <comment ref="E208" authorId="0">
      <text>
        <r>
          <rPr>
            <sz val="11"/>
            <color theme="1"/>
            <rFont val="Calibri"/>
            <scheme val="minor"/>
          </rPr>
          <t>======
ID#AAAAf1NGRpw
Ana Carolina Dutra    (2022-09-14 18:56:08)
Travamento do WinAQMS.</t>
        </r>
      </text>
    </comment>
    <comment ref="F208" authorId="0">
      <text>
        <r>
          <rPr>
            <sz val="11"/>
            <color theme="1"/>
            <rFont val="Calibri"/>
            <scheme val="minor"/>
          </rPr>
          <t>======
ID#AAAAf1NGRgc
Ana Carolina Dutra    (2022-09-14 18:56:08)
Travamento do WinAQMS.</t>
        </r>
      </text>
    </comment>
    <comment ref="G208" authorId="0">
      <text>
        <r>
          <rPr>
            <sz val="11"/>
            <color theme="1"/>
            <rFont val="Calibri"/>
            <scheme val="minor"/>
          </rPr>
          <t>======
ID#AAAAf1NGSj8
Ana Carolina Dutra    (2022-09-14 18:56:08)
Travamento do WinAQMS.</t>
        </r>
      </text>
    </comment>
    <comment ref="H208" authorId="0">
      <text>
        <r>
          <rPr>
            <sz val="11"/>
            <color theme="1"/>
            <rFont val="Calibri"/>
            <scheme val="minor"/>
          </rPr>
          <t>======
ID#AAAAf1NGR9Y
Ana Carolina Dutra    (2022-09-14 18:56:08)
Travamento do WinAQMS.</t>
        </r>
      </text>
    </comment>
    <comment ref="I208" authorId="0">
      <text>
        <r>
          <rPr>
            <sz val="11"/>
            <color theme="1"/>
            <rFont val="Calibri"/>
            <scheme val="minor"/>
          </rPr>
          <t>======
ID#AAAAf1NGSpg
Ana Carolina Dutra    (2022-09-14 18:56:08)
Travamento do WinAQMS.</t>
        </r>
      </text>
    </comment>
    <comment ref="K208" authorId="0">
      <text>
        <r>
          <rPr>
            <sz val="11"/>
            <color theme="1"/>
            <rFont val="Calibri"/>
            <scheme val="minor"/>
          </rPr>
          <t>======
ID#AAAAf1NGR-0
Ana Carolina Dutra    (2022-09-14 18:56:08)
Equipamento desligado.</t>
        </r>
      </text>
    </comment>
    <comment ref="L208" authorId="0">
      <text>
        <r>
          <rPr>
            <sz val="11"/>
            <color theme="1"/>
            <rFont val="Calibri"/>
            <scheme val="minor"/>
          </rPr>
          <t>======
ID#AAAAf1NGSc0
Ana Carolina Dutra    (2022-09-14 18:56:08)
Travamento do WinAQMS.</t>
        </r>
      </text>
    </comment>
    <comment ref="M208" authorId="0">
      <text>
        <r>
          <rPr>
            <sz val="11"/>
            <color theme="1"/>
            <rFont val="Calibri"/>
            <scheme val="minor"/>
          </rPr>
          <t>======
ID#AAAAf1NGSrY
Ana Carolina Dutra    (2022-09-14 18:56:08)
Travamento do WinAQMS.</t>
        </r>
      </text>
    </comment>
    <comment ref="N208" authorId="0">
      <text>
        <r>
          <rPr>
            <sz val="11"/>
            <color theme="1"/>
            <rFont val="Calibri"/>
            <scheme val="minor"/>
          </rPr>
          <t>======
ID#AAAAf1NGSHE
Ana Carolina Dutra    (2022-09-14 18:56:08)
Travamento do WinAQMS.</t>
        </r>
      </text>
    </comment>
    <comment ref="O208" authorId="0">
      <text>
        <r>
          <rPr>
            <sz val="11"/>
            <color theme="1"/>
            <rFont val="Calibri"/>
            <scheme val="minor"/>
          </rPr>
          <t>======
ID#AAAAf1NGSIA
Ana Carolina Dutra    (2022-09-14 18:56:08)
Travamento do WinAQMS.</t>
        </r>
      </text>
    </comment>
    <comment ref="P208" authorId="0">
      <text>
        <r>
          <rPr>
            <sz val="11"/>
            <color theme="1"/>
            <rFont val="Calibri"/>
            <scheme val="minor"/>
          </rPr>
          <t>======
ID#AAAAf1NGR1k
Ana Carolina Dutra    (2022-09-14 18:56:08)
Travamento do WinAQMS.</t>
        </r>
      </text>
    </comment>
    <comment ref="Q208" authorId="0">
      <text>
        <r>
          <rPr>
            <sz val="11"/>
            <color theme="1"/>
            <rFont val="Calibri"/>
            <scheme val="minor"/>
          </rPr>
          <t>======
ID#AAAAf1NGSGU
Ana Carolina Dutra    (2022-09-14 18:56:08)
Travamento do WinAQMS.</t>
        </r>
      </text>
    </comment>
    <comment ref="R208" authorId="0">
      <text>
        <r>
          <rPr>
            <sz val="11"/>
            <color theme="1"/>
            <rFont val="Calibri"/>
            <scheme val="minor"/>
          </rPr>
          <t>======
ID#AAAAf1NGSkQ
Ana Carolina Dutra    (2022-09-14 18:56:08)
Travamento do WinAQMS.</t>
        </r>
      </text>
    </comment>
    <comment ref="K209" authorId="0">
      <text>
        <r>
          <rPr>
            <sz val="11"/>
            <color theme="1"/>
            <rFont val="Calibri"/>
            <scheme val="minor"/>
          </rPr>
          <t>======
ID#AAAAf1NGRhk
Ana Carolina Dutra    (2022-09-14 18:56:08)
Equipamento desligado.</t>
        </r>
      </text>
    </comment>
    <comment ref="R209" authorId="0">
      <text>
        <r>
          <rPr>
            <sz val="11"/>
            <color theme="1"/>
            <rFont val="Calibri"/>
            <scheme val="minor"/>
          </rPr>
          <t>======
ID#AAAAf1NGRgQ
Ana Carolina Dutra    (2022-09-14 18:56:08)
Travamento do WinAQMS.</t>
        </r>
      </text>
    </comment>
    <comment ref="J210" authorId="0">
      <text>
        <r>
          <rPr>
            <sz val="11"/>
            <color theme="1"/>
            <rFont val="Calibri"/>
            <scheme val="minor"/>
          </rPr>
          <t>======
ID#AAAAf1NGS-U
Ana Carolina Dutra    (2022-09-14 18:56:09)
Dado inserido manualmente.</t>
        </r>
      </text>
    </comment>
    <comment ref="K210" authorId="0">
      <text>
        <r>
          <rPr>
            <sz val="11"/>
            <color theme="1"/>
            <rFont val="Calibri"/>
            <scheme val="minor"/>
          </rPr>
          <t>======
ID#AAAAf1NGSk0
Ana Carolina Dutra    (2022-09-14 18:56:08)
Equipamento desligado.</t>
        </r>
      </text>
    </comment>
    <comment ref="P210" authorId="0">
      <text>
        <r>
          <rPr>
            <sz val="11"/>
            <color theme="1"/>
            <rFont val="Calibri"/>
            <scheme val="minor"/>
          </rPr>
          <t>======
ID#AAAAf1NGS9A
Ana Carolina Dutra    (2022-09-14 18:56:09)
Dado inserido manualmente.</t>
        </r>
      </text>
    </comment>
    <comment ref="Q210" authorId="0">
      <text>
        <r>
          <rPr>
            <sz val="11"/>
            <color theme="1"/>
            <rFont val="Calibri"/>
            <scheme val="minor"/>
          </rPr>
          <t>======
ID#AAAAf1NGSa8
Ana Carolina Dutra    (2022-09-14 18:56:08)
Dado inserido manualmente.</t>
        </r>
      </text>
    </comment>
    <comment ref="K211" authorId="0">
      <text>
        <r>
          <rPr>
            <sz val="11"/>
            <color theme="1"/>
            <rFont val="Calibri"/>
            <scheme val="minor"/>
          </rPr>
          <t>======
ID#AAAAf1NGSNA
Ana Carolina Dutra    (2022-09-14 18:56:08)
Equipamento desligado.</t>
        </r>
      </text>
    </comment>
    <comment ref="P211" authorId="0">
      <text>
        <r>
          <rPr>
            <sz val="11"/>
            <color theme="1"/>
            <rFont val="Calibri"/>
            <scheme val="minor"/>
          </rPr>
          <t>======
ID#AAAAf1NGS4Y
Ana Carolina Dutra    (2022-09-14 18:56:09)
Dado inserido manualmente.</t>
        </r>
      </text>
    </comment>
    <comment ref="Q211" authorId="0">
      <text>
        <r>
          <rPr>
            <sz val="11"/>
            <color theme="1"/>
            <rFont val="Calibri"/>
            <scheme val="minor"/>
          </rPr>
          <t>======
ID#AAAAf1NGR8c
Ana Carolina Dutra    (2022-09-14 18:56:08)
Dado inserido manualmente.</t>
        </r>
      </text>
    </comment>
    <comment ref="K212" authorId="0">
      <text>
        <r>
          <rPr>
            <sz val="11"/>
            <color theme="1"/>
            <rFont val="Calibri"/>
            <scheme val="minor"/>
          </rPr>
          <t>======
ID#AAAAf1NGSpk
Ana Carolina Dutra    (2022-09-14 18:56:08)
Equipamento desligado.</t>
        </r>
      </text>
    </comment>
    <comment ref="K213" authorId="0">
      <text>
        <r>
          <rPr>
            <sz val="11"/>
            <color theme="1"/>
            <rFont val="Calibri"/>
            <scheme val="minor"/>
          </rPr>
          <t>======
ID#AAAAf1NGRr0
Ana Carolina Dutra    (2022-09-14 18:56:08)
Equipamento desligado.</t>
        </r>
      </text>
    </comment>
    <comment ref="K214" authorId="0">
      <text>
        <r>
          <rPr>
            <sz val="11"/>
            <color theme="1"/>
            <rFont val="Calibri"/>
            <scheme val="minor"/>
          </rPr>
          <t>======
ID#AAAAf1NGSUs
Ana Carolina Dutra    (2022-09-14 18:56:08)
Equipamento desligado.</t>
        </r>
      </text>
    </comment>
    <comment ref="K215" authorId="0">
      <text>
        <r>
          <rPr>
            <sz val="11"/>
            <color theme="1"/>
            <rFont val="Calibri"/>
            <scheme val="minor"/>
          </rPr>
          <t>======
ID#AAAAf1NGSWM
Ana Carolina Dutra    (2022-09-14 18:56:08)
Equipamento desligado.</t>
        </r>
      </text>
    </comment>
    <comment ref="K216" authorId="0">
      <text>
        <r>
          <rPr>
            <sz val="11"/>
            <color theme="1"/>
            <rFont val="Calibri"/>
            <scheme val="minor"/>
          </rPr>
          <t>======
ID#AAAAf1NGSJo
Ana Carolina Dutra    (2022-09-14 18:56:08)
Equipamento desligado.</t>
        </r>
      </text>
    </comment>
    <comment ref="K217" authorId="0">
      <text>
        <r>
          <rPr>
            <sz val="11"/>
            <color theme="1"/>
            <rFont val="Calibri"/>
            <scheme val="minor"/>
          </rPr>
          <t>======
ID#AAAAf1NGS70
Ana Carolina Dutra    (2022-09-14 18:56:09)
Equipamento desligado.</t>
        </r>
      </text>
    </comment>
    <comment ref="K218" authorId="0">
      <text>
        <r>
          <rPr>
            <sz val="11"/>
            <color theme="1"/>
            <rFont val="Calibri"/>
            <scheme val="minor"/>
          </rPr>
          <t>======
ID#AAAAf1NGSCg
Ana Carolina Dutra    (2022-09-14 18:56:08)
Equipamento desligado.</t>
        </r>
      </text>
    </comment>
    <comment ref="K219" authorId="0">
      <text>
        <r>
          <rPr>
            <sz val="11"/>
            <color theme="1"/>
            <rFont val="Calibri"/>
            <scheme val="minor"/>
          </rPr>
          <t>======
ID#AAAAf1NGRno
Ana Carolina Dutra    (2022-09-14 18:56:08)
Equipamento desligado.</t>
        </r>
      </text>
    </comment>
    <comment ref="K220" authorId="0">
      <text>
        <r>
          <rPr>
            <sz val="11"/>
            <color theme="1"/>
            <rFont val="Calibri"/>
            <scheme val="minor"/>
          </rPr>
          <t>======
ID#AAAAf1NGRlg
Ana Carolina Dutra    (2022-09-14 18:56:08)
Equipamento desligado.</t>
        </r>
      </text>
    </comment>
    <comment ref="K221" authorId="0">
      <text>
        <r>
          <rPr>
            <sz val="11"/>
            <color theme="1"/>
            <rFont val="Calibri"/>
            <scheme val="minor"/>
          </rPr>
          <t>======
ID#AAAAf1NGR5A
Ana Carolina Dutra    (2022-09-14 18:56:08)
Equipamento desligado.</t>
        </r>
      </text>
    </comment>
    <comment ref="K222" authorId="0">
      <text>
        <r>
          <rPr>
            <sz val="11"/>
            <color theme="1"/>
            <rFont val="Calibri"/>
            <scheme val="minor"/>
          </rPr>
          <t>======
ID#AAAAf1NGRug
Ana Carolina Dutra    (2022-09-14 18:56:08)
Equipamento desligado.</t>
        </r>
      </text>
    </comment>
    <comment ref="K231" authorId="0">
      <text>
        <r>
          <rPr>
            <sz val="11"/>
            <color theme="1"/>
            <rFont val="Calibri"/>
            <scheme val="minor"/>
          </rPr>
          <t>======
ID#AAAAf1NGS1Q
Ana Carolina Dutra    (2022-09-14 18:56:09)
Equipamento desligado.</t>
        </r>
      </text>
    </comment>
    <comment ref="K232" authorId="0">
      <text>
        <r>
          <rPr>
            <sz val="11"/>
            <color theme="1"/>
            <rFont val="Calibri"/>
            <scheme val="minor"/>
          </rPr>
          <t>======
ID#AAAAf1NGR9M
Ana Carolina Dutra    (2022-09-14 18:56:08)
Equipamento desligado.</t>
        </r>
      </text>
    </comment>
    <comment ref="K233" authorId="0">
      <text>
        <r>
          <rPr>
            <sz val="11"/>
            <color theme="1"/>
            <rFont val="Calibri"/>
            <scheme val="minor"/>
          </rPr>
          <t>======
ID#AAAAf1NGR-Y
Ana Carolina Dutra    (2022-09-14 18:56:08)
Equipamento desligado.</t>
        </r>
      </text>
    </comment>
    <comment ref="K234" authorId="0">
      <text>
        <r>
          <rPr>
            <sz val="11"/>
            <color theme="1"/>
            <rFont val="Calibri"/>
            <scheme val="minor"/>
          </rPr>
          <t>======
ID#AAAAf1NGRbY
Ana Carolina Dutra    (2022-09-14 18:56:08)
Equipamento desligado.</t>
        </r>
      </text>
    </comment>
    <comment ref="O234" authorId="0">
      <text>
        <r>
          <rPr>
            <sz val="11"/>
            <color theme="1"/>
            <rFont val="Calibri"/>
            <scheme val="minor"/>
          </rPr>
          <t>======
ID#AAAAf1NGSoM
Ana Carolina Dutra    (2022-09-14 18:56:08)
Desvio de leitura para valor fora do range de medição.</t>
        </r>
      </text>
    </comment>
    <comment ref="K235" authorId="0">
      <text>
        <r>
          <rPr>
            <sz val="11"/>
            <color theme="1"/>
            <rFont val="Calibri"/>
            <scheme val="minor"/>
          </rPr>
          <t>======
ID#AAAAf1NGSe4
Ana Carolina Dutra    (2022-09-14 18:56:08)
Equipamento desligado.</t>
        </r>
      </text>
    </comment>
    <comment ref="K236" authorId="0">
      <text>
        <r>
          <rPr>
            <sz val="11"/>
            <color theme="1"/>
            <rFont val="Calibri"/>
            <scheme val="minor"/>
          </rPr>
          <t>======
ID#AAAAf1NGScc
Ana Carolina Dutra    (2022-09-14 18:56:08)
Equipamento desligado.</t>
        </r>
      </text>
    </comment>
    <comment ref="K237" authorId="0">
      <text>
        <r>
          <rPr>
            <sz val="11"/>
            <color theme="1"/>
            <rFont val="Calibri"/>
            <scheme val="minor"/>
          </rPr>
          <t>======
ID#AAAAf1NGSIQ
Ana Carolina Dutra    (2022-09-14 18:56:08)
Equipamento desligado.</t>
        </r>
      </text>
    </comment>
    <comment ref="K238" authorId="0">
      <text>
        <r>
          <rPr>
            <sz val="11"/>
            <color theme="1"/>
            <rFont val="Calibri"/>
            <scheme val="minor"/>
          </rPr>
          <t>======
ID#AAAAf1NGSVI
Ana Carolina Dutra    (2022-09-14 18:56:08)
Equipamento desligado.</t>
        </r>
      </text>
    </comment>
    <comment ref="K239" authorId="0">
      <text>
        <r>
          <rPr>
            <sz val="11"/>
            <color theme="1"/>
            <rFont val="Calibri"/>
            <scheme val="minor"/>
          </rPr>
          <t>======
ID#AAAAf1NGSh8
Ana Carolina Dutra    (2022-09-14 18:56:08)
Equipamento desligado.</t>
        </r>
      </text>
    </comment>
    <comment ref="K240" authorId="0">
      <text>
        <r>
          <rPr>
            <sz val="11"/>
            <color theme="1"/>
            <rFont val="Calibri"/>
            <scheme val="minor"/>
          </rPr>
          <t>======
ID#AAAAf1NGSLw
Ana Carolina Dutra    (2022-09-14 18:56:08)
Equipamento desligado.</t>
        </r>
      </text>
    </comment>
    <comment ref="K241" authorId="0">
      <text>
        <r>
          <rPr>
            <sz val="11"/>
            <color theme="1"/>
            <rFont val="Calibri"/>
            <scheme val="minor"/>
          </rPr>
          <t>======
ID#AAAAf1NGSv0
Ana Carolina Dutra    (2022-09-14 18:56:09)
Equipamento desligado.</t>
        </r>
      </text>
    </comment>
    <comment ref="K242" authorId="0">
      <text>
        <r>
          <rPr>
            <sz val="11"/>
            <color theme="1"/>
            <rFont val="Calibri"/>
            <scheme val="minor"/>
          </rPr>
          <t>======
ID#AAAAf1NGSpM
Ana Carolina Dutra    (2022-09-14 18:56:08)
Equipamento desligado.</t>
        </r>
      </text>
    </comment>
    <comment ref="K243" authorId="0">
      <text>
        <r>
          <rPr>
            <sz val="11"/>
            <color theme="1"/>
            <rFont val="Calibri"/>
            <scheme val="minor"/>
          </rPr>
          <t>======
ID#AAAAf1NGRs0
Ana Carolina Dutra    (2022-09-14 18:56:08)
Equipamento desligado.</t>
        </r>
      </text>
    </comment>
    <comment ref="K244" authorId="0">
      <text>
        <r>
          <rPr>
            <sz val="11"/>
            <color theme="1"/>
            <rFont val="Calibri"/>
            <scheme val="minor"/>
          </rPr>
          <t>======
ID#AAAAf1NGSS4
Ana Carolina Dutra    (2022-09-14 18:56:08)
Equipamento desligado.</t>
        </r>
      </text>
    </comment>
    <comment ref="K245" authorId="0">
      <text>
        <r>
          <rPr>
            <sz val="11"/>
            <color theme="1"/>
            <rFont val="Calibri"/>
            <scheme val="minor"/>
          </rPr>
          <t>======
ID#AAAAf1NGR9w
Ana Carolina Dutra    (2022-09-14 18:56:08)
Equipamento desligado.</t>
        </r>
      </text>
    </comment>
    <comment ref="K246" authorId="0">
      <text>
        <r>
          <rPr>
            <sz val="11"/>
            <color theme="1"/>
            <rFont val="Calibri"/>
            <scheme val="minor"/>
          </rPr>
          <t>======
ID#AAAAf1NGR0M
Ana Carolina Dutra    (2022-09-14 18:56:08)
Equipamento desligado.</t>
        </r>
      </text>
    </comment>
    <comment ref="K247" authorId="0">
      <text>
        <r>
          <rPr>
            <sz val="11"/>
            <color theme="1"/>
            <rFont val="Calibri"/>
            <scheme val="minor"/>
          </rPr>
          <t>======
ID#AAAAf1NGR3I
Ana Carolina Dutra    (2022-09-14 18:56:08)
Equipamento desligado.</t>
        </r>
      </text>
    </comment>
    <comment ref="K248" authorId="0">
      <text>
        <r>
          <rPr>
            <sz val="11"/>
            <color theme="1"/>
            <rFont val="Calibri"/>
            <scheme val="minor"/>
          </rPr>
          <t>======
ID#AAAAf1NGSXE
Ana Carolina Dutra    (2022-09-14 18:56:08)
Equipamento desligado.</t>
        </r>
      </text>
    </comment>
    <comment ref="K249" authorId="0">
      <text>
        <r>
          <rPr>
            <sz val="11"/>
            <color theme="1"/>
            <rFont val="Calibri"/>
            <scheme val="minor"/>
          </rPr>
          <t>======
ID#AAAAf1NGRxs
Ana Carolina Dutra    (2022-09-14 18:56:08)
Equipamento desligado.</t>
        </r>
      </text>
    </comment>
    <comment ref="K250" authorId="0">
      <text>
        <r>
          <rPr>
            <sz val="11"/>
            <color theme="1"/>
            <rFont val="Calibri"/>
            <scheme val="minor"/>
          </rPr>
          <t>======
ID#AAAAf1NGSA8
Ana Carolina Dutra    (2022-09-14 18:56:08)
Equipamento desligado.</t>
        </r>
      </text>
    </comment>
    <comment ref="K251" authorId="0">
      <text>
        <r>
          <rPr>
            <sz val="11"/>
            <color theme="1"/>
            <rFont val="Calibri"/>
            <scheme val="minor"/>
          </rPr>
          <t>======
ID#AAAAf1NGR3w
Ana Carolina Dutra    (2022-09-14 18:56:08)
Equipamento desligado.</t>
        </r>
      </text>
    </comment>
    <comment ref="K252" authorId="0">
      <text>
        <r>
          <rPr>
            <sz val="11"/>
            <color theme="1"/>
            <rFont val="Calibri"/>
            <scheme val="minor"/>
          </rPr>
          <t>======
ID#AAAAf1NGRpc
Ana Carolina Dutra    (2022-09-14 18:56:08)
Equipamento desligado.</t>
        </r>
      </text>
    </comment>
    <comment ref="K253" authorId="0">
      <text>
        <r>
          <rPr>
            <sz val="11"/>
            <color theme="1"/>
            <rFont val="Calibri"/>
            <scheme val="minor"/>
          </rPr>
          <t>======
ID#AAAAf1NGSYM
Ana Carolina Dutra    (2022-09-14 18:56:08)
Equipamento desligado.</t>
        </r>
      </text>
    </comment>
    <comment ref="K254" authorId="0">
      <text>
        <r>
          <rPr>
            <sz val="11"/>
            <color theme="1"/>
            <rFont val="Calibri"/>
            <scheme val="minor"/>
          </rPr>
          <t>======
ID#AAAAf1NGSEU
Ana Carolina Dutra    (2022-09-14 18:56:08)
Equipamento desligado.</t>
        </r>
      </text>
    </comment>
    <comment ref="K263" authorId="0">
      <text>
        <r>
          <rPr>
            <sz val="11"/>
            <color theme="1"/>
            <rFont val="Calibri"/>
            <scheme val="minor"/>
          </rPr>
          <t>======
ID#AAAAf1NGSJw
Ana Carolina Dutra    (2022-09-14 18:56:08)
Equipamento desligado.</t>
        </r>
      </text>
    </comment>
    <comment ref="K264" authorId="0">
      <text>
        <r>
          <rPr>
            <sz val="11"/>
            <color theme="1"/>
            <rFont val="Calibri"/>
            <scheme val="minor"/>
          </rPr>
          <t>======
ID#AAAAf1NGSys
Ana Carolina Dutra    (2022-09-14 18:56:09)
Equipamento desligado.</t>
        </r>
      </text>
    </comment>
    <comment ref="K265" authorId="0">
      <text>
        <r>
          <rPr>
            <sz val="11"/>
            <color theme="1"/>
            <rFont val="Calibri"/>
            <scheme val="minor"/>
          </rPr>
          <t>======
ID#AAAAf1NGRyQ
Ana Carolina Dutra    (2022-09-14 18:56:08)
Equipamento desligado.</t>
        </r>
      </text>
    </comment>
    <comment ref="K266" authorId="0">
      <text>
        <r>
          <rPr>
            <sz val="11"/>
            <color theme="1"/>
            <rFont val="Calibri"/>
            <scheme val="minor"/>
          </rPr>
          <t>======
ID#AAAAf1NGR0g
Ana Carolina Dutra    (2022-09-14 18:56:08)
Equipamento desligado.</t>
        </r>
      </text>
    </comment>
    <comment ref="K267" authorId="0">
      <text>
        <r>
          <rPr>
            <sz val="11"/>
            <color theme="1"/>
            <rFont val="Calibri"/>
            <scheme val="minor"/>
          </rPr>
          <t>======
ID#AAAAf1NGRp4
Ana Carolina Dutra    (2022-09-14 18:56:08)
Equipamento desligado.</t>
        </r>
      </text>
    </comment>
    <comment ref="K268" authorId="0">
      <text>
        <r>
          <rPr>
            <sz val="11"/>
            <color theme="1"/>
            <rFont val="Calibri"/>
            <scheme val="minor"/>
          </rPr>
          <t>======
ID#AAAAf1NGSv4
Ana Carolina Dutra    (2022-09-14 18:56:09)
Equipamento desligado.</t>
        </r>
      </text>
    </comment>
    <comment ref="K269" authorId="0">
      <text>
        <r>
          <rPr>
            <sz val="11"/>
            <color theme="1"/>
            <rFont val="Calibri"/>
            <scheme val="minor"/>
          </rPr>
          <t>======
ID#AAAAf1NGR8k
Ana Carolina Dutra    (2022-09-14 18:56:08)
Equipamento desligado.</t>
        </r>
      </text>
    </comment>
    <comment ref="K270" authorId="0">
      <text>
        <r>
          <rPr>
            <sz val="11"/>
            <color theme="1"/>
            <rFont val="Calibri"/>
            <scheme val="minor"/>
          </rPr>
          <t>======
ID#AAAAf1NGTBE
Ana Carolina Dutra    (2022-09-14 18:56:09)
Equipamento desligado.</t>
        </r>
      </text>
    </comment>
    <comment ref="K271" authorId="0">
      <text>
        <r>
          <rPr>
            <sz val="11"/>
            <color theme="1"/>
            <rFont val="Calibri"/>
            <scheme val="minor"/>
          </rPr>
          <t>======
ID#AAAAf1NGSgg
Ana Carolina Dutra    (2022-09-14 18:56:08)
Equipamento desligado.</t>
        </r>
      </text>
    </comment>
    <comment ref="K272" authorId="0">
      <text>
        <r>
          <rPr>
            <sz val="11"/>
            <color theme="1"/>
            <rFont val="Calibri"/>
            <scheme val="minor"/>
          </rPr>
          <t>======
ID#AAAAf1NGSic
Ana Carolina Dutra    (2022-09-14 18:56:08)
Equipamento desligado.</t>
        </r>
      </text>
    </comment>
    <comment ref="K273" authorId="0">
      <text>
        <r>
          <rPr>
            <sz val="11"/>
            <color theme="1"/>
            <rFont val="Calibri"/>
            <scheme val="minor"/>
          </rPr>
          <t>======
ID#AAAAf1NGS2M
Ana Carolina Dutra    (2022-09-14 18:56:09)
Equipamento desligado.</t>
        </r>
      </text>
    </comment>
    <comment ref="K274" authorId="0">
      <text>
        <r>
          <rPr>
            <sz val="11"/>
            <color theme="1"/>
            <rFont val="Calibri"/>
            <scheme val="minor"/>
          </rPr>
          <t>======
ID#AAAAf1NGSNo
Ana Carolina Dutra    (2022-09-14 18:56:08)
Equipamento desligado.</t>
        </r>
      </text>
    </comment>
    <comment ref="K275" authorId="0">
      <text>
        <r>
          <rPr>
            <sz val="11"/>
            <color theme="1"/>
            <rFont val="Calibri"/>
            <scheme val="minor"/>
          </rPr>
          <t>======
ID#AAAAf1NGRh8
Ana Carolina Dutra    (2022-09-14 18:56:08)
Equipamento desligado.</t>
        </r>
      </text>
    </comment>
    <comment ref="K276" authorId="0">
      <text>
        <r>
          <rPr>
            <sz val="11"/>
            <color theme="1"/>
            <rFont val="Calibri"/>
            <scheme val="minor"/>
          </rPr>
          <t>======
ID#AAAAf1NGRe8
Ana Carolina Dutra    (2022-09-14 18:56:08)
Equipamento desligado.</t>
        </r>
      </text>
    </comment>
    <comment ref="K277" authorId="0">
      <text>
        <r>
          <rPr>
            <sz val="11"/>
            <color theme="1"/>
            <rFont val="Calibri"/>
            <scheme val="minor"/>
          </rPr>
          <t>======
ID#AAAAf1NGR-8
Ana Carolina Dutra    (2022-09-14 18:56:08)
Equipamento desligado.</t>
        </r>
      </text>
    </comment>
    <comment ref="K278" authorId="0">
      <text>
        <r>
          <rPr>
            <sz val="11"/>
            <color theme="1"/>
            <rFont val="Calibri"/>
            <scheme val="minor"/>
          </rPr>
          <t>======
ID#AAAAf1NGSOs
Ana Carolina Dutra    (2022-09-14 18:56:08)
Equipamento desligado.</t>
        </r>
      </text>
    </comment>
    <comment ref="K279" authorId="0">
      <text>
        <r>
          <rPr>
            <sz val="11"/>
            <color theme="1"/>
            <rFont val="Calibri"/>
            <scheme val="minor"/>
          </rPr>
          <t>======
ID#AAAAf1NGRho
Ana Carolina Dutra    (2022-09-14 18:56:08)
Equipamento desligado.</t>
        </r>
      </text>
    </comment>
    <comment ref="K280" authorId="0">
      <text>
        <r>
          <rPr>
            <sz val="11"/>
            <color theme="1"/>
            <rFont val="Calibri"/>
            <scheme val="minor"/>
          </rPr>
          <t>======
ID#AAAAf1NGRz4
Ana Carolina Dutra    (2022-09-14 18:56:08)
Equipamento desligado.</t>
        </r>
      </text>
    </comment>
    <comment ref="K281" authorId="0">
      <text>
        <r>
          <rPr>
            <sz val="11"/>
            <color theme="1"/>
            <rFont val="Calibri"/>
            <scheme val="minor"/>
          </rPr>
          <t>======
ID#AAAAf1NGRj4
Ana Carolina Dutra    (2022-09-14 18:56:08)
Equipamento desligado.</t>
        </r>
      </text>
    </comment>
    <comment ref="K282" authorId="0">
      <text>
        <r>
          <rPr>
            <sz val="11"/>
            <color theme="1"/>
            <rFont val="Calibri"/>
            <scheme val="minor"/>
          </rPr>
          <t>======
ID#AAAAf1NGRcQ
Ana Carolina Dutra    (2022-09-14 18:56:08)
Equipamento desligado.</t>
        </r>
      </text>
    </comment>
    <comment ref="K283" authorId="0">
      <text>
        <r>
          <rPr>
            <sz val="11"/>
            <color theme="1"/>
            <rFont val="Calibri"/>
            <scheme val="minor"/>
          </rPr>
          <t>======
ID#AAAAf1NGSjs
Ana Carolina Dutra    (2022-09-14 18:56:08)
Equipamento desligado.</t>
        </r>
      </text>
    </comment>
    <comment ref="K284" authorId="0">
      <text>
        <r>
          <rPr>
            <sz val="11"/>
            <color theme="1"/>
            <rFont val="Calibri"/>
            <scheme val="minor"/>
          </rPr>
          <t>======
ID#AAAAf1NGSCc
Ana Carolina Dutra    (2022-09-14 18:56:08)
Equipamento desligado.</t>
        </r>
      </text>
    </comment>
    <comment ref="K285" authorId="0">
      <text>
        <r>
          <rPr>
            <sz val="11"/>
            <color theme="1"/>
            <rFont val="Calibri"/>
            <scheme val="minor"/>
          </rPr>
          <t>======
ID#AAAAf1NGSUQ
Ana Carolina Dutra    (2022-09-14 18:56:08)
Equipamento desligado.</t>
        </r>
      </text>
    </comment>
    <comment ref="K286" authorId="0">
      <text>
        <r>
          <rPr>
            <sz val="11"/>
            <color theme="1"/>
            <rFont val="Calibri"/>
            <scheme val="minor"/>
          </rPr>
          <t>======
ID#AAAAf1NGRak
Ana Carolina Dutra    (2022-09-14 18:56:08)
Equipamento desligado.</t>
        </r>
      </text>
    </comment>
    <comment ref="K295" authorId="0">
      <text>
        <r>
          <rPr>
            <sz val="11"/>
            <color theme="1"/>
            <rFont val="Calibri"/>
            <scheme val="minor"/>
          </rPr>
          <t>======
ID#AAAAf1NGRgo
Ana Carolina Dutra    (2022-09-14 18:56:08)
Equipamento desligado.</t>
        </r>
      </text>
    </comment>
    <comment ref="K296" authorId="0">
      <text>
        <r>
          <rPr>
            <sz val="11"/>
            <color theme="1"/>
            <rFont val="Calibri"/>
            <scheme val="minor"/>
          </rPr>
          <t>======
ID#AAAAf1NGSPM
Ana Carolina Dutra    (2022-09-14 18:56:08)
Equipamento desligado.</t>
        </r>
      </text>
    </comment>
    <comment ref="K297" authorId="0">
      <text>
        <r>
          <rPr>
            <sz val="11"/>
            <color theme="1"/>
            <rFont val="Calibri"/>
            <scheme val="minor"/>
          </rPr>
          <t>======
ID#AAAAf1NGRsE
Ana Carolina Dutra    (2022-09-14 18:56:08)
Equipamento desligado.</t>
        </r>
      </text>
    </comment>
    <comment ref="K298" authorId="0">
      <text>
        <r>
          <rPr>
            <sz val="11"/>
            <color theme="1"/>
            <rFont val="Calibri"/>
            <scheme val="minor"/>
          </rPr>
          <t>======
ID#AAAAf1NGRrI
Ana Carolina Dutra    (2022-09-14 18:56:08)
Equipamento desligado.</t>
        </r>
      </text>
    </comment>
    <comment ref="K299" authorId="0">
      <text>
        <r>
          <rPr>
            <sz val="11"/>
            <color theme="1"/>
            <rFont val="Calibri"/>
            <scheme val="minor"/>
          </rPr>
          <t>======
ID#AAAAf1NGR64
Ana Carolina Dutra    (2022-09-14 18:56:08)
Equipamento desligado.</t>
        </r>
      </text>
    </comment>
    <comment ref="K300" authorId="0">
      <text>
        <r>
          <rPr>
            <sz val="11"/>
            <color theme="1"/>
            <rFont val="Calibri"/>
            <scheme val="minor"/>
          </rPr>
          <t>======
ID#AAAAf1NGSM4
Ana Carolina Dutra    (2022-09-14 18:56:08)
Equipamento desligado.</t>
        </r>
      </text>
    </comment>
    <comment ref="K301" authorId="0">
      <text>
        <r>
          <rPr>
            <sz val="11"/>
            <color theme="1"/>
            <rFont val="Calibri"/>
            <scheme val="minor"/>
          </rPr>
          <t>======
ID#AAAAf1NGRl0
Ana Carolina Dutra    (2022-09-14 18:56:08)
Equipamento desligado.</t>
        </r>
      </text>
    </comment>
    <comment ref="K302" authorId="0">
      <text>
        <r>
          <rPr>
            <sz val="11"/>
            <color theme="1"/>
            <rFont val="Calibri"/>
            <scheme val="minor"/>
          </rPr>
          <t>======
ID#AAAAf1NGS4Q
Ana Carolina Dutra    (2022-09-14 18:56:09)
Equipamento desligado.</t>
        </r>
      </text>
    </comment>
    <comment ref="K303" authorId="0">
      <text>
        <r>
          <rPr>
            <sz val="11"/>
            <color theme="1"/>
            <rFont val="Calibri"/>
            <scheme val="minor"/>
          </rPr>
          <t>======
ID#AAAAf1NGRhg
Ana Carolina Dutra    (2022-09-14 18:56:08)
Equipamento desligado.</t>
        </r>
      </text>
    </comment>
    <comment ref="K304" authorId="0">
      <text>
        <r>
          <rPr>
            <sz val="11"/>
            <color theme="1"/>
            <rFont val="Calibri"/>
            <scheme val="minor"/>
          </rPr>
          <t>======
ID#AAAAf1NGSyA
Ana Carolina Dutra    (2022-09-14 18:56:09)
Equipamento desligado.</t>
        </r>
      </text>
    </comment>
    <comment ref="K305" authorId="0">
      <text>
        <r>
          <rPr>
            <sz val="11"/>
            <color theme="1"/>
            <rFont val="Calibri"/>
            <scheme val="minor"/>
          </rPr>
          <t>======
ID#AAAAf1NGSqM
Ana Carolina Dutra    (2022-09-14 18:56:08)
Equipamento desligado.</t>
        </r>
      </text>
    </comment>
    <comment ref="K306" authorId="0">
      <text>
        <r>
          <rPr>
            <sz val="11"/>
            <color theme="1"/>
            <rFont val="Calibri"/>
            <scheme val="minor"/>
          </rPr>
          <t>======
ID#AAAAf1NGRfI
Ana Carolina Dutra    (2022-09-14 18:56:08)
Equipamento desligado.</t>
        </r>
      </text>
    </comment>
    <comment ref="K307" authorId="0">
      <text>
        <r>
          <rPr>
            <sz val="11"/>
            <color theme="1"/>
            <rFont val="Calibri"/>
            <scheme val="minor"/>
          </rPr>
          <t>======
ID#AAAAf1NGS8Y
Ana Carolina Dutra    (2022-09-14 18:56:09)
Equipamento desligado.</t>
        </r>
      </text>
    </comment>
    <comment ref="K308" authorId="0">
      <text>
        <r>
          <rPr>
            <sz val="11"/>
            <color theme="1"/>
            <rFont val="Calibri"/>
            <scheme val="minor"/>
          </rPr>
          <t>======
ID#AAAAf1NGRvU
Ana Carolina Dutra    (2022-09-14 18:56:08)
Equipamento desligado.</t>
        </r>
      </text>
    </comment>
    <comment ref="K309" authorId="0">
      <text>
        <r>
          <rPr>
            <sz val="11"/>
            <color theme="1"/>
            <rFont val="Calibri"/>
            <scheme val="minor"/>
          </rPr>
          <t>======
ID#AAAAf1NGSVk
Ana Carolina Dutra    (2022-09-14 18:56:08)
Equipamento desligado.</t>
        </r>
      </text>
    </comment>
    <comment ref="K310" authorId="0">
      <text>
        <r>
          <rPr>
            <sz val="11"/>
            <color theme="1"/>
            <rFont val="Calibri"/>
            <scheme val="minor"/>
          </rPr>
          <t>======
ID#AAAAf1NGRf0
Ana Carolina Dutra    (2022-09-14 18:56:08)
Equipamento desligado.</t>
        </r>
      </text>
    </comment>
    <comment ref="K311" authorId="0">
      <text>
        <r>
          <rPr>
            <sz val="11"/>
            <color theme="1"/>
            <rFont val="Calibri"/>
            <scheme val="minor"/>
          </rPr>
          <t>======
ID#AAAAf1NGRlE
Ana Carolina Dutra    (2022-09-14 18:56:08)
Equipamento desligado.</t>
        </r>
      </text>
    </comment>
    <comment ref="K312" authorId="0">
      <text>
        <r>
          <rPr>
            <sz val="11"/>
            <color theme="1"/>
            <rFont val="Calibri"/>
            <scheme val="minor"/>
          </rPr>
          <t>======
ID#AAAAf1NGRcs
Ana Carolina Dutra    (2022-09-14 18:56:08)
Equipamento desligado.</t>
        </r>
      </text>
    </comment>
    <comment ref="K313" authorId="0">
      <text>
        <r>
          <rPr>
            <sz val="11"/>
            <color theme="1"/>
            <rFont val="Calibri"/>
            <scheme val="minor"/>
          </rPr>
          <t>======
ID#AAAAf1NGSHI
Ana Carolina Dutra    (2022-09-14 18:56:08)
Equipamento desligado.</t>
        </r>
      </text>
    </comment>
    <comment ref="K314" authorId="0">
      <text>
        <r>
          <rPr>
            <sz val="11"/>
            <color theme="1"/>
            <rFont val="Calibri"/>
            <scheme val="minor"/>
          </rPr>
          <t>======
ID#AAAAf1NGRqs
Ana Carolina Dutra    (2022-09-14 18:56:08)
Equipamento desligado.</t>
        </r>
      </text>
    </comment>
    <comment ref="K315" authorId="0">
      <text>
        <r>
          <rPr>
            <sz val="11"/>
            <color theme="1"/>
            <rFont val="Calibri"/>
            <scheme val="minor"/>
          </rPr>
          <t>======
ID#AAAAf1NGSi4
Ana Carolina Dutra    (2022-09-14 18:56:08)
Equipamento desligado.</t>
        </r>
      </text>
    </comment>
    <comment ref="K316" authorId="0">
      <text>
        <r>
          <rPr>
            <sz val="11"/>
            <color theme="1"/>
            <rFont val="Calibri"/>
            <scheme val="minor"/>
          </rPr>
          <t>======
ID#AAAAf1NGSRc
Ana Carolina Dutra    (2022-09-14 18:56:08)
Equipamento desligado.</t>
        </r>
      </text>
    </comment>
    <comment ref="K317" authorId="0">
      <text>
        <r>
          <rPr>
            <sz val="11"/>
            <color theme="1"/>
            <rFont val="Calibri"/>
            <scheme val="minor"/>
          </rPr>
          <t>======
ID#AAAAf1NGSZo
Ana Carolina Dutra    (2022-09-14 18:56:08)
Equipamento desligado.</t>
        </r>
      </text>
    </comment>
    <comment ref="K318" authorId="0">
      <text>
        <r>
          <rPr>
            <sz val="11"/>
            <color theme="1"/>
            <rFont val="Calibri"/>
            <scheme val="minor"/>
          </rPr>
          <t>======
ID#AAAAf1NGSCw
Ana Carolina Dutra    (2022-09-14 18:56:08)
Equipamento desligado.</t>
        </r>
      </text>
    </comment>
    <comment ref="K327" authorId="0">
      <text>
        <r>
          <rPr>
            <sz val="11"/>
            <color theme="1"/>
            <rFont val="Calibri"/>
            <scheme val="minor"/>
          </rPr>
          <t>======
ID#AAAAf1NGRs4
Ana Carolina Dutra    (2022-09-14 18:56:08)
Equipamento desligado.</t>
        </r>
      </text>
    </comment>
    <comment ref="K328" authorId="0">
      <text>
        <r>
          <rPr>
            <sz val="11"/>
            <color theme="1"/>
            <rFont val="Calibri"/>
            <scheme val="minor"/>
          </rPr>
          <t>======
ID#AAAAf1NGSVY
Ana Carolina Dutra    (2022-09-14 18:56:08)
Equipamento desligado.</t>
        </r>
      </text>
    </comment>
    <comment ref="K329" authorId="0">
      <text>
        <r>
          <rPr>
            <sz val="11"/>
            <color theme="1"/>
            <rFont val="Calibri"/>
            <scheme val="minor"/>
          </rPr>
          <t>======
ID#AAAAf1NGSxs
Ana Carolina Dutra    (2022-09-14 18:56:09)
Equipamento desligado.</t>
        </r>
      </text>
    </comment>
    <comment ref="K330" authorId="0">
      <text>
        <r>
          <rPr>
            <sz val="11"/>
            <color theme="1"/>
            <rFont val="Calibri"/>
            <scheme val="minor"/>
          </rPr>
          <t>======
ID#AAAAf1NGSIo
Ana Carolina Dutra    (2022-09-14 18:56:08)
Equipamento desligado.</t>
        </r>
      </text>
    </comment>
    <comment ref="K331" authorId="0">
      <text>
        <r>
          <rPr>
            <sz val="11"/>
            <color theme="1"/>
            <rFont val="Calibri"/>
            <scheme val="minor"/>
          </rPr>
          <t>======
ID#AAAAf1NGRkw
Ana Carolina Dutra    (2022-09-14 18:56:08)
Equipamento desligado.</t>
        </r>
      </text>
    </comment>
    <comment ref="K332" authorId="0">
      <text>
        <r>
          <rPr>
            <sz val="11"/>
            <color theme="1"/>
            <rFont val="Calibri"/>
            <scheme val="minor"/>
          </rPr>
          <t>======
ID#AAAAf1NGSks
Ana Carolina Dutra    (2022-09-14 18:56:08)
Equipamento desligado.</t>
        </r>
      </text>
    </comment>
    <comment ref="K333" authorId="0">
      <text>
        <r>
          <rPr>
            <sz val="11"/>
            <color theme="1"/>
            <rFont val="Calibri"/>
            <scheme val="minor"/>
          </rPr>
          <t>======
ID#AAAAf1NGRao
Ana Carolina Dutra    (2022-09-14 18:56:08)
Equipamento desligado.</t>
        </r>
      </text>
    </comment>
    <comment ref="K334" authorId="0">
      <text>
        <r>
          <rPr>
            <sz val="11"/>
            <color theme="1"/>
            <rFont val="Calibri"/>
            <scheme val="minor"/>
          </rPr>
          <t>======
ID#AAAAf1NGSeI
Ana Carolina Dutra    (2022-09-14 18:56:08)
Equipamento desligado.</t>
        </r>
      </text>
    </comment>
    <comment ref="K335" authorId="0">
      <text>
        <r>
          <rPr>
            <sz val="11"/>
            <color theme="1"/>
            <rFont val="Calibri"/>
            <scheme val="minor"/>
          </rPr>
          <t>======
ID#AAAAf1NGRlY
Ana Carolina Dutra    (2022-09-14 18:56:08)
Equipamento desligado.</t>
        </r>
      </text>
    </comment>
    <comment ref="K336" authorId="0">
      <text>
        <r>
          <rPr>
            <sz val="11"/>
            <color theme="1"/>
            <rFont val="Calibri"/>
            <scheme val="minor"/>
          </rPr>
          <t>======
ID#AAAAf1NGRlc
Ana Carolina Dutra    (2022-09-14 18:56:08)
Equipamento desligado.</t>
        </r>
      </text>
    </comment>
    <comment ref="K337" authorId="0">
      <text>
        <r>
          <rPr>
            <sz val="11"/>
            <color theme="1"/>
            <rFont val="Calibri"/>
            <scheme val="minor"/>
          </rPr>
          <t>======
ID#AAAAf1NGSvA
Ana Carolina Dutra    (2022-09-14 18:56:08)
Equipamento desligado.</t>
        </r>
      </text>
    </comment>
    <comment ref="K338" authorId="0">
      <text>
        <r>
          <rPr>
            <sz val="11"/>
            <color theme="1"/>
            <rFont val="Calibri"/>
            <scheme val="minor"/>
          </rPr>
          <t>======
ID#AAAAf1NGRms
Ana Carolina Dutra    (2022-09-14 18:56:08)
Equipamento desligado.</t>
        </r>
      </text>
    </comment>
    <comment ref="K339" authorId="0">
      <text>
        <r>
          <rPr>
            <sz val="11"/>
            <color theme="1"/>
            <rFont val="Calibri"/>
            <scheme val="minor"/>
          </rPr>
          <t>======
ID#AAAAf1NGS4s
Ana Carolina Dutra    (2022-09-14 18:56:09)
Equipamento desligado.</t>
        </r>
      </text>
    </comment>
    <comment ref="K340" authorId="0">
      <text>
        <r>
          <rPr>
            <sz val="11"/>
            <color theme="1"/>
            <rFont val="Calibri"/>
            <scheme val="minor"/>
          </rPr>
          <t>======
ID#AAAAf1NGTAA
Ana Carolina Dutra    (2022-09-14 18:56:09)
Equipamento desligado.</t>
        </r>
      </text>
    </comment>
    <comment ref="K341" authorId="0">
      <text>
        <r>
          <rPr>
            <sz val="11"/>
            <color theme="1"/>
            <rFont val="Calibri"/>
            <scheme val="minor"/>
          </rPr>
          <t>======
ID#AAAAf1NGSAU
Ana Carolina Dutra    (2022-09-14 18:56:08)
Equipamento desligado.</t>
        </r>
      </text>
    </comment>
    <comment ref="K342" authorId="0">
      <text>
        <r>
          <rPr>
            <sz val="11"/>
            <color theme="1"/>
            <rFont val="Calibri"/>
            <scheme val="minor"/>
          </rPr>
          <t>======
ID#AAAAf1NGSPY
Ana Carolina Dutra    (2022-09-14 18:56:08)
Equipamento desligado.</t>
        </r>
      </text>
    </comment>
    <comment ref="K343" authorId="0">
      <text>
        <r>
          <rPr>
            <sz val="11"/>
            <color theme="1"/>
            <rFont val="Calibri"/>
            <scheme val="minor"/>
          </rPr>
          <t>======
ID#AAAAf1NGSIc
Ana Carolina Dutra    (2022-09-14 18:56:08)
Equipamento desligado.</t>
        </r>
      </text>
    </comment>
    <comment ref="K344" authorId="0">
      <text>
        <r>
          <rPr>
            <sz val="11"/>
            <color theme="1"/>
            <rFont val="Calibri"/>
            <scheme val="minor"/>
          </rPr>
          <t>======
ID#AAAAf1NGSug
Ana Carolina Dutra    (2022-09-14 18:56:08)
Equipamento desligado.</t>
        </r>
      </text>
    </comment>
    <comment ref="K345" authorId="0">
      <text>
        <r>
          <rPr>
            <sz val="11"/>
            <color theme="1"/>
            <rFont val="Calibri"/>
            <scheme val="minor"/>
          </rPr>
          <t>======
ID#AAAAf1NGSK0
Ana Carolina Dutra    (2022-09-14 18:56:08)
Equipamento desligado.</t>
        </r>
      </text>
    </comment>
    <comment ref="K346" authorId="0">
      <text>
        <r>
          <rPr>
            <sz val="11"/>
            <color theme="1"/>
            <rFont val="Calibri"/>
            <scheme val="minor"/>
          </rPr>
          <t>======
ID#AAAAf1NGSxw
Ana Carolina Dutra    (2022-09-14 18:56:09)
Equipamento desligado.</t>
        </r>
      </text>
    </comment>
    <comment ref="K347" authorId="0">
      <text>
        <r>
          <rPr>
            <sz val="11"/>
            <color theme="1"/>
            <rFont val="Calibri"/>
            <scheme val="minor"/>
          </rPr>
          <t>======
ID#AAAAf1NGS8E
Ana Carolina Dutra    (2022-09-14 18:56:09)
Equipamento desligado.</t>
        </r>
      </text>
    </comment>
    <comment ref="K348" authorId="0">
      <text>
        <r>
          <rPr>
            <sz val="11"/>
            <color theme="1"/>
            <rFont val="Calibri"/>
            <scheme val="minor"/>
          </rPr>
          <t>======
ID#AAAAf1NGRfU
Ana Carolina Dutra    (2022-09-14 18:56:08)
Equipamento desligado.</t>
        </r>
      </text>
    </comment>
    <comment ref="K349" authorId="0">
      <text>
        <r>
          <rPr>
            <sz val="11"/>
            <color theme="1"/>
            <rFont val="Calibri"/>
            <scheme val="minor"/>
          </rPr>
          <t>======
ID#AAAAf1NGRcU
Ana Carolina Dutra    (2022-09-14 18:56:08)
Equipamento desligado.</t>
        </r>
      </text>
    </comment>
    <comment ref="K350" authorId="0">
      <text>
        <r>
          <rPr>
            <sz val="11"/>
            <color theme="1"/>
            <rFont val="Calibri"/>
            <scheme val="minor"/>
          </rPr>
          <t>======
ID#AAAAf1NGR2w
Ana Carolina Dutra    (2022-09-14 18:56:08)
Equipamento desligado.</t>
        </r>
      </text>
    </comment>
    <comment ref="K359" authorId="0">
      <text>
        <r>
          <rPr>
            <sz val="11"/>
            <color theme="1"/>
            <rFont val="Calibri"/>
            <scheme val="minor"/>
          </rPr>
          <t>======
ID#AAAAf1NGSIg
Ana Carolina Dutra    (2022-09-14 18:56:08)
Equipamento desligado.</t>
        </r>
      </text>
    </comment>
    <comment ref="K360" authorId="0">
      <text>
        <r>
          <rPr>
            <sz val="11"/>
            <color theme="1"/>
            <rFont val="Calibri"/>
            <scheme val="minor"/>
          </rPr>
          <t>======
ID#AAAAf1NGS8s
Ana Carolina Dutra    (2022-09-14 18:56:09)
Equipamento desligado.</t>
        </r>
      </text>
    </comment>
    <comment ref="K361" authorId="0">
      <text>
        <r>
          <rPr>
            <sz val="11"/>
            <color theme="1"/>
            <rFont val="Calibri"/>
            <scheme val="minor"/>
          </rPr>
          <t>======
ID#AAAAf1NGSbM
Ana Carolina Dutra    (2022-09-14 18:56:08)
Equipamento desligado.</t>
        </r>
      </text>
    </comment>
    <comment ref="K362" authorId="0">
      <text>
        <r>
          <rPr>
            <sz val="11"/>
            <color theme="1"/>
            <rFont val="Calibri"/>
            <scheme val="minor"/>
          </rPr>
          <t>======
ID#AAAAf1NGSb8
Ana Carolina Dutra    (2022-09-14 18:56:08)
Equipamento desligado.</t>
        </r>
      </text>
    </comment>
    <comment ref="F363" authorId="0">
      <text>
        <r>
          <rPr>
            <sz val="11"/>
            <color theme="1"/>
            <rFont val="Calibri"/>
            <scheme val="minor"/>
          </rPr>
          <t>======
ID#AAAAf1NGRos
Ana Carolina Dutra    (2022-09-14 18:56:08)
Desvio de leitura para valor fora do range de medição.</t>
        </r>
      </text>
    </comment>
    <comment ref="G363" authorId="0">
      <text>
        <r>
          <rPr>
            <sz val="11"/>
            <color theme="1"/>
            <rFont val="Calibri"/>
            <scheme val="minor"/>
          </rPr>
          <t>======
ID#AAAAf1NGSGM
Ana Carolina Dutra    (2022-09-14 18:56:08)
Desvio de leitura para valor fora do range de medição.</t>
        </r>
      </text>
    </comment>
    <comment ref="H363" authorId="0">
      <text>
        <r>
          <rPr>
            <sz val="11"/>
            <color theme="1"/>
            <rFont val="Calibri"/>
            <scheme val="minor"/>
          </rPr>
          <t>======
ID#AAAAf1NGSuw
Ana Carolina Dutra    (2022-09-14 18:56:08)
Desvio de leitura para valor fora do range de medição.</t>
        </r>
      </text>
    </comment>
    <comment ref="K363" authorId="0">
      <text>
        <r>
          <rPr>
            <sz val="11"/>
            <color theme="1"/>
            <rFont val="Calibri"/>
            <scheme val="minor"/>
          </rPr>
          <t>======
ID#AAAAf1NGS4A
Ana Carolina Dutra    (2022-09-14 18:56:09)
Equipamento desligado.</t>
        </r>
      </text>
    </comment>
    <comment ref="K364" authorId="0">
      <text>
        <r>
          <rPr>
            <sz val="11"/>
            <color theme="1"/>
            <rFont val="Calibri"/>
            <scheme val="minor"/>
          </rPr>
          <t>======
ID#AAAAf1NGSbw
Ana Carolina Dutra    (2022-09-14 18:56:08)
Equipamento desligado.</t>
        </r>
      </text>
    </comment>
    <comment ref="J365" authorId="0">
      <text>
        <r>
          <rPr>
            <sz val="11"/>
            <color theme="1"/>
            <rFont val="Calibri"/>
            <scheme val="minor"/>
          </rPr>
          <t>======
ID#AAAAf1NGR0E
Ana Carolina Dutra    (2022-09-14 18:56:08)
Falha de energia.</t>
        </r>
      </text>
    </comment>
    <comment ref="K365" authorId="0">
      <text>
        <r>
          <rPr>
            <sz val="11"/>
            <color theme="1"/>
            <rFont val="Calibri"/>
            <scheme val="minor"/>
          </rPr>
          <t>======
ID#AAAAf1NGScU
Ana Carolina Dutra    (2022-09-14 18:56:08)
Equipamento desligado.</t>
        </r>
      </text>
    </comment>
    <comment ref="C366" authorId="0">
      <text>
        <r>
          <rPr>
            <sz val="11"/>
            <color theme="1"/>
            <rFont val="Calibri"/>
            <scheme val="minor"/>
          </rPr>
          <t>======
ID#AAAAf1NGSaA
Ana Carolina Dutra    (2022-09-14 18:56:08)
Falha de energia.</t>
        </r>
      </text>
    </comment>
    <comment ref="D366" authorId="0">
      <text>
        <r>
          <rPr>
            <sz val="11"/>
            <color theme="1"/>
            <rFont val="Calibri"/>
            <scheme val="minor"/>
          </rPr>
          <t>======
ID#AAAAf1NGSyQ
Ana Carolina Dutra    (2022-09-14 18:56:09)
Falha de energia.</t>
        </r>
      </text>
    </comment>
    <comment ref="E366" authorId="0">
      <text>
        <r>
          <rPr>
            <sz val="11"/>
            <color theme="1"/>
            <rFont val="Calibri"/>
            <scheme val="minor"/>
          </rPr>
          <t>======
ID#AAAAf1NGRcE
Ana Carolina Dutra    (2022-09-14 18:56:08)
Falha de energia.</t>
        </r>
      </text>
    </comment>
    <comment ref="F366" authorId="0">
      <text>
        <r>
          <rPr>
            <sz val="11"/>
            <color theme="1"/>
            <rFont val="Calibri"/>
            <scheme val="minor"/>
          </rPr>
          <t>======
ID#AAAAf1NGSuo
Ana Carolina Dutra    (2022-09-14 18:56:08)
Falha de energia.</t>
        </r>
      </text>
    </comment>
    <comment ref="G366" authorId="0">
      <text>
        <r>
          <rPr>
            <sz val="11"/>
            <color theme="1"/>
            <rFont val="Calibri"/>
            <scheme val="minor"/>
          </rPr>
          <t>======
ID#AAAAf1NGS68
Ana Carolina Dutra    (2022-09-14 18:56:09)
Falha de energia.</t>
        </r>
      </text>
    </comment>
    <comment ref="H366" authorId="0">
      <text>
        <r>
          <rPr>
            <sz val="11"/>
            <color theme="1"/>
            <rFont val="Calibri"/>
            <scheme val="minor"/>
          </rPr>
          <t>======
ID#AAAAf1NGSP4
Ana Carolina Dutra    (2022-09-14 18:56:08)
Falha de energia.</t>
        </r>
      </text>
    </comment>
    <comment ref="I366" authorId="0">
      <text>
        <r>
          <rPr>
            <sz val="11"/>
            <color theme="1"/>
            <rFont val="Calibri"/>
            <scheme val="minor"/>
          </rPr>
          <t>======
ID#AAAAf1NGRjw
Ana Carolina Dutra    (2022-09-14 18:56:08)
Falha de energia.</t>
        </r>
      </text>
    </comment>
    <comment ref="J366" authorId="0">
      <text>
        <r>
          <rPr>
            <sz val="11"/>
            <color theme="1"/>
            <rFont val="Calibri"/>
            <scheme val="minor"/>
          </rPr>
          <t>======
ID#AAAAf1NGSA4
Ana Carolina Dutra    (2022-09-14 18:56:08)
Falha de energia.</t>
        </r>
      </text>
    </comment>
    <comment ref="K366" authorId="0">
      <text>
        <r>
          <rPr>
            <sz val="11"/>
            <color theme="1"/>
            <rFont val="Calibri"/>
            <scheme val="minor"/>
          </rPr>
          <t>======
ID#AAAAf1NGR4I
Ana Carolina Dutra    (2022-09-14 18:56:08)
Equipamento desligado.</t>
        </r>
      </text>
    </comment>
    <comment ref="L366" authorId="0">
      <text>
        <r>
          <rPr>
            <sz val="11"/>
            <color theme="1"/>
            <rFont val="Calibri"/>
            <scheme val="minor"/>
          </rPr>
          <t>======
ID#AAAAf1NGS3Y
Ana Carolina Dutra    (2022-09-14 18:56:09)
Falha de energia.</t>
        </r>
      </text>
    </comment>
    <comment ref="M366" authorId="0">
      <text>
        <r>
          <rPr>
            <sz val="11"/>
            <color theme="1"/>
            <rFont val="Calibri"/>
            <scheme val="minor"/>
          </rPr>
          <t>======
ID#AAAAf1NGR2c
Ana Carolina Dutra    (2022-09-14 18:56:08)
Falha de energia.</t>
        </r>
      </text>
    </comment>
    <comment ref="N366" authorId="0">
      <text>
        <r>
          <rPr>
            <sz val="11"/>
            <color theme="1"/>
            <rFont val="Calibri"/>
            <scheme val="minor"/>
          </rPr>
          <t>======
ID#AAAAf1NGS-8
Ana Carolina Dutra    (2022-09-14 18:56:09)
Falha de energia.</t>
        </r>
      </text>
    </comment>
    <comment ref="O366" authorId="0">
      <text>
        <r>
          <rPr>
            <sz val="11"/>
            <color theme="1"/>
            <rFont val="Calibri"/>
            <scheme val="minor"/>
          </rPr>
          <t>======
ID#AAAAf1NGSx0
Ana Carolina Dutra    (2022-09-14 18:56:09)
Falha de energia.</t>
        </r>
      </text>
    </comment>
    <comment ref="P366" authorId="0">
      <text>
        <r>
          <rPr>
            <sz val="11"/>
            <color theme="1"/>
            <rFont val="Calibri"/>
            <scheme val="minor"/>
          </rPr>
          <t>======
ID#AAAAf1NGShU
Ana Carolina Dutra    (2022-09-14 18:56:08)
Falha de energia.</t>
        </r>
      </text>
    </comment>
    <comment ref="Q366" authorId="0">
      <text>
        <r>
          <rPr>
            <sz val="11"/>
            <color theme="1"/>
            <rFont val="Calibri"/>
            <scheme val="minor"/>
          </rPr>
          <t>======
ID#AAAAf1NGRjM
Ana Carolina Dutra    (2022-09-14 18:56:08)
Falha de energia.</t>
        </r>
      </text>
    </comment>
    <comment ref="R366" authorId="0">
      <text>
        <r>
          <rPr>
            <sz val="11"/>
            <color theme="1"/>
            <rFont val="Calibri"/>
            <scheme val="minor"/>
          </rPr>
          <t>======
ID#AAAAf1NGSwc
Ana Carolina Dutra    (2022-09-14 18:56:09)
Falha de energia.</t>
        </r>
      </text>
    </comment>
    <comment ref="C367" authorId="0">
      <text>
        <r>
          <rPr>
            <sz val="11"/>
            <color theme="1"/>
            <rFont val="Calibri"/>
            <scheme val="minor"/>
          </rPr>
          <t>======
ID#AAAAf1NGSOo
Ana Carolina Dutra    (2022-09-14 18:56:08)
Falha de energia.</t>
        </r>
      </text>
    </comment>
    <comment ref="D367" authorId="0">
      <text>
        <r>
          <rPr>
            <sz val="11"/>
            <color theme="1"/>
            <rFont val="Calibri"/>
            <scheme val="minor"/>
          </rPr>
          <t>======
ID#AAAAf1NGR60
Ana Carolina Dutra    (2022-09-14 18:56:08)
Falha de energia.</t>
        </r>
      </text>
    </comment>
    <comment ref="E367" authorId="0">
      <text>
        <r>
          <rPr>
            <sz val="11"/>
            <color theme="1"/>
            <rFont val="Calibri"/>
            <scheme val="minor"/>
          </rPr>
          <t>======
ID#AAAAf1NGS-k
Ana Carolina Dutra    (2022-09-14 18:56:09)
Falha de energia.</t>
        </r>
      </text>
    </comment>
    <comment ref="F367" authorId="0">
      <text>
        <r>
          <rPr>
            <sz val="11"/>
            <color theme="1"/>
            <rFont val="Calibri"/>
            <scheme val="minor"/>
          </rPr>
          <t>======
ID#AAAAf1NGR-Q
Ana Carolina Dutra    (2022-09-14 18:56:08)
Falha de energia.</t>
        </r>
      </text>
    </comment>
    <comment ref="G367" authorId="0">
      <text>
        <r>
          <rPr>
            <sz val="11"/>
            <color theme="1"/>
            <rFont val="Calibri"/>
            <scheme val="minor"/>
          </rPr>
          <t>======
ID#AAAAf1NGS54
Ana Carolina Dutra    (2022-09-14 18:56:09)
Falha de energia.</t>
        </r>
      </text>
    </comment>
    <comment ref="H367" authorId="0">
      <text>
        <r>
          <rPr>
            <sz val="11"/>
            <color theme="1"/>
            <rFont val="Calibri"/>
            <scheme val="minor"/>
          </rPr>
          <t>======
ID#AAAAf1NGR6c
Ana Carolina Dutra    (2022-09-14 18:56:08)
Falha de energia.</t>
        </r>
      </text>
    </comment>
    <comment ref="I367" authorId="0">
      <text>
        <r>
          <rPr>
            <sz val="11"/>
            <color theme="1"/>
            <rFont val="Calibri"/>
            <scheme val="minor"/>
          </rPr>
          <t>======
ID#AAAAf1NGR58
Ana Carolina Dutra    (2022-09-14 18:56:08)
Falha de energia.</t>
        </r>
      </text>
    </comment>
    <comment ref="J367" authorId="0">
      <text>
        <r>
          <rPr>
            <sz val="11"/>
            <color theme="1"/>
            <rFont val="Calibri"/>
            <scheme val="minor"/>
          </rPr>
          <t>======
ID#AAAAf1NGRck
Ana Carolina Dutra    (2022-09-14 18:56:08)
Falha de energia.</t>
        </r>
      </text>
    </comment>
    <comment ref="K367" authorId="0">
      <text>
        <r>
          <rPr>
            <sz val="11"/>
            <color theme="1"/>
            <rFont val="Calibri"/>
            <scheme val="minor"/>
          </rPr>
          <t>======
ID#AAAAf1NGSnY
Ana Carolina Dutra    (2022-09-14 18:56:08)
Equipamento desligado.</t>
        </r>
      </text>
    </comment>
    <comment ref="L367" authorId="0">
      <text>
        <r>
          <rPr>
            <sz val="11"/>
            <color theme="1"/>
            <rFont val="Calibri"/>
            <scheme val="minor"/>
          </rPr>
          <t>======
ID#AAAAf1NGR4o
Ana Carolina Dutra    (2022-09-14 18:56:08)
Falha de energia.</t>
        </r>
      </text>
    </comment>
    <comment ref="M367" authorId="0">
      <text>
        <r>
          <rPr>
            <sz val="11"/>
            <color theme="1"/>
            <rFont val="Calibri"/>
            <scheme val="minor"/>
          </rPr>
          <t>======
ID#AAAAf1NGRqQ
Ana Carolina Dutra    (2022-09-14 18:56:08)
Falha de energia.</t>
        </r>
      </text>
    </comment>
    <comment ref="N367" authorId="0">
      <text>
        <r>
          <rPr>
            <sz val="11"/>
            <color theme="1"/>
            <rFont val="Calibri"/>
            <scheme val="minor"/>
          </rPr>
          <t>======
ID#AAAAf1NGSpo
Ana Carolina Dutra    (2022-09-14 18:56:08)
Falha de energia.</t>
        </r>
      </text>
    </comment>
    <comment ref="O367" authorId="0">
      <text>
        <r>
          <rPr>
            <sz val="11"/>
            <color theme="1"/>
            <rFont val="Calibri"/>
            <scheme val="minor"/>
          </rPr>
          <t>======
ID#AAAAf1NGRqc
Ana Carolina Dutra    (2022-09-14 18:56:08)
Falha de energia.</t>
        </r>
      </text>
    </comment>
    <comment ref="P367" authorId="0">
      <text>
        <r>
          <rPr>
            <sz val="11"/>
            <color theme="1"/>
            <rFont val="Calibri"/>
            <scheme val="minor"/>
          </rPr>
          <t>======
ID#AAAAf1NGSTo
Ana Carolina Dutra    (2022-09-14 18:56:08)
Falha de energia.</t>
        </r>
      </text>
    </comment>
    <comment ref="Q367" authorId="0">
      <text>
        <r>
          <rPr>
            <sz val="11"/>
            <color theme="1"/>
            <rFont val="Calibri"/>
            <scheme val="minor"/>
          </rPr>
          <t>======
ID#AAAAf1NGRc8
Ana Carolina Dutra    (2022-09-14 18:56:08)
Falha de energia.</t>
        </r>
      </text>
    </comment>
    <comment ref="R367" authorId="0">
      <text>
        <r>
          <rPr>
            <sz val="11"/>
            <color theme="1"/>
            <rFont val="Calibri"/>
            <scheme val="minor"/>
          </rPr>
          <t>======
ID#AAAAf1NGR9U
Ana Carolina Dutra    (2022-09-14 18:56:08)
Falha de energia.</t>
        </r>
      </text>
    </comment>
    <comment ref="C368" authorId="0">
      <text>
        <r>
          <rPr>
            <sz val="11"/>
            <color theme="1"/>
            <rFont val="Calibri"/>
            <scheme val="minor"/>
          </rPr>
          <t>======
ID#AAAAf1NGR14
Ana Carolina Dutra    (2022-09-14 18:56:08)
Falha de energia.</t>
        </r>
      </text>
    </comment>
    <comment ref="D368" authorId="0">
      <text>
        <r>
          <rPr>
            <sz val="11"/>
            <color theme="1"/>
            <rFont val="Calibri"/>
            <scheme val="minor"/>
          </rPr>
          <t>======
ID#AAAAf1NGSPg
Ana Carolina Dutra    (2022-09-14 18:56:08)
Falha de energia.</t>
        </r>
      </text>
    </comment>
    <comment ref="E368" authorId="0">
      <text>
        <r>
          <rPr>
            <sz val="11"/>
            <color theme="1"/>
            <rFont val="Calibri"/>
            <scheme val="minor"/>
          </rPr>
          <t>======
ID#AAAAf1NGR9o
Ana Carolina Dutra    (2022-09-14 18:56:08)
Falha de energia.</t>
        </r>
      </text>
    </comment>
    <comment ref="F368" authorId="0">
      <text>
        <r>
          <rPr>
            <sz val="11"/>
            <color theme="1"/>
            <rFont val="Calibri"/>
            <scheme val="minor"/>
          </rPr>
          <t>======
ID#AAAAf1NGR4M
Ana Carolina Dutra    (2022-09-14 18:56:08)
Falha de energia.</t>
        </r>
      </text>
    </comment>
    <comment ref="G368" authorId="0">
      <text>
        <r>
          <rPr>
            <sz val="11"/>
            <color theme="1"/>
            <rFont val="Calibri"/>
            <scheme val="minor"/>
          </rPr>
          <t>======
ID#AAAAf1NGRdY
Ana Carolina Dutra    (2022-09-14 18:56:08)
Falha de energia.</t>
        </r>
      </text>
    </comment>
    <comment ref="H368" authorId="0">
      <text>
        <r>
          <rPr>
            <sz val="11"/>
            <color theme="1"/>
            <rFont val="Calibri"/>
            <scheme val="minor"/>
          </rPr>
          <t>======
ID#AAAAf1NGSJ8
Ana Carolina Dutra    (2022-09-14 18:56:08)
Falha de energia.</t>
        </r>
      </text>
    </comment>
    <comment ref="I368" authorId="0">
      <text>
        <r>
          <rPr>
            <sz val="11"/>
            <color theme="1"/>
            <rFont val="Calibri"/>
            <scheme val="minor"/>
          </rPr>
          <t>======
ID#AAAAf1NGSR0
Ana Carolina Dutra    (2022-09-14 18:56:08)
Falha de energia.</t>
        </r>
      </text>
    </comment>
    <comment ref="J368" authorId="0">
      <text>
        <r>
          <rPr>
            <sz val="11"/>
            <color theme="1"/>
            <rFont val="Calibri"/>
            <scheme val="minor"/>
          </rPr>
          <t>======
ID#AAAAf1NGS_o
Ana Carolina Dutra    (2022-09-14 18:56:09)
Falha de energia.</t>
        </r>
      </text>
    </comment>
    <comment ref="K368" authorId="0">
      <text>
        <r>
          <rPr>
            <sz val="11"/>
            <color theme="1"/>
            <rFont val="Calibri"/>
            <scheme val="minor"/>
          </rPr>
          <t>======
ID#AAAAf1NGSOY
Ana Carolina Dutra    (2022-09-14 18:56:08)
Intervenção técnica</t>
        </r>
      </text>
    </comment>
    <comment ref="L368" authorId="0">
      <text>
        <r>
          <rPr>
            <sz val="11"/>
            <color theme="1"/>
            <rFont val="Calibri"/>
            <scheme val="minor"/>
          </rPr>
          <t>======
ID#AAAAf1NGTAg
Ana Carolina Dutra    (2022-09-14 18:56:09)
Falha de energia.</t>
        </r>
      </text>
    </comment>
    <comment ref="M368" authorId="0">
      <text>
        <r>
          <rPr>
            <sz val="11"/>
            <color theme="1"/>
            <rFont val="Calibri"/>
            <scheme val="minor"/>
          </rPr>
          <t>======
ID#AAAAf1NGSVs
Ana Carolina Dutra    (2022-09-14 18:56:08)
Falha de energia.</t>
        </r>
      </text>
    </comment>
    <comment ref="N368" authorId="0">
      <text>
        <r>
          <rPr>
            <sz val="11"/>
            <color theme="1"/>
            <rFont val="Calibri"/>
            <scheme val="minor"/>
          </rPr>
          <t>======
ID#AAAAf1NGS38
Ana Carolina Dutra    (2022-09-14 18:56:09)
Falha de energia.</t>
        </r>
      </text>
    </comment>
    <comment ref="O368" authorId="0">
      <text>
        <r>
          <rPr>
            <sz val="11"/>
            <color theme="1"/>
            <rFont val="Calibri"/>
            <scheme val="minor"/>
          </rPr>
          <t>======
ID#AAAAf1NGRmo
Ana Carolina Dutra    (2022-09-14 18:56:08)
Falha de energia.</t>
        </r>
      </text>
    </comment>
    <comment ref="P368" authorId="0">
      <text>
        <r>
          <rPr>
            <sz val="11"/>
            <color theme="1"/>
            <rFont val="Calibri"/>
            <scheme val="minor"/>
          </rPr>
          <t>======
ID#AAAAf1NGSUc
Ana Carolina Dutra    (2022-09-14 18:56:08)
Falha de energia.</t>
        </r>
      </text>
    </comment>
    <comment ref="Q368" authorId="0">
      <text>
        <r>
          <rPr>
            <sz val="11"/>
            <color theme="1"/>
            <rFont val="Calibri"/>
            <scheme val="minor"/>
          </rPr>
          <t>======
ID#AAAAf1NGRl8
Ana Carolina Dutra    (2022-09-14 18:56:08)
Falha de energia.</t>
        </r>
      </text>
    </comment>
    <comment ref="R368" authorId="0">
      <text>
        <r>
          <rPr>
            <sz val="11"/>
            <color theme="1"/>
            <rFont val="Calibri"/>
            <scheme val="minor"/>
          </rPr>
          <t>======
ID#AAAAf1NGSME
Ana Carolina Dutra    (2022-09-14 18:56:08)
Falha de energia.</t>
        </r>
      </text>
    </comment>
    <comment ref="K369" authorId="0">
      <text>
        <r>
          <rPr>
            <sz val="11"/>
            <color theme="1"/>
            <rFont val="Calibri"/>
            <scheme val="minor"/>
          </rPr>
          <t>======
ID#AAAAf1NGR4U
Ana Carolina Dutra    (2022-09-14 18:56:08)
Intervenção técnica</t>
        </r>
      </text>
    </comment>
    <comment ref="R369" authorId="0">
      <text>
        <r>
          <rPr>
            <sz val="11"/>
            <color theme="1"/>
            <rFont val="Calibri"/>
            <scheme val="minor"/>
          </rPr>
          <t>======
ID#AAAAf1NGSco
Ana Carolina Dutra    (2022-09-14 18:56:08)
Falha de energia.</t>
        </r>
      </text>
    </comment>
    <comment ref="K370" authorId="0">
      <text>
        <r>
          <rPr>
            <sz val="11"/>
            <color theme="1"/>
            <rFont val="Calibri"/>
            <scheme val="minor"/>
          </rPr>
          <t>======
ID#AAAAf1NGSEc
Ana Carolina Dutra    (2022-09-14 18:56:08)
Intervenção técnica</t>
        </r>
      </text>
    </comment>
    <comment ref="K371" authorId="0">
      <text>
        <r>
          <rPr>
            <sz val="11"/>
            <color theme="1"/>
            <rFont val="Calibri"/>
            <scheme val="minor"/>
          </rPr>
          <t>======
ID#AAAAf1NGRwM
Ana Carolina Dutra    (2022-09-14 18:56:08)
Intervenção técnica</t>
        </r>
      </text>
    </comment>
    <comment ref="K372" authorId="0">
      <text>
        <r>
          <rPr>
            <sz val="11"/>
            <color theme="1"/>
            <rFont val="Calibri"/>
            <scheme val="minor"/>
          </rPr>
          <t>======
ID#AAAAf1NGSmE
Ana Carolina Dutra    (2022-09-14 18:56:08)
Intervenção técnica</t>
        </r>
      </text>
    </comment>
    <comment ref="K373" authorId="0">
      <text>
        <r>
          <rPr>
            <sz val="11"/>
            <color theme="1"/>
            <rFont val="Calibri"/>
            <scheme val="minor"/>
          </rPr>
          <t>======
ID#AAAAf1NGSc8
Ana Carolina Dutra    (2022-09-14 18:56:08)
Intervenção técnica</t>
        </r>
      </text>
    </comment>
    <comment ref="K374" authorId="0">
      <text>
        <r>
          <rPr>
            <sz val="11"/>
            <color theme="1"/>
            <rFont val="Calibri"/>
            <scheme val="minor"/>
          </rPr>
          <t>======
ID#AAAAf1NGSU4
Ana Carolina Dutra    (2022-09-14 18:56:08)
Intervenção técnica</t>
        </r>
      </text>
    </comment>
    <comment ref="K375" authorId="0">
      <text>
        <r>
          <rPr>
            <sz val="11"/>
            <color theme="1"/>
            <rFont val="Calibri"/>
            <scheme val="minor"/>
          </rPr>
          <t>======
ID#AAAAf1NGS5A
Ana Carolina Dutra    (2022-09-14 18:56:09)
Intervenção técnica</t>
        </r>
      </text>
    </comment>
    <comment ref="K376" authorId="0">
      <text>
        <r>
          <rPr>
            <sz val="11"/>
            <color theme="1"/>
            <rFont val="Calibri"/>
            <scheme val="minor"/>
          </rPr>
          <t>======
ID#AAAAf1NGR8s
Ana Carolina Dutra    (2022-09-14 18:56:08)
Equipamento em teste.</t>
        </r>
      </text>
    </comment>
    <comment ref="K377" authorId="0">
      <text>
        <r>
          <rPr>
            <sz val="11"/>
            <color theme="1"/>
            <rFont val="Calibri"/>
            <scheme val="minor"/>
          </rPr>
          <t>======
ID#AAAAf1NGSdA
Ana Carolina Dutra    (2022-09-14 18:56:08)
Equipamento em teste.</t>
        </r>
      </text>
    </comment>
    <comment ref="K378" authorId="0">
      <text>
        <r>
          <rPr>
            <sz val="11"/>
            <color theme="1"/>
            <rFont val="Calibri"/>
            <scheme val="minor"/>
          </rPr>
          <t>======
ID#AAAAf1NGRfA
Ana Carolina Dutra    (2022-09-14 18:56:08)
Equipamento em teste.</t>
        </r>
      </text>
    </comment>
    <comment ref="K379" authorId="0">
      <text>
        <r>
          <rPr>
            <sz val="11"/>
            <color theme="1"/>
            <rFont val="Calibri"/>
            <scheme val="minor"/>
          </rPr>
          <t>======
ID#AAAAf1NGShs
Ana Carolina Dutra    (2022-09-14 18:56:08)
Equipamento em teste.</t>
        </r>
      </text>
    </comment>
    <comment ref="K380" authorId="0">
      <text>
        <r>
          <rPr>
            <sz val="11"/>
            <color theme="1"/>
            <rFont val="Calibri"/>
            <scheme val="minor"/>
          </rPr>
          <t>======
ID#AAAAf1NGSoE
Ana Carolina Dutra    (2022-09-14 18:56:08)
Equipamento em teste.</t>
        </r>
      </text>
    </comment>
    <comment ref="K381" authorId="0">
      <text>
        <r>
          <rPr>
            <sz val="11"/>
            <color theme="1"/>
            <rFont val="Calibri"/>
            <scheme val="minor"/>
          </rPr>
          <t>======
ID#AAAAf1NGS1w
Ana Carolina Dutra    (2022-09-14 18:56:09)
Equipamento em teste.</t>
        </r>
      </text>
    </comment>
    <comment ref="K382" authorId="0">
      <text>
        <r>
          <rPr>
            <sz val="11"/>
            <color theme="1"/>
            <rFont val="Calibri"/>
            <scheme val="minor"/>
          </rPr>
          <t>======
ID#AAAAf1NGSQw
Ana Carolina Dutra    (2022-09-14 18:56:08)
Equipamento em teste.</t>
        </r>
      </text>
    </comment>
    <comment ref="K391" authorId="0">
      <text>
        <r>
          <rPr>
            <sz val="11"/>
            <color theme="1"/>
            <rFont val="Calibri"/>
            <scheme val="minor"/>
          </rPr>
          <t>======
ID#AAAAf1NGRwo
Ana Carolina Dutra    (2022-09-14 18:56:08)
Equipamento em teste.</t>
        </r>
      </text>
    </comment>
    <comment ref="K392" authorId="0">
      <text>
        <r>
          <rPr>
            <sz val="11"/>
            <color theme="1"/>
            <rFont val="Calibri"/>
            <scheme val="minor"/>
          </rPr>
          <t>======
ID#AAAAf1NGSSg
Ana Carolina Dutra    (2022-09-14 18:56:08)
Equipamento em teste.</t>
        </r>
      </text>
    </comment>
    <comment ref="K393" authorId="0">
      <text>
        <r>
          <rPr>
            <sz val="11"/>
            <color theme="1"/>
            <rFont val="Calibri"/>
            <scheme val="minor"/>
          </rPr>
          <t>======
ID#AAAAf1NGSjw
Ana Carolina Dutra    (2022-09-14 18:56:08)
Equipamento em teste.</t>
        </r>
      </text>
    </comment>
    <comment ref="K394" authorId="0">
      <text>
        <r>
          <rPr>
            <sz val="11"/>
            <color theme="1"/>
            <rFont val="Calibri"/>
            <scheme val="minor"/>
          </rPr>
          <t>======
ID#AAAAf1NGRvE
Ana Carolina Dutra    (2022-09-14 18:56:08)
Equipamento em teste.</t>
        </r>
      </text>
    </comment>
    <comment ref="F395" authorId="0">
      <text>
        <r>
          <rPr>
            <sz val="11"/>
            <color theme="1"/>
            <rFont val="Calibri"/>
            <scheme val="minor"/>
          </rPr>
          <t>======
ID#AAAAf1NGSdM
Ana Carolina Dutra    (2022-09-14 18:56:08)
Desvio de leitura para valor fora da faixa de medição do equipamento.</t>
        </r>
      </text>
    </comment>
    <comment ref="G395" authorId="0">
      <text>
        <r>
          <rPr>
            <sz val="11"/>
            <color theme="1"/>
            <rFont val="Calibri"/>
            <scheme val="minor"/>
          </rPr>
          <t>======
ID#AAAAf1NGRxo
Ana Carolina Dutra    (2022-09-14 18:56:08)
Desvio de leitura para valor fora da faixa de medição do equipamento.</t>
        </r>
      </text>
    </comment>
    <comment ref="H395" authorId="0">
      <text>
        <r>
          <rPr>
            <sz val="11"/>
            <color theme="1"/>
            <rFont val="Calibri"/>
            <scheme val="minor"/>
          </rPr>
          <t>======
ID#AAAAf1NGSGg
Ana Carolina Dutra    (2022-09-14 18:56:08)
Desvio de leitura para valor fora da faixa de medição do equipamento.</t>
        </r>
      </text>
    </comment>
    <comment ref="K395" authorId="0">
      <text>
        <r>
          <rPr>
            <sz val="11"/>
            <color theme="1"/>
            <rFont val="Calibri"/>
            <scheme val="minor"/>
          </rPr>
          <t>======
ID#AAAAf1NGRmE
Ana Carolina Dutra    (2022-09-14 18:56:08)
Equipamento em teste.</t>
        </r>
      </text>
    </comment>
    <comment ref="K396" authorId="0">
      <text>
        <r>
          <rPr>
            <sz val="11"/>
            <color theme="1"/>
            <rFont val="Calibri"/>
            <scheme val="minor"/>
          </rPr>
          <t>======
ID#AAAAf1NGRks
Ana Carolina Dutra    (2022-09-14 18:56:08)
Equipamento em teste.</t>
        </r>
      </text>
    </comment>
    <comment ref="K397" authorId="0">
      <text>
        <r>
          <rPr>
            <sz val="11"/>
            <color theme="1"/>
            <rFont val="Calibri"/>
            <scheme val="minor"/>
          </rPr>
          <t>======
ID#AAAAf1NGS-w
Ana Carolina Dutra    (2022-09-14 18:56:09)
Equipamento em teste.</t>
        </r>
      </text>
    </comment>
    <comment ref="K398" authorId="0">
      <text>
        <r>
          <rPr>
            <sz val="11"/>
            <color theme="1"/>
            <rFont val="Calibri"/>
            <scheme val="minor"/>
          </rPr>
          <t>======
ID#AAAAf1NGR_s
Ana Carolina Dutra    (2022-09-14 18:56:08)
Equipamento em teste.</t>
        </r>
      </text>
    </comment>
    <comment ref="K399" authorId="0">
      <text>
        <r>
          <rPr>
            <sz val="11"/>
            <color theme="1"/>
            <rFont val="Calibri"/>
            <scheme val="minor"/>
          </rPr>
          <t>======
ID#AAAAf1NGSlM
Ana Carolina Dutra    (2022-09-14 18:56:08)
Equipamento em teste.</t>
        </r>
      </text>
    </comment>
    <comment ref="K400" authorId="0">
      <text>
        <r>
          <rPr>
            <sz val="11"/>
            <color theme="1"/>
            <rFont val="Calibri"/>
            <scheme val="minor"/>
          </rPr>
          <t>======
ID#AAAAf1NGRng
Ana Carolina Dutra    (2022-09-14 18:56:08)
Equipamento em teste.</t>
        </r>
      </text>
    </comment>
    <comment ref="K401" authorId="0">
      <text>
        <r>
          <rPr>
            <sz val="11"/>
            <color theme="1"/>
            <rFont val="Calibri"/>
            <scheme val="minor"/>
          </rPr>
          <t>======
ID#AAAAf1NGRls
Ana Carolina Dutra    (2022-09-14 18:56:08)
Equipamento em teste.</t>
        </r>
      </text>
    </comment>
    <comment ref="K402" authorId="0">
      <text>
        <r>
          <rPr>
            <sz val="11"/>
            <color theme="1"/>
            <rFont val="Calibri"/>
            <scheme val="minor"/>
          </rPr>
          <t>======
ID#AAAAf1NGSw8
Ana Carolina Dutra    (2022-09-14 18:56:09)
Equipamento em teste.</t>
        </r>
      </text>
    </comment>
    <comment ref="K403" authorId="0">
      <text>
        <r>
          <rPr>
            <sz val="11"/>
            <color theme="1"/>
            <rFont val="Calibri"/>
            <scheme val="minor"/>
          </rPr>
          <t>======
ID#AAAAf1NGR9A
Ana Carolina Dutra    (2022-09-14 18:56:08)
Equipamento em teste.</t>
        </r>
      </text>
    </comment>
    <comment ref="K404" authorId="0">
      <text>
        <r>
          <rPr>
            <sz val="11"/>
            <color theme="1"/>
            <rFont val="Calibri"/>
            <scheme val="minor"/>
          </rPr>
          <t>======
ID#AAAAf1NGR5o
Ana Carolina Dutra    (2022-09-14 18:56:08)
Equipamento em teste.</t>
        </r>
      </text>
    </comment>
    <comment ref="K405" authorId="0">
      <text>
        <r>
          <rPr>
            <sz val="11"/>
            <color theme="1"/>
            <rFont val="Calibri"/>
            <scheme val="minor"/>
          </rPr>
          <t>======
ID#AAAAf1NGSaU
Ana Carolina Dutra    (2022-09-14 18:56:08)
Equipamento em teste.</t>
        </r>
      </text>
    </comment>
    <comment ref="K406" authorId="0">
      <text>
        <r>
          <rPr>
            <sz val="11"/>
            <color theme="1"/>
            <rFont val="Calibri"/>
            <scheme val="minor"/>
          </rPr>
          <t>======
ID#AAAAf1NGRzk
Ana Carolina Dutra    (2022-09-14 18:56:08)
Equipamento em teste.</t>
        </r>
      </text>
    </comment>
    <comment ref="K407" authorId="0">
      <text>
        <r>
          <rPr>
            <sz val="11"/>
            <color theme="1"/>
            <rFont val="Calibri"/>
            <scheme val="minor"/>
          </rPr>
          <t>======
ID#AAAAf1NGRi8
Ana Carolina Dutra    (2022-09-14 18:56:08)
Equipamento em teste.</t>
        </r>
      </text>
    </comment>
    <comment ref="K408" authorId="0">
      <text>
        <r>
          <rPr>
            <sz val="11"/>
            <color theme="1"/>
            <rFont val="Calibri"/>
            <scheme val="minor"/>
          </rPr>
          <t>======
ID#AAAAf1NGS5M
Ana Carolina Dutra    (2022-09-14 18:56:09)
Equipamento em teste.</t>
        </r>
      </text>
    </comment>
    <comment ref="K409" authorId="0">
      <text>
        <r>
          <rPr>
            <sz val="11"/>
            <color theme="1"/>
            <rFont val="Calibri"/>
            <scheme val="minor"/>
          </rPr>
          <t>======
ID#AAAAf1NGSpY
Ana Carolina Dutra    (2022-09-14 18:56:08)
Equipamento em teste.</t>
        </r>
      </text>
    </comment>
    <comment ref="K410" authorId="0">
      <text>
        <r>
          <rPr>
            <sz val="11"/>
            <color theme="1"/>
            <rFont val="Calibri"/>
            <scheme val="minor"/>
          </rPr>
          <t>======
ID#AAAAf1NGRc4
Ana Carolina Dutra    (2022-09-14 18:56:08)
Equipamento em teste.</t>
        </r>
      </text>
    </comment>
    <comment ref="K411" authorId="0">
      <text>
        <r>
          <rPr>
            <sz val="11"/>
            <color theme="1"/>
            <rFont val="Calibri"/>
            <scheme val="minor"/>
          </rPr>
          <t>======
ID#AAAAf1NGSBE
Ana Carolina Dutra    (2022-09-14 18:56:08)
Equipamento em teste.</t>
        </r>
      </text>
    </comment>
    <comment ref="C412" authorId="0">
      <text>
        <r>
          <rPr>
            <sz val="11"/>
            <color theme="1"/>
            <rFont val="Calibri"/>
            <scheme val="minor"/>
          </rPr>
          <t>======
ID#AAAAf1NGSAs
Ana Carolina Dutra    (2022-09-14 18:56:08)
Dado inserido manualmente.</t>
        </r>
      </text>
    </comment>
    <comment ref="K412" authorId="0">
      <text>
        <r>
          <rPr>
            <sz val="11"/>
            <color theme="1"/>
            <rFont val="Calibri"/>
            <scheme val="minor"/>
          </rPr>
          <t>======
ID#AAAAf1NGRyw
Ana Carolina Dutra    (2022-09-14 18:56:08)
Equipamento em teste.</t>
        </r>
      </text>
    </comment>
    <comment ref="L412" authorId="0">
      <text>
        <r>
          <rPr>
            <sz val="11"/>
            <color theme="1"/>
            <rFont val="Calibri"/>
            <scheme val="minor"/>
          </rPr>
          <t>======
ID#AAAAf1NGS_A
Ana Carolina Dutra    (2022-09-14 18:56:09)
Dado inserido manualmente.</t>
        </r>
      </text>
    </comment>
    <comment ref="M412" authorId="0">
      <text>
        <r>
          <rPr>
            <sz val="11"/>
            <color theme="1"/>
            <rFont val="Calibri"/>
            <scheme val="minor"/>
          </rPr>
          <t>======
ID#AAAAf1NGSsU
Ana Carolina Dutra    (2022-09-14 18:56:08)
Dado inserido manualmente.</t>
        </r>
      </text>
    </comment>
    <comment ref="N412" authorId="0">
      <text>
        <r>
          <rPr>
            <sz val="11"/>
            <color theme="1"/>
            <rFont val="Calibri"/>
            <scheme val="minor"/>
          </rPr>
          <t>======
ID#AAAAf1NGRis
Ana Carolina Dutra    (2022-09-14 18:56:08)
Dado inserido manualmente.</t>
        </r>
      </text>
    </comment>
    <comment ref="O412" authorId="0">
      <text>
        <r>
          <rPr>
            <sz val="11"/>
            <color theme="1"/>
            <rFont val="Calibri"/>
            <scheme val="minor"/>
          </rPr>
          <t>======
ID#AAAAf1NGRf4
Ana Carolina Dutra    (2022-09-14 18:56:08)
Dado inserido manualmente.</t>
        </r>
      </text>
    </comment>
    <comment ref="P412" authorId="0">
      <text>
        <r>
          <rPr>
            <sz val="11"/>
            <color theme="1"/>
            <rFont val="Calibri"/>
            <scheme val="minor"/>
          </rPr>
          <t>======
ID#AAAAf1NGSJE
Ana Carolina Dutra    (2022-09-14 18:56:08)
Dado inserido manualmente.</t>
        </r>
      </text>
    </comment>
    <comment ref="Q412" authorId="0">
      <text>
        <r>
          <rPr>
            <sz val="11"/>
            <color theme="1"/>
            <rFont val="Calibri"/>
            <scheme val="minor"/>
          </rPr>
          <t>======
ID#AAAAf1NGRx0
Ana Carolina Dutra    (2022-09-14 18:56:08)
Dado inserido manualmente.</t>
        </r>
      </text>
    </comment>
    <comment ref="R412" authorId="0">
      <text>
        <r>
          <rPr>
            <sz val="11"/>
            <color theme="1"/>
            <rFont val="Calibri"/>
            <scheme val="minor"/>
          </rPr>
          <t>======
ID#AAAAf1NGR4s
Ana Carolina Dutra    (2022-09-14 18:56:08)
Dado inserido manualmente.</t>
        </r>
      </text>
    </comment>
    <comment ref="C413" authorId="0">
      <text>
        <r>
          <rPr>
            <sz val="11"/>
            <color theme="1"/>
            <rFont val="Calibri"/>
            <scheme val="minor"/>
          </rPr>
          <t>======
ID#AAAAf1NGSI0
Ana Carolina Dutra    (2022-09-14 18:56:08)
Dado inserido manualmente.</t>
        </r>
      </text>
    </comment>
    <comment ref="K413" authorId="0">
      <text>
        <r>
          <rPr>
            <sz val="11"/>
            <color theme="1"/>
            <rFont val="Calibri"/>
            <scheme val="minor"/>
          </rPr>
          <t>======
ID#AAAAf1NGRh4
Ana Carolina Dutra    (2022-09-14 18:56:08)
Equipamento em teste.</t>
        </r>
      </text>
    </comment>
    <comment ref="L413" authorId="0">
      <text>
        <r>
          <rPr>
            <sz val="11"/>
            <color theme="1"/>
            <rFont val="Calibri"/>
            <scheme val="minor"/>
          </rPr>
          <t>======
ID#AAAAf1NGSCE
Ana Carolina Dutra    (2022-09-14 18:56:08)
Dado inserido manualmente.</t>
        </r>
      </text>
    </comment>
    <comment ref="M413" authorId="0">
      <text>
        <r>
          <rPr>
            <sz val="11"/>
            <color theme="1"/>
            <rFont val="Calibri"/>
            <scheme val="minor"/>
          </rPr>
          <t>======
ID#AAAAf1NGSbc
Ana Carolina Dutra    (2022-09-14 18:56:08)
Dado inserido manualmente.</t>
        </r>
      </text>
    </comment>
    <comment ref="N413" authorId="0">
      <text>
        <r>
          <rPr>
            <sz val="11"/>
            <color theme="1"/>
            <rFont val="Calibri"/>
            <scheme val="minor"/>
          </rPr>
          <t>======
ID#AAAAf1NGRpk
Ana Carolina Dutra    (2022-09-14 18:56:08)
Dado inserido manualmente.</t>
        </r>
      </text>
    </comment>
    <comment ref="O413" authorId="0">
      <text>
        <r>
          <rPr>
            <sz val="11"/>
            <color theme="1"/>
            <rFont val="Calibri"/>
            <scheme val="minor"/>
          </rPr>
          <t>======
ID#AAAAf1NGRdQ
Ana Carolina Dutra    (2022-09-14 18:56:08)
Dado inserido manualmente.</t>
        </r>
      </text>
    </comment>
    <comment ref="P413" authorId="0">
      <text>
        <r>
          <rPr>
            <sz val="11"/>
            <color theme="1"/>
            <rFont val="Calibri"/>
            <scheme val="minor"/>
          </rPr>
          <t>======
ID#AAAAf1NGSwI
Ana Carolina Dutra    (2022-09-14 18:56:09)
Dado inserido manualmente.</t>
        </r>
      </text>
    </comment>
    <comment ref="Q413" authorId="0">
      <text>
        <r>
          <rPr>
            <sz val="11"/>
            <color theme="1"/>
            <rFont val="Calibri"/>
            <scheme val="minor"/>
          </rPr>
          <t>======
ID#AAAAf1NGSVA
Ana Carolina Dutra    (2022-09-14 18:56:08)
Dado inserido manualmente.</t>
        </r>
      </text>
    </comment>
    <comment ref="R413" authorId="0">
      <text>
        <r>
          <rPr>
            <sz val="11"/>
            <color theme="1"/>
            <rFont val="Calibri"/>
            <scheme val="minor"/>
          </rPr>
          <t>======
ID#AAAAf1NGRyU
Ana Carolina Dutra    (2022-09-14 18:56:08)
Dado inserido manualmente.</t>
        </r>
      </text>
    </comment>
    <comment ref="C414" authorId="0">
      <text>
        <r>
          <rPr>
            <sz val="11"/>
            <color theme="1"/>
            <rFont val="Calibri"/>
            <scheme val="minor"/>
          </rPr>
          <t>======
ID#AAAAf1NGS20
Ana Carolina Dutra    (2022-09-14 18:56:09)
Dado inserido manualmente.</t>
        </r>
      </text>
    </comment>
    <comment ref="K414" authorId="0">
      <text>
        <r>
          <rPr>
            <sz val="11"/>
            <color theme="1"/>
            <rFont val="Calibri"/>
            <scheme val="minor"/>
          </rPr>
          <t>======
ID#AAAAf1NGSn8
Ana Carolina Dutra    (2022-09-14 18:56:08)
Equipamento em teste.</t>
        </r>
      </text>
    </comment>
    <comment ref="L414" authorId="0">
      <text>
        <r>
          <rPr>
            <sz val="11"/>
            <color theme="1"/>
            <rFont val="Calibri"/>
            <scheme val="minor"/>
          </rPr>
          <t>======
ID#AAAAf1NGRnM
Ana Carolina Dutra    (2022-09-14 18:56:08)
Dado inserido manualmente.</t>
        </r>
      </text>
    </comment>
    <comment ref="M414" authorId="0">
      <text>
        <r>
          <rPr>
            <sz val="11"/>
            <color theme="1"/>
            <rFont val="Calibri"/>
            <scheme val="minor"/>
          </rPr>
          <t>======
ID#AAAAf1NGSlQ
Ana Carolina Dutra    (2022-09-14 18:56:08)
Dado inserido manualmente.</t>
        </r>
      </text>
    </comment>
    <comment ref="N414" authorId="0">
      <text>
        <r>
          <rPr>
            <sz val="11"/>
            <color theme="1"/>
            <rFont val="Calibri"/>
            <scheme val="minor"/>
          </rPr>
          <t>======
ID#AAAAf1NGReo
Ana Carolina Dutra    (2022-09-14 18:56:08)
Dado inserido manualmente.</t>
        </r>
      </text>
    </comment>
    <comment ref="O414" authorId="0">
      <text>
        <r>
          <rPr>
            <sz val="11"/>
            <color theme="1"/>
            <rFont val="Calibri"/>
            <scheme val="minor"/>
          </rPr>
          <t>======
ID#AAAAf1NGRvs
Ana Carolina Dutra    (2022-09-14 18:56:08)
Dado inserido manualmente.</t>
        </r>
      </text>
    </comment>
    <comment ref="P414" authorId="0">
      <text>
        <r>
          <rPr>
            <sz val="11"/>
            <color theme="1"/>
            <rFont val="Calibri"/>
            <scheme val="minor"/>
          </rPr>
          <t>======
ID#AAAAf1NGSfY
Ana Carolina Dutra    (2022-09-14 18:56:08)
Dado inserido manualmente.</t>
        </r>
      </text>
    </comment>
    <comment ref="Q414" authorId="0">
      <text>
        <r>
          <rPr>
            <sz val="11"/>
            <color theme="1"/>
            <rFont val="Calibri"/>
            <scheme val="minor"/>
          </rPr>
          <t>======
ID#AAAAf1NGSRk
Ana Carolina Dutra    (2022-09-14 18:56:08)
Dado inserido manualmente.</t>
        </r>
      </text>
    </comment>
    <comment ref="R414" authorId="0">
      <text>
        <r>
          <rPr>
            <sz val="11"/>
            <color theme="1"/>
            <rFont val="Calibri"/>
            <scheme val="minor"/>
          </rPr>
          <t>======
ID#AAAAf1NGS_c
Ana Carolina Dutra    (2022-09-14 18:56:09)
Dado inserido manualmente.</t>
        </r>
      </text>
    </comment>
    <comment ref="C423" authorId="0">
      <text>
        <r>
          <rPr>
            <sz val="11"/>
            <color theme="1"/>
            <rFont val="Calibri"/>
            <scheme val="minor"/>
          </rPr>
          <t>======
ID#AAAAf1NGRg4
Ana Carolina Dutra    (2022-09-14 18:56:08)
Dado inserido manualmente.</t>
        </r>
      </text>
    </comment>
    <comment ref="K423" authorId="0">
      <text>
        <r>
          <rPr>
            <sz val="11"/>
            <color theme="1"/>
            <rFont val="Calibri"/>
            <scheme val="minor"/>
          </rPr>
          <t>======
ID#AAAAf1NGR0U
Ana Carolina Dutra    (2022-09-14 18:56:08)
Equipamento em teste.</t>
        </r>
      </text>
    </comment>
    <comment ref="L423" authorId="0">
      <text>
        <r>
          <rPr>
            <sz val="11"/>
            <color theme="1"/>
            <rFont val="Calibri"/>
            <scheme val="minor"/>
          </rPr>
          <t>======
ID#AAAAf1NGR_U
Ana Carolina Dutra    (2022-09-14 18:56:08)
Dado inserido manualmente.</t>
        </r>
      </text>
    </comment>
    <comment ref="M423" authorId="0">
      <text>
        <r>
          <rPr>
            <sz val="11"/>
            <color theme="1"/>
            <rFont val="Calibri"/>
            <scheme val="minor"/>
          </rPr>
          <t>======
ID#AAAAf1NGSU8
Ana Carolina Dutra    (2022-09-14 18:56:08)
Dado inserido manualmente.</t>
        </r>
      </text>
    </comment>
    <comment ref="N423" authorId="0">
      <text>
        <r>
          <rPr>
            <sz val="11"/>
            <color theme="1"/>
            <rFont val="Calibri"/>
            <scheme val="minor"/>
          </rPr>
          <t>======
ID#AAAAf1NGSXk
Ana Carolina Dutra    (2022-09-14 18:56:08)
Dado inserido manualmente.</t>
        </r>
      </text>
    </comment>
    <comment ref="O423" authorId="0">
      <text>
        <r>
          <rPr>
            <sz val="11"/>
            <color theme="1"/>
            <rFont val="Calibri"/>
            <scheme val="minor"/>
          </rPr>
          <t>======
ID#AAAAf1NGSKM
Ana Carolina Dutra    (2022-09-14 18:56:08)
Dado inserido manualmente.</t>
        </r>
      </text>
    </comment>
    <comment ref="P423" authorId="0">
      <text>
        <r>
          <rPr>
            <sz val="11"/>
            <color theme="1"/>
            <rFont val="Calibri"/>
            <scheme val="minor"/>
          </rPr>
          <t>======
ID#AAAAf1NGRac
Ana Carolina Dutra    (2022-09-14 18:56:08)
Dado inserido manualmente.</t>
        </r>
      </text>
    </comment>
    <comment ref="Q423" authorId="0">
      <text>
        <r>
          <rPr>
            <sz val="11"/>
            <color theme="1"/>
            <rFont val="Calibri"/>
            <scheme val="minor"/>
          </rPr>
          <t>======
ID#AAAAf1NGRlA
Ana Carolina Dutra    (2022-09-14 18:56:08)
Dado inserido manualmente.</t>
        </r>
      </text>
    </comment>
    <comment ref="R423" authorId="0">
      <text>
        <r>
          <rPr>
            <sz val="11"/>
            <color theme="1"/>
            <rFont val="Calibri"/>
            <scheme val="minor"/>
          </rPr>
          <t>======
ID#AAAAf1NGRbA
Ana Carolina Dutra    (2022-09-14 18:56:08)
Dado inserido manualmente.</t>
        </r>
      </text>
    </comment>
    <comment ref="C424" authorId="0">
      <text>
        <r>
          <rPr>
            <sz val="11"/>
            <color theme="1"/>
            <rFont val="Calibri"/>
            <scheme val="minor"/>
          </rPr>
          <t>======
ID#AAAAf1NGRsI
Ana Carolina Dutra    (2022-09-14 18:56:08)
Dado inserido manualmente.</t>
        </r>
      </text>
    </comment>
    <comment ref="K424" authorId="0">
      <text>
        <r>
          <rPr>
            <sz val="11"/>
            <color theme="1"/>
            <rFont val="Calibri"/>
            <scheme val="minor"/>
          </rPr>
          <t>======
ID#AAAAf1NGSgI
Ana Carolina Dutra    (2022-09-14 18:56:08)
Equipamento em teste.</t>
        </r>
      </text>
    </comment>
    <comment ref="L424" authorId="0">
      <text>
        <r>
          <rPr>
            <sz val="11"/>
            <color theme="1"/>
            <rFont val="Calibri"/>
            <scheme val="minor"/>
          </rPr>
          <t>======
ID#AAAAf1NGR6s
Ana Carolina Dutra    (2022-09-14 18:56:08)
Dado inserido manualmente.</t>
        </r>
      </text>
    </comment>
    <comment ref="M424" authorId="0">
      <text>
        <r>
          <rPr>
            <sz val="11"/>
            <color theme="1"/>
            <rFont val="Calibri"/>
            <scheme val="minor"/>
          </rPr>
          <t>======
ID#AAAAf1NGRxA
Ana Carolina Dutra    (2022-09-14 18:56:08)
Dado inserido manualmente.</t>
        </r>
      </text>
    </comment>
    <comment ref="N424" authorId="0">
      <text>
        <r>
          <rPr>
            <sz val="11"/>
            <color theme="1"/>
            <rFont val="Calibri"/>
            <scheme val="minor"/>
          </rPr>
          <t>======
ID#AAAAf1NGR04
Ana Carolina Dutra    (2022-09-14 18:56:08)
Dado inserido manualmente.</t>
        </r>
      </text>
    </comment>
    <comment ref="O424" authorId="0">
      <text>
        <r>
          <rPr>
            <sz val="11"/>
            <color theme="1"/>
            <rFont val="Calibri"/>
            <scheme val="minor"/>
          </rPr>
          <t>======
ID#AAAAf1NGSmo
Ana Carolina Dutra    (2022-09-14 18:56:08)
Dado inserido manualmente.</t>
        </r>
      </text>
    </comment>
    <comment ref="P424" authorId="0">
      <text>
        <r>
          <rPr>
            <sz val="11"/>
            <color theme="1"/>
            <rFont val="Calibri"/>
            <scheme val="minor"/>
          </rPr>
          <t>======
ID#AAAAf1NGS8o
Ana Carolina Dutra    (2022-09-14 18:56:09)
Dado inserido manualmente.</t>
        </r>
      </text>
    </comment>
    <comment ref="Q424" authorId="0">
      <text>
        <r>
          <rPr>
            <sz val="11"/>
            <color theme="1"/>
            <rFont val="Calibri"/>
            <scheme val="minor"/>
          </rPr>
          <t>======
ID#AAAAf1NGSDM
Ana Carolina Dutra    (2022-09-14 18:56:08)
Dado inserido manualmente.</t>
        </r>
      </text>
    </comment>
    <comment ref="R424" authorId="0">
      <text>
        <r>
          <rPr>
            <sz val="11"/>
            <color theme="1"/>
            <rFont val="Calibri"/>
            <scheme val="minor"/>
          </rPr>
          <t>======
ID#AAAAf1NGRfw
Ana Carolina Dutra    (2022-09-14 18:56:08)
Dado inserido manualmente.</t>
        </r>
      </text>
    </comment>
    <comment ref="C425" authorId="0">
      <text>
        <r>
          <rPr>
            <sz val="11"/>
            <color theme="1"/>
            <rFont val="Calibri"/>
            <scheme val="minor"/>
          </rPr>
          <t>======
ID#AAAAf1NGS2U
Ana Carolina Dutra    (2022-09-14 18:56:09)
Dado inserido manualmente.</t>
        </r>
      </text>
    </comment>
    <comment ref="K425" authorId="0">
      <text>
        <r>
          <rPr>
            <sz val="11"/>
            <color theme="1"/>
            <rFont val="Calibri"/>
            <scheme val="minor"/>
          </rPr>
          <t>======
ID#AAAAf1NGRmQ
Ana Carolina Dutra    (2022-09-14 18:56:08)
Equipamento em teste.</t>
        </r>
      </text>
    </comment>
    <comment ref="L425" authorId="0">
      <text>
        <r>
          <rPr>
            <sz val="11"/>
            <color theme="1"/>
            <rFont val="Calibri"/>
            <scheme val="minor"/>
          </rPr>
          <t>======
ID#AAAAf1NGRn8
Ana Carolina Dutra    (2022-09-14 18:56:08)
Dado inserido manualmente.</t>
        </r>
      </text>
    </comment>
    <comment ref="M425" authorId="0">
      <text>
        <r>
          <rPr>
            <sz val="11"/>
            <color theme="1"/>
            <rFont val="Calibri"/>
            <scheme val="minor"/>
          </rPr>
          <t>======
ID#AAAAf1NGStA
Ana Carolina Dutra    (2022-09-14 18:56:08)
Dado inserido manualmente.</t>
        </r>
      </text>
    </comment>
    <comment ref="N425" authorId="0">
      <text>
        <r>
          <rPr>
            <sz val="11"/>
            <color theme="1"/>
            <rFont val="Calibri"/>
            <scheme val="minor"/>
          </rPr>
          <t>======
ID#AAAAf1NGSBQ
Ana Carolina Dutra    (2022-09-14 18:56:08)
Dado inserido manualmente.</t>
        </r>
      </text>
    </comment>
    <comment ref="O425" authorId="0">
      <text>
        <r>
          <rPr>
            <sz val="11"/>
            <color theme="1"/>
            <rFont val="Calibri"/>
            <scheme val="minor"/>
          </rPr>
          <t>======
ID#AAAAf1NGSFY
Ana Carolina Dutra    (2022-09-14 18:56:08)
Dado inserido manualmente.</t>
        </r>
      </text>
    </comment>
    <comment ref="P425" authorId="0">
      <text>
        <r>
          <rPr>
            <sz val="11"/>
            <color theme="1"/>
            <rFont val="Calibri"/>
            <scheme val="minor"/>
          </rPr>
          <t>======
ID#AAAAf1NGRpM
Ana Carolina Dutra    (2022-09-14 18:56:08)
Dado inserido manualmente.</t>
        </r>
      </text>
    </comment>
    <comment ref="Q425" authorId="0">
      <text>
        <r>
          <rPr>
            <sz val="11"/>
            <color theme="1"/>
            <rFont val="Calibri"/>
            <scheme val="minor"/>
          </rPr>
          <t>======
ID#AAAAf1NGSoA
Ana Carolina Dutra    (2022-09-14 18:56:08)
Dado inserido manualmente.</t>
        </r>
      </text>
    </comment>
    <comment ref="R425" authorId="0">
      <text>
        <r>
          <rPr>
            <sz val="11"/>
            <color theme="1"/>
            <rFont val="Calibri"/>
            <scheme val="minor"/>
          </rPr>
          <t>======
ID#AAAAf1NGSmw
Ana Carolina Dutra    (2022-09-14 18:56:08)
Dado inserido manualmente.</t>
        </r>
      </text>
    </comment>
    <comment ref="C426" authorId="0">
      <text>
        <r>
          <rPr>
            <sz val="11"/>
            <color theme="1"/>
            <rFont val="Calibri"/>
            <scheme val="minor"/>
          </rPr>
          <t>======
ID#AAAAf1NGS50
Ana Carolina Dutra    (2022-09-14 18:56:09)
Dado inserido manualmente.</t>
        </r>
      </text>
    </comment>
    <comment ref="K426" authorId="0">
      <text>
        <r>
          <rPr>
            <sz val="11"/>
            <color theme="1"/>
            <rFont val="Calibri"/>
            <scheme val="minor"/>
          </rPr>
          <t>======
ID#AAAAf1NGRew
Ana Carolina Dutra    (2022-09-14 18:56:08)
Equipamento em teste.</t>
        </r>
      </text>
    </comment>
    <comment ref="L426" authorId="0">
      <text>
        <r>
          <rPr>
            <sz val="11"/>
            <color theme="1"/>
            <rFont val="Calibri"/>
            <scheme val="minor"/>
          </rPr>
          <t>======
ID#AAAAf1NGSJY
Ana Carolina Dutra    (2022-09-14 18:56:08)
Dado inserido manualmente.</t>
        </r>
      </text>
    </comment>
    <comment ref="M426" authorId="0">
      <text>
        <r>
          <rPr>
            <sz val="11"/>
            <color theme="1"/>
            <rFont val="Calibri"/>
            <scheme val="minor"/>
          </rPr>
          <t>======
ID#AAAAf1NGSbo
Ana Carolina Dutra    (2022-09-14 18:56:08)
Dado inserido manualmente.</t>
        </r>
      </text>
    </comment>
    <comment ref="N426" authorId="0">
      <text>
        <r>
          <rPr>
            <sz val="11"/>
            <color theme="1"/>
            <rFont val="Calibri"/>
            <scheme val="minor"/>
          </rPr>
          <t>======
ID#AAAAf1NGSoQ
Ana Carolina Dutra    (2022-09-14 18:56:08)
Dado inserido manualmente.</t>
        </r>
      </text>
    </comment>
    <comment ref="O426" authorId="0">
      <text>
        <r>
          <rPr>
            <sz val="11"/>
            <color theme="1"/>
            <rFont val="Calibri"/>
            <scheme val="minor"/>
          </rPr>
          <t>======
ID#AAAAf1NGSe8
Ana Carolina Dutra    (2022-09-14 18:56:08)
Dado inserido manualmente e desvio de leitura para valor fora do range de medição.</t>
        </r>
      </text>
    </comment>
    <comment ref="P426" authorId="0">
      <text>
        <r>
          <rPr>
            <sz val="11"/>
            <color theme="1"/>
            <rFont val="Calibri"/>
            <scheme val="minor"/>
          </rPr>
          <t>======
ID#AAAAf1NGRtg
Ana Carolina Dutra    (2022-09-14 18:56:08)
Dado inserido manualmente.</t>
        </r>
      </text>
    </comment>
    <comment ref="Q426" authorId="0">
      <text>
        <r>
          <rPr>
            <sz val="11"/>
            <color theme="1"/>
            <rFont val="Calibri"/>
            <scheme val="minor"/>
          </rPr>
          <t>======
ID#AAAAf1NGSss
Ana Carolina Dutra    (2022-09-14 18:56:08)
Dado inserido manualmente.</t>
        </r>
      </text>
    </comment>
    <comment ref="R426" authorId="0">
      <text>
        <r>
          <rPr>
            <sz val="11"/>
            <color theme="1"/>
            <rFont val="Calibri"/>
            <scheme val="minor"/>
          </rPr>
          <t>======
ID#AAAAf1NGS4I
Ana Carolina Dutra    (2022-09-14 18:56:09)
Dado inserido manualmente.</t>
        </r>
      </text>
    </comment>
    <comment ref="C427" authorId="0">
      <text>
        <r>
          <rPr>
            <sz val="11"/>
            <color theme="1"/>
            <rFont val="Calibri"/>
            <scheme val="minor"/>
          </rPr>
          <t>======
ID#AAAAf1NGR_w
Ana Carolina Dutra    (2022-09-14 18:56:08)
Dado inserido manualmente.</t>
        </r>
      </text>
    </comment>
    <comment ref="K427" authorId="0">
      <text>
        <r>
          <rPr>
            <sz val="11"/>
            <color theme="1"/>
            <rFont val="Calibri"/>
            <scheme val="minor"/>
          </rPr>
          <t>======
ID#AAAAf1NGSvo
Ana Carolina Dutra    (2022-09-14 18:56:09)
Equipamento em teste.</t>
        </r>
      </text>
    </comment>
    <comment ref="L427" authorId="0">
      <text>
        <r>
          <rPr>
            <sz val="11"/>
            <color theme="1"/>
            <rFont val="Calibri"/>
            <scheme val="minor"/>
          </rPr>
          <t>======
ID#AAAAf1NGR5g
Ana Carolina Dutra    (2022-09-14 18:56:08)
Dado inserido manualmente.</t>
        </r>
      </text>
    </comment>
    <comment ref="M427" authorId="0">
      <text>
        <r>
          <rPr>
            <sz val="11"/>
            <color theme="1"/>
            <rFont val="Calibri"/>
            <scheme val="minor"/>
          </rPr>
          <t>======
ID#AAAAf1NGSjM
Ana Carolina Dutra    (2022-09-14 18:56:08)
Dado inserido manualmente.</t>
        </r>
      </text>
    </comment>
    <comment ref="N427" authorId="0">
      <text>
        <r>
          <rPr>
            <sz val="11"/>
            <color theme="1"/>
            <rFont val="Calibri"/>
            <scheme val="minor"/>
          </rPr>
          <t>======
ID#AAAAf1NGRxY
Ana Carolina Dutra    (2022-09-14 18:56:08)
Dado inserido manualmente.</t>
        </r>
      </text>
    </comment>
    <comment ref="O427" authorId="0">
      <text>
        <r>
          <rPr>
            <sz val="11"/>
            <color theme="1"/>
            <rFont val="Calibri"/>
            <scheme val="minor"/>
          </rPr>
          <t>======
ID#AAAAf1NGR5k
Ana Carolina Dutra    (2022-09-14 18:56:08)
Dado inserido manualmente.</t>
        </r>
      </text>
    </comment>
    <comment ref="P427" authorId="0">
      <text>
        <r>
          <rPr>
            <sz val="11"/>
            <color theme="1"/>
            <rFont val="Calibri"/>
            <scheme val="minor"/>
          </rPr>
          <t>======
ID#AAAAf1NGR90
Ana Carolina Dutra    (2022-09-14 18:56:08)
Dado inserido manualmente.</t>
        </r>
      </text>
    </comment>
    <comment ref="Q427" authorId="0">
      <text>
        <r>
          <rPr>
            <sz val="11"/>
            <color theme="1"/>
            <rFont val="Calibri"/>
            <scheme val="minor"/>
          </rPr>
          <t>======
ID#AAAAf1NGRcA
Ana Carolina Dutra    (2022-09-14 18:56:08)
Dado inserido manualmente.</t>
        </r>
      </text>
    </comment>
    <comment ref="R427" authorId="0">
      <text>
        <r>
          <rPr>
            <sz val="11"/>
            <color theme="1"/>
            <rFont val="Calibri"/>
            <scheme val="minor"/>
          </rPr>
          <t>======
ID#AAAAf1NGR2o
Ana Carolina Dutra    (2022-09-14 18:56:08)
Dado inserido manualmente.</t>
        </r>
      </text>
    </comment>
    <comment ref="C428" authorId="0">
      <text>
        <r>
          <rPr>
            <sz val="11"/>
            <color theme="1"/>
            <rFont val="Calibri"/>
            <scheme val="minor"/>
          </rPr>
          <t>======
ID#AAAAf1NGSYo
Ana Carolina Dutra    (2022-09-14 18:56:08)
Dado inserido manualmente.</t>
        </r>
      </text>
    </comment>
    <comment ref="K428" authorId="0">
      <text>
        <r>
          <rPr>
            <sz val="11"/>
            <color theme="1"/>
            <rFont val="Calibri"/>
            <scheme val="minor"/>
          </rPr>
          <t>======
ID#AAAAf1NGSc4
Ana Carolina Dutra    (2022-09-14 18:56:08)
Equipamento em teste.</t>
        </r>
      </text>
    </comment>
    <comment ref="L428" authorId="0">
      <text>
        <r>
          <rPr>
            <sz val="11"/>
            <color theme="1"/>
            <rFont val="Calibri"/>
            <scheme val="minor"/>
          </rPr>
          <t>======
ID#AAAAf1NGS_8
Ana Carolina Dutra    (2022-09-14 18:56:09)
Dado inserido manualmente.</t>
        </r>
      </text>
    </comment>
    <comment ref="M428" authorId="0">
      <text>
        <r>
          <rPr>
            <sz val="11"/>
            <color theme="1"/>
            <rFont val="Calibri"/>
            <scheme val="minor"/>
          </rPr>
          <t>======
ID#AAAAf1NGSBA
Ana Carolina Dutra    (2022-09-14 18:56:08)
Dado inserido manualmente.</t>
        </r>
      </text>
    </comment>
    <comment ref="N428" authorId="0">
      <text>
        <r>
          <rPr>
            <sz val="11"/>
            <color theme="1"/>
            <rFont val="Calibri"/>
            <scheme val="minor"/>
          </rPr>
          <t>======
ID#AAAAf1NGSOI
Ana Carolina Dutra    (2022-09-14 18:56:08)
Dado inserido manualmente.</t>
        </r>
      </text>
    </comment>
    <comment ref="O428" authorId="0">
      <text>
        <r>
          <rPr>
            <sz val="11"/>
            <color theme="1"/>
            <rFont val="Calibri"/>
            <scheme val="minor"/>
          </rPr>
          <t>======
ID#AAAAf1NGR5U
Ana Carolina Dutra    (2022-09-14 18:56:08)
Dado inserido manualmente.</t>
        </r>
      </text>
    </comment>
    <comment ref="P428" authorId="0">
      <text>
        <r>
          <rPr>
            <sz val="11"/>
            <color theme="1"/>
            <rFont val="Calibri"/>
            <scheme val="minor"/>
          </rPr>
          <t>======
ID#AAAAf1NGScI
Ana Carolina Dutra    (2022-09-14 18:56:08)
Dado inserido manualmente.</t>
        </r>
      </text>
    </comment>
    <comment ref="Q428" authorId="0">
      <text>
        <r>
          <rPr>
            <sz val="11"/>
            <color theme="1"/>
            <rFont val="Calibri"/>
            <scheme val="minor"/>
          </rPr>
          <t>======
ID#AAAAf1NGSbE
Ana Carolina Dutra    (2022-09-14 18:56:08)
Dado inserido manualmente.</t>
        </r>
      </text>
    </comment>
    <comment ref="R428" authorId="0">
      <text>
        <r>
          <rPr>
            <sz val="11"/>
            <color theme="1"/>
            <rFont val="Calibri"/>
            <scheme val="minor"/>
          </rPr>
          <t>======
ID#AAAAf1NGS_M
Ana Carolina Dutra    (2022-09-14 18:56:09)
Dado inserido manualmente.</t>
        </r>
      </text>
    </comment>
    <comment ref="C429" authorId="0">
      <text>
        <r>
          <rPr>
            <sz val="11"/>
            <color theme="1"/>
            <rFont val="Calibri"/>
            <scheme val="minor"/>
          </rPr>
          <t>======
ID#AAAAf1NGSkY
Ana Carolina Dutra    (2022-09-14 18:56:08)
Dado inserido manualmente.</t>
        </r>
      </text>
    </comment>
    <comment ref="K429" authorId="0">
      <text>
        <r>
          <rPr>
            <sz val="11"/>
            <color theme="1"/>
            <rFont val="Calibri"/>
            <scheme val="minor"/>
          </rPr>
          <t>======
ID#AAAAf1NGSQA
Ana Carolina Dutra    (2022-09-14 18:56:08)
Equipamento em teste.</t>
        </r>
      </text>
    </comment>
    <comment ref="L429" authorId="0">
      <text>
        <r>
          <rPr>
            <sz val="11"/>
            <color theme="1"/>
            <rFont val="Calibri"/>
            <scheme val="minor"/>
          </rPr>
          <t>======
ID#AAAAf1NGRbc
Ana Carolina Dutra    (2022-09-14 18:56:08)
Dado inserido manualmente.</t>
        </r>
      </text>
    </comment>
    <comment ref="M429" authorId="0">
      <text>
        <r>
          <rPr>
            <sz val="11"/>
            <color theme="1"/>
            <rFont val="Calibri"/>
            <scheme val="minor"/>
          </rPr>
          <t>======
ID#AAAAf1NGSk4
Ana Carolina Dutra    (2022-09-14 18:56:08)
Dado inserido manualmente.</t>
        </r>
      </text>
    </comment>
    <comment ref="N429" authorId="0">
      <text>
        <r>
          <rPr>
            <sz val="11"/>
            <color theme="1"/>
            <rFont val="Calibri"/>
            <scheme val="minor"/>
          </rPr>
          <t>======
ID#AAAAf1NGSpE
Ana Carolina Dutra    (2022-09-14 18:56:08)
Dado inserido manualmente.</t>
        </r>
      </text>
    </comment>
    <comment ref="O429" authorId="0">
      <text>
        <r>
          <rPr>
            <sz val="11"/>
            <color theme="1"/>
            <rFont val="Calibri"/>
            <scheme val="minor"/>
          </rPr>
          <t>======
ID#AAAAf1NGRrQ
Ana Carolina Dutra    (2022-09-14 18:56:08)
Dado inserido manualmente.</t>
        </r>
      </text>
    </comment>
    <comment ref="P429" authorId="0">
      <text>
        <r>
          <rPr>
            <sz val="11"/>
            <color theme="1"/>
            <rFont val="Calibri"/>
            <scheme val="minor"/>
          </rPr>
          <t>======
ID#AAAAf1NGR8A
Ana Carolina Dutra    (2022-09-14 18:56:08)
Dado inserido manualmente.</t>
        </r>
      </text>
    </comment>
    <comment ref="Q429" authorId="0">
      <text>
        <r>
          <rPr>
            <sz val="11"/>
            <color theme="1"/>
            <rFont val="Calibri"/>
            <scheme val="minor"/>
          </rPr>
          <t>======
ID#AAAAf1NGSU0
Ana Carolina Dutra    (2022-09-14 18:56:08)
Dado inserido manualmente.</t>
        </r>
      </text>
    </comment>
    <comment ref="R429" authorId="0">
      <text>
        <r>
          <rPr>
            <sz val="11"/>
            <color theme="1"/>
            <rFont val="Calibri"/>
            <scheme val="minor"/>
          </rPr>
          <t>======
ID#AAAAf1NGR0w
Ana Carolina Dutra    (2022-09-14 18:56:08)
Dado inserido manualmente.</t>
        </r>
      </text>
    </comment>
    <comment ref="C430" authorId="0">
      <text>
        <r>
          <rPr>
            <sz val="11"/>
            <color theme="1"/>
            <rFont val="Calibri"/>
            <scheme val="minor"/>
          </rPr>
          <t>======
ID#AAAAf1NGSAA
Ana Carolina Dutra    (2022-09-14 18:56:08)
Dado inserido manualmente.</t>
        </r>
      </text>
    </comment>
    <comment ref="K430" authorId="0">
      <text>
        <r>
          <rPr>
            <sz val="11"/>
            <color theme="1"/>
            <rFont val="Calibri"/>
            <scheme val="minor"/>
          </rPr>
          <t>======
ID#AAAAf1NGRhs
Ana Carolina Dutra    (2022-09-14 18:56:08)
Equipamento em teste.</t>
        </r>
      </text>
    </comment>
    <comment ref="L430" authorId="0">
      <text>
        <r>
          <rPr>
            <sz val="11"/>
            <color theme="1"/>
            <rFont val="Calibri"/>
            <scheme val="minor"/>
          </rPr>
          <t>======
ID#AAAAf1NGS5Q
Ana Carolina Dutra    (2022-09-14 18:56:09)
Dado inserido manualmente.</t>
        </r>
      </text>
    </comment>
    <comment ref="M430" authorId="0">
      <text>
        <r>
          <rPr>
            <sz val="11"/>
            <color theme="1"/>
            <rFont val="Calibri"/>
            <scheme val="minor"/>
          </rPr>
          <t>======
ID#AAAAf1NGSXI
Ana Carolina Dutra    (2022-09-14 18:56:08)
Dado inserido manualmente.</t>
        </r>
      </text>
    </comment>
    <comment ref="N430" authorId="0">
      <text>
        <r>
          <rPr>
            <sz val="11"/>
            <color theme="1"/>
            <rFont val="Calibri"/>
            <scheme val="minor"/>
          </rPr>
          <t>======
ID#AAAAf1NGSkk
Ana Carolina Dutra    (2022-09-14 18:56:08)
Dado inserido manualmente.</t>
        </r>
      </text>
    </comment>
    <comment ref="O430" authorId="0">
      <text>
        <r>
          <rPr>
            <sz val="11"/>
            <color theme="1"/>
            <rFont val="Calibri"/>
            <scheme val="minor"/>
          </rPr>
          <t>======
ID#AAAAf1NGRig
Ana Carolina Dutra    (2022-09-14 18:56:08)
Dado inserido manualmente.</t>
        </r>
      </text>
    </comment>
    <comment ref="P430" authorId="0">
      <text>
        <r>
          <rPr>
            <sz val="11"/>
            <color theme="1"/>
            <rFont val="Calibri"/>
            <scheme val="minor"/>
          </rPr>
          <t>======
ID#AAAAf1NGS9o
Ana Carolina Dutra    (2022-09-14 18:56:09)
Dado inserido manualmente.</t>
        </r>
      </text>
    </comment>
    <comment ref="Q430" authorId="0">
      <text>
        <r>
          <rPr>
            <sz val="11"/>
            <color theme="1"/>
            <rFont val="Calibri"/>
            <scheme val="minor"/>
          </rPr>
          <t>======
ID#AAAAf1NGR1g
Ana Carolina Dutra    (2022-09-14 18:56:08)
Dado inserido manualmente.</t>
        </r>
      </text>
    </comment>
    <comment ref="R430" authorId="0">
      <text>
        <r>
          <rPr>
            <sz val="11"/>
            <color theme="1"/>
            <rFont val="Calibri"/>
            <scheme val="minor"/>
          </rPr>
          <t>======
ID#AAAAf1NGR9E
Ana Carolina Dutra    (2022-09-14 18:56:08)
Dado inserido manualmente.</t>
        </r>
      </text>
    </comment>
    <comment ref="C431" authorId="0">
      <text>
        <r>
          <rPr>
            <sz val="11"/>
            <color theme="1"/>
            <rFont val="Calibri"/>
            <scheme val="minor"/>
          </rPr>
          <t>======
ID#AAAAf1NGSNM
Ana Carolina Dutra    (2022-09-14 18:56:08)
Dado inserido manualmente.</t>
        </r>
      </text>
    </comment>
    <comment ref="K431" authorId="0">
      <text>
        <r>
          <rPr>
            <sz val="11"/>
            <color theme="1"/>
            <rFont val="Calibri"/>
            <scheme val="minor"/>
          </rPr>
          <t>======
ID#AAAAf1NGRx4
Ana Carolina Dutra    (2022-09-14 18:56:08)
Equipamento em teste.</t>
        </r>
      </text>
    </comment>
    <comment ref="L431" authorId="0">
      <text>
        <r>
          <rPr>
            <sz val="11"/>
            <color theme="1"/>
            <rFont val="Calibri"/>
            <scheme val="minor"/>
          </rPr>
          <t>======
ID#AAAAf1NGS4o
Ana Carolina Dutra    (2022-09-14 18:56:09)
Dado inserido manualmente.</t>
        </r>
      </text>
    </comment>
    <comment ref="M431" authorId="0">
      <text>
        <r>
          <rPr>
            <sz val="11"/>
            <color theme="1"/>
            <rFont val="Calibri"/>
            <scheme val="minor"/>
          </rPr>
          <t>======
ID#AAAAf1NGSF4
Ana Carolina Dutra    (2022-09-14 18:56:08)
Dado inserido manualmente.</t>
        </r>
      </text>
    </comment>
    <comment ref="N431" authorId="0">
      <text>
        <r>
          <rPr>
            <sz val="11"/>
            <color theme="1"/>
            <rFont val="Calibri"/>
            <scheme val="minor"/>
          </rPr>
          <t>======
ID#AAAAf1NGRnQ
Ana Carolina Dutra    (2022-09-14 18:56:08)
Dado inserido manualmente.</t>
        </r>
      </text>
    </comment>
    <comment ref="O431" authorId="0">
      <text>
        <r>
          <rPr>
            <sz val="11"/>
            <color theme="1"/>
            <rFont val="Calibri"/>
            <scheme val="minor"/>
          </rPr>
          <t>======
ID#AAAAf1NGSzQ
Ana Carolina Dutra    (2022-09-14 18:56:09)
Dado inserido manualmente.</t>
        </r>
      </text>
    </comment>
    <comment ref="P431" authorId="0">
      <text>
        <r>
          <rPr>
            <sz val="11"/>
            <color theme="1"/>
            <rFont val="Calibri"/>
            <scheme val="minor"/>
          </rPr>
          <t>======
ID#AAAAf1NGSWs
Ana Carolina Dutra    (2022-09-14 18:56:08)
Dado inserido manualmente.</t>
        </r>
      </text>
    </comment>
    <comment ref="Q431" authorId="0">
      <text>
        <r>
          <rPr>
            <sz val="11"/>
            <color theme="1"/>
            <rFont val="Calibri"/>
            <scheme val="minor"/>
          </rPr>
          <t>======
ID#AAAAf1NGRoc
Ana Carolina Dutra    (2022-09-14 18:56:08)
Dado inserido manualmente.</t>
        </r>
      </text>
    </comment>
    <comment ref="R431" authorId="0">
      <text>
        <r>
          <rPr>
            <sz val="11"/>
            <color theme="1"/>
            <rFont val="Calibri"/>
            <scheme val="minor"/>
          </rPr>
          <t>======
ID#AAAAf1NGSyk
Ana Carolina Dutra    (2022-09-14 18:56:09)
Dado inserido manualmente.</t>
        </r>
      </text>
    </comment>
    <comment ref="C432" authorId="0">
      <text>
        <r>
          <rPr>
            <sz val="11"/>
            <color theme="1"/>
            <rFont val="Calibri"/>
            <scheme val="minor"/>
          </rPr>
          <t>======
ID#AAAAf1NGS4c
Ana Carolina Dutra    (2022-09-14 18:56:09)
Dado inserido manualmente.</t>
        </r>
      </text>
    </comment>
    <comment ref="K432" authorId="0">
      <text>
        <r>
          <rPr>
            <sz val="11"/>
            <color theme="1"/>
            <rFont val="Calibri"/>
            <scheme val="minor"/>
          </rPr>
          <t>======
ID#AAAAf1NGS8c
Ana Carolina Dutra    (2022-09-14 18:56:09)
Equipamento em teste.</t>
        </r>
      </text>
    </comment>
    <comment ref="L432" authorId="0">
      <text>
        <r>
          <rPr>
            <sz val="11"/>
            <color theme="1"/>
            <rFont val="Calibri"/>
            <scheme val="minor"/>
          </rPr>
          <t>======
ID#AAAAf1NGSxo
Ana Carolina Dutra    (2022-09-14 18:56:09)
Dado inserido manualmente.</t>
        </r>
      </text>
    </comment>
    <comment ref="M432" authorId="0">
      <text>
        <r>
          <rPr>
            <sz val="11"/>
            <color theme="1"/>
            <rFont val="Calibri"/>
            <scheme val="minor"/>
          </rPr>
          <t>======
ID#AAAAf1NGSws
Ana Carolina Dutra    (2022-09-14 18:56:09)
Dado inserido manualmente.</t>
        </r>
      </text>
    </comment>
    <comment ref="N432" authorId="0">
      <text>
        <r>
          <rPr>
            <sz val="11"/>
            <color theme="1"/>
            <rFont val="Calibri"/>
            <scheme val="minor"/>
          </rPr>
          <t>======
ID#AAAAf1NGSQU
Ana Carolina Dutra    (2022-09-14 18:56:08)
Dado inserido manualmente.</t>
        </r>
      </text>
    </comment>
    <comment ref="O432" authorId="0">
      <text>
        <r>
          <rPr>
            <sz val="11"/>
            <color theme="1"/>
            <rFont val="Calibri"/>
            <scheme val="minor"/>
          </rPr>
          <t>======
ID#AAAAf1NGSDU
Ana Carolina Dutra    (2022-09-14 18:56:08)
Dado inserido manualmente.</t>
        </r>
      </text>
    </comment>
    <comment ref="P432" authorId="0">
      <text>
        <r>
          <rPr>
            <sz val="11"/>
            <color theme="1"/>
            <rFont val="Calibri"/>
            <scheme val="minor"/>
          </rPr>
          <t>======
ID#AAAAf1NGSXQ
Ana Carolina Dutra    (2022-09-14 18:56:08)
Dado inserido manualmente.</t>
        </r>
      </text>
    </comment>
    <comment ref="Q432" authorId="0">
      <text>
        <r>
          <rPr>
            <sz val="11"/>
            <color theme="1"/>
            <rFont val="Calibri"/>
            <scheme val="minor"/>
          </rPr>
          <t>======
ID#AAAAf1NGSxc
Ana Carolina Dutra    (2022-09-14 18:56:09)
Dado inserido manualmente.</t>
        </r>
      </text>
    </comment>
    <comment ref="R432" authorId="0">
      <text>
        <r>
          <rPr>
            <sz val="11"/>
            <color theme="1"/>
            <rFont val="Calibri"/>
            <scheme val="minor"/>
          </rPr>
          <t>======
ID#AAAAf1NGSeQ
Ana Carolina Dutra    (2022-09-14 18:56:08)
Dado inserido manualmente.</t>
        </r>
      </text>
    </comment>
    <comment ref="C433" authorId="0">
      <text>
        <r>
          <rPr>
            <sz val="11"/>
            <color theme="1"/>
            <rFont val="Calibri"/>
            <scheme val="minor"/>
          </rPr>
          <t>======
ID#AAAAf1NGSfQ
Ana Carolina Dutra    (2022-09-14 18:56:08)
Dado inserido manualmente.</t>
        </r>
      </text>
    </comment>
    <comment ref="K433" authorId="0">
      <text>
        <r>
          <rPr>
            <sz val="11"/>
            <color theme="1"/>
            <rFont val="Calibri"/>
            <scheme val="minor"/>
          </rPr>
          <t>======
ID#AAAAf1NGRro
Ana Carolina Dutra    (2022-09-14 18:56:08)
Equipamento em teste.</t>
        </r>
      </text>
    </comment>
    <comment ref="L433" authorId="0">
      <text>
        <r>
          <rPr>
            <sz val="11"/>
            <color theme="1"/>
            <rFont val="Calibri"/>
            <scheme val="minor"/>
          </rPr>
          <t>======
ID#AAAAf1NGRv8
Ana Carolina Dutra    (2022-09-14 18:56:08)
Dado inserido manualmente.</t>
        </r>
      </text>
    </comment>
    <comment ref="M433" authorId="0">
      <text>
        <r>
          <rPr>
            <sz val="11"/>
            <color theme="1"/>
            <rFont val="Calibri"/>
            <scheme val="minor"/>
          </rPr>
          <t>======
ID#AAAAf1NGSTg
Ana Carolina Dutra    (2022-09-14 18:56:08)
Dado inserido manualmente.</t>
        </r>
      </text>
    </comment>
    <comment ref="N433" authorId="0">
      <text>
        <r>
          <rPr>
            <sz val="11"/>
            <color theme="1"/>
            <rFont val="Calibri"/>
            <scheme val="minor"/>
          </rPr>
          <t>======
ID#AAAAf1NGSEA
Ana Carolina Dutra    (2022-09-14 18:56:08)
Dado inserido manualmente.</t>
        </r>
      </text>
    </comment>
    <comment ref="O433" authorId="0">
      <text>
        <r>
          <rPr>
            <sz val="11"/>
            <color theme="1"/>
            <rFont val="Calibri"/>
            <scheme val="minor"/>
          </rPr>
          <t>======
ID#AAAAf1NGRhU
Ana Carolina Dutra    (2022-09-14 18:56:08)
Dado inserido manualmente.</t>
        </r>
      </text>
    </comment>
    <comment ref="P433" authorId="0">
      <text>
        <r>
          <rPr>
            <sz val="11"/>
            <color theme="1"/>
            <rFont val="Calibri"/>
            <scheme val="minor"/>
          </rPr>
          <t>======
ID#AAAAf1NGS6M
Ana Carolina Dutra    (2022-09-14 18:56:09)
Dado inserido manualmente.</t>
        </r>
      </text>
    </comment>
    <comment ref="Q433" authorId="0">
      <text>
        <r>
          <rPr>
            <sz val="11"/>
            <color theme="1"/>
            <rFont val="Calibri"/>
            <scheme val="minor"/>
          </rPr>
          <t>======
ID#AAAAf1NGRzo
Ana Carolina Dutra    (2022-09-14 18:56:08)
Dado inserido manualmente.</t>
        </r>
      </text>
    </comment>
    <comment ref="R433" authorId="0">
      <text>
        <r>
          <rPr>
            <sz val="11"/>
            <color theme="1"/>
            <rFont val="Calibri"/>
            <scheme val="minor"/>
          </rPr>
          <t>======
ID#AAAAf1NGRpE
Ana Carolina Dutra    (2022-09-14 18:56:08)
Dado inserido manualmente.</t>
        </r>
      </text>
    </comment>
    <comment ref="C434" authorId="0">
      <text>
        <r>
          <rPr>
            <sz val="11"/>
            <color theme="1"/>
            <rFont val="Calibri"/>
            <scheme val="minor"/>
          </rPr>
          <t>======
ID#AAAAf1NGSqg
Ana Carolina Dutra    (2022-09-14 18:56:08)
Dado inserido manualmente.</t>
        </r>
      </text>
    </comment>
    <comment ref="K434" authorId="0">
      <text>
        <r>
          <rPr>
            <sz val="11"/>
            <color theme="1"/>
            <rFont val="Calibri"/>
            <scheme val="minor"/>
          </rPr>
          <t>======
ID#AAAAf1NGRdk
Ana Carolina Dutra    (2022-09-14 18:56:08)
Equipamento em teste.</t>
        </r>
      </text>
    </comment>
    <comment ref="L434" authorId="0">
      <text>
        <r>
          <rPr>
            <sz val="11"/>
            <color theme="1"/>
            <rFont val="Calibri"/>
            <scheme val="minor"/>
          </rPr>
          <t>======
ID#AAAAf1NGRfk
Ana Carolina Dutra    (2022-09-14 18:56:08)
Dado inserido manualmente.</t>
        </r>
      </text>
    </comment>
    <comment ref="M434" authorId="0">
      <text>
        <r>
          <rPr>
            <sz val="11"/>
            <color theme="1"/>
            <rFont val="Calibri"/>
            <scheme val="minor"/>
          </rPr>
          <t>======
ID#AAAAf1NGSSk
Ana Carolina Dutra    (2022-09-14 18:56:08)
Dado inserido manualmente.</t>
        </r>
      </text>
    </comment>
    <comment ref="N434" authorId="0">
      <text>
        <r>
          <rPr>
            <sz val="11"/>
            <color theme="1"/>
            <rFont val="Calibri"/>
            <scheme val="minor"/>
          </rPr>
          <t>======
ID#AAAAf1NGSSM
Ana Carolina Dutra    (2022-09-14 18:56:08)
Dado inserido manualmente.</t>
        </r>
      </text>
    </comment>
    <comment ref="O434" authorId="0">
      <text>
        <r>
          <rPr>
            <sz val="11"/>
            <color theme="1"/>
            <rFont val="Calibri"/>
            <scheme val="minor"/>
          </rPr>
          <t>======
ID#AAAAf1NGSzo
Ana Carolina Dutra    (2022-09-14 18:56:09)
Dado inserido manualmente.</t>
        </r>
      </text>
    </comment>
    <comment ref="P434" authorId="0">
      <text>
        <r>
          <rPr>
            <sz val="11"/>
            <color theme="1"/>
            <rFont val="Calibri"/>
            <scheme val="minor"/>
          </rPr>
          <t>======
ID#AAAAf1NGSGw
Ana Carolina Dutra    (2022-09-14 18:56:08)
Dado inserido manualmente.</t>
        </r>
      </text>
    </comment>
    <comment ref="Q434" authorId="0">
      <text>
        <r>
          <rPr>
            <sz val="11"/>
            <color theme="1"/>
            <rFont val="Calibri"/>
            <scheme val="minor"/>
          </rPr>
          <t>======
ID#AAAAf1NGSm4
Ana Carolina Dutra    (2022-09-14 18:56:08)
Dado inserido manualmente.</t>
        </r>
      </text>
    </comment>
    <comment ref="R434" authorId="0">
      <text>
        <r>
          <rPr>
            <sz val="11"/>
            <color theme="1"/>
            <rFont val="Calibri"/>
            <scheme val="minor"/>
          </rPr>
          <t>======
ID#AAAAf1NGR4w
Ana Carolina Dutra    (2022-09-14 18:56:08)
Dado inserido manualmente.</t>
        </r>
      </text>
    </comment>
    <comment ref="C435" authorId="0">
      <text>
        <r>
          <rPr>
            <sz val="11"/>
            <color theme="1"/>
            <rFont val="Calibri"/>
            <scheme val="minor"/>
          </rPr>
          <t>======
ID#AAAAf1NGRow
Ana Carolina Dutra    (2022-09-14 18:56:08)
Dado inserido manualmente.</t>
        </r>
      </text>
    </comment>
    <comment ref="K435" authorId="0">
      <text>
        <r>
          <rPr>
            <sz val="11"/>
            <color theme="1"/>
            <rFont val="Calibri"/>
            <scheme val="minor"/>
          </rPr>
          <t>======
ID#AAAAf1NGRtk
Ana Carolina Dutra    (2022-09-14 18:56:08)
Equipamento em teste.</t>
        </r>
      </text>
    </comment>
    <comment ref="L435" authorId="0">
      <text>
        <r>
          <rPr>
            <sz val="11"/>
            <color theme="1"/>
            <rFont val="Calibri"/>
            <scheme val="minor"/>
          </rPr>
          <t>======
ID#AAAAf1NGSzM
Ana Carolina Dutra    (2022-09-14 18:56:09)
Dado inserido manualmente.</t>
        </r>
      </text>
    </comment>
    <comment ref="M435" authorId="0">
      <text>
        <r>
          <rPr>
            <sz val="11"/>
            <color theme="1"/>
            <rFont val="Calibri"/>
            <scheme val="minor"/>
          </rPr>
          <t>======
ID#AAAAf1NGSxA
Ana Carolina Dutra    (2022-09-14 18:56:09)
Dado inserido manualmente.</t>
        </r>
      </text>
    </comment>
    <comment ref="N435" authorId="0">
      <text>
        <r>
          <rPr>
            <sz val="11"/>
            <color theme="1"/>
            <rFont val="Calibri"/>
            <scheme val="minor"/>
          </rPr>
          <t>======
ID#AAAAf1NGSOA
Ana Carolina Dutra    (2022-09-14 18:56:08)
Dado inserido manualmente.</t>
        </r>
      </text>
    </comment>
    <comment ref="O435" authorId="0">
      <text>
        <r>
          <rPr>
            <sz val="11"/>
            <color theme="1"/>
            <rFont val="Calibri"/>
            <scheme val="minor"/>
          </rPr>
          <t>======
ID#AAAAf1NGRoI
Ana Carolina Dutra    (2022-09-14 18:56:08)
Dado inserido manualmente.</t>
        </r>
      </text>
    </comment>
    <comment ref="P435" authorId="0">
      <text>
        <r>
          <rPr>
            <sz val="11"/>
            <color theme="1"/>
            <rFont val="Calibri"/>
            <scheme val="minor"/>
          </rPr>
          <t>======
ID#AAAAf1NGR7M
Ana Carolina Dutra    (2022-09-14 18:56:08)
Dado inserido manualmente.</t>
        </r>
      </text>
    </comment>
    <comment ref="Q435" authorId="0">
      <text>
        <r>
          <rPr>
            <sz val="11"/>
            <color theme="1"/>
            <rFont val="Calibri"/>
            <scheme val="minor"/>
          </rPr>
          <t>======
ID#AAAAf1NGSLo
Ana Carolina Dutra    (2022-09-14 18:56:08)
Dado inserido manualmente.</t>
        </r>
      </text>
    </comment>
    <comment ref="R435" authorId="0">
      <text>
        <r>
          <rPr>
            <sz val="11"/>
            <color theme="1"/>
            <rFont val="Calibri"/>
            <scheme val="minor"/>
          </rPr>
          <t>======
ID#AAAAf1NGR_4
Ana Carolina Dutra    (2022-09-14 18:56:08)
Dado inserido manualmente.</t>
        </r>
      </text>
    </comment>
    <comment ref="C436" authorId="0">
      <text>
        <r>
          <rPr>
            <sz val="11"/>
            <color theme="1"/>
            <rFont val="Calibri"/>
            <scheme val="minor"/>
          </rPr>
          <t>======
ID#AAAAf1NGR4Y
Ana Carolina Dutra    (2022-09-14 18:56:08)
Dado inserido manualmente.</t>
        </r>
      </text>
    </comment>
    <comment ref="K436" authorId="0">
      <text>
        <r>
          <rPr>
            <sz val="11"/>
            <color theme="1"/>
            <rFont val="Calibri"/>
            <scheme val="minor"/>
          </rPr>
          <t>======
ID#AAAAf1NGRhE
Ana Carolina Dutra    (2022-09-14 18:56:08)
Equipamento em teste.</t>
        </r>
      </text>
    </comment>
    <comment ref="L436" authorId="0">
      <text>
        <r>
          <rPr>
            <sz val="11"/>
            <color theme="1"/>
            <rFont val="Calibri"/>
            <scheme val="minor"/>
          </rPr>
          <t>======
ID#AAAAf1NGRvI
Ana Carolina Dutra    (2022-09-14 18:56:08)
Dado inserido manualmente.</t>
        </r>
      </text>
    </comment>
    <comment ref="M436" authorId="0">
      <text>
        <r>
          <rPr>
            <sz val="11"/>
            <color theme="1"/>
            <rFont val="Calibri"/>
            <scheme val="minor"/>
          </rPr>
          <t>======
ID#AAAAf1NGSBo
Ana Carolina Dutra    (2022-09-14 18:56:08)
Dado inserido manualmente.</t>
        </r>
      </text>
    </comment>
    <comment ref="N436" authorId="0">
      <text>
        <r>
          <rPr>
            <sz val="11"/>
            <color theme="1"/>
            <rFont val="Calibri"/>
            <scheme val="minor"/>
          </rPr>
          <t>======
ID#AAAAf1NGRfQ
Ana Carolina Dutra    (2022-09-14 18:56:08)
Dado inserido manualmente.</t>
        </r>
      </text>
    </comment>
    <comment ref="O436" authorId="0">
      <text>
        <r>
          <rPr>
            <sz val="11"/>
            <color theme="1"/>
            <rFont val="Calibri"/>
            <scheme val="minor"/>
          </rPr>
          <t>======
ID#AAAAf1NGSq0
Ana Carolina Dutra    (2022-09-14 18:56:08)
Dado inserido manualmente.</t>
        </r>
      </text>
    </comment>
    <comment ref="P436" authorId="0">
      <text>
        <r>
          <rPr>
            <sz val="11"/>
            <color theme="1"/>
            <rFont val="Calibri"/>
            <scheme val="minor"/>
          </rPr>
          <t>======
ID#AAAAf1NGRr4
Ana Carolina Dutra    (2022-09-14 18:56:08)
Dado inserido manualmente.</t>
        </r>
      </text>
    </comment>
    <comment ref="Q436" authorId="0">
      <text>
        <r>
          <rPr>
            <sz val="11"/>
            <color theme="1"/>
            <rFont val="Calibri"/>
            <scheme val="minor"/>
          </rPr>
          <t>======
ID#AAAAf1NGRfM
Ana Carolina Dutra    (2022-09-14 18:56:08)
Dado inserido manualmente.</t>
        </r>
      </text>
    </comment>
    <comment ref="R436" authorId="0">
      <text>
        <r>
          <rPr>
            <sz val="11"/>
            <color theme="1"/>
            <rFont val="Calibri"/>
            <scheme val="minor"/>
          </rPr>
          <t>======
ID#AAAAf1NGR10
Ana Carolina Dutra    (2022-09-14 18:56:08)
Dado inserido manualmente.</t>
        </r>
      </text>
    </comment>
    <comment ref="C437" authorId="0">
      <text>
        <r>
          <rPr>
            <sz val="11"/>
            <color theme="1"/>
            <rFont val="Calibri"/>
            <scheme val="minor"/>
          </rPr>
          <t>======
ID#AAAAf1NGReM
Ana Carolina Dutra    (2022-09-14 18:56:08)
Dado inserido manualmente.</t>
        </r>
      </text>
    </comment>
    <comment ref="K437" authorId="0">
      <text>
        <r>
          <rPr>
            <sz val="11"/>
            <color theme="1"/>
            <rFont val="Calibri"/>
            <scheme val="minor"/>
          </rPr>
          <t>======
ID#AAAAf1NGR6k
Ana Carolina Dutra    (2022-09-14 18:56:08)
Equipamento em teste.</t>
        </r>
      </text>
    </comment>
    <comment ref="L437" authorId="0">
      <text>
        <r>
          <rPr>
            <sz val="11"/>
            <color theme="1"/>
            <rFont val="Calibri"/>
            <scheme val="minor"/>
          </rPr>
          <t>======
ID#AAAAf1NGRfc
Ana Carolina Dutra    (2022-09-14 18:56:08)
Dado inserido manualmente.</t>
        </r>
      </text>
    </comment>
    <comment ref="M437" authorId="0">
      <text>
        <r>
          <rPr>
            <sz val="11"/>
            <color theme="1"/>
            <rFont val="Calibri"/>
            <scheme val="minor"/>
          </rPr>
          <t>======
ID#AAAAf1NGSCI
Ana Carolina Dutra    (2022-09-14 18:56:08)
Dado inserido manualmente.</t>
        </r>
      </text>
    </comment>
    <comment ref="N437" authorId="0">
      <text>
        <r>
          <rPr>
            <sz val="11"/>
            <color theme="1"/>
            <rFont val="Calibri"/>
            <scheme val="minor"/>
          </rPr>
          <t>======
ID#AAAAf1NGRrY
Ana Carolina Dutra    (2022-09-14 18:56:08)
Dado inserido manualmente.</t>
        </r>
      </text>
    </comment>
    <comment ref="O437" authorId="0">
      <text>
        <r>
          <rPr>
            <sz val="11"/>
            <color theme="1"/>
            <rFont val="Calibri"/>
            <scheme val="minor"/>
          </rPr>
          <t>======
ID#AAAAf1NGSEI
Ana Carolina Dutra    (2022-09-14 18:56:08)
Dado inserido manualmente.</t>
        </r>
      </text>
    </comment>
    <comment ref="P437" authorId="0">
      <text>
        <r>
          <rPr>
            <sz val="11"/>
            <color theme="1"/>
            <rFont val="Calibri"/>
            <scheme val="minor"/>
          </rPr>
          <t>======
ID#AAAAf1NGSQE
Ana Carolina Dutra    (2022-09-14 18:56:08)
Dado inserido manualmente.</t>
        </r>
      </text>
    </comment>
    <comment ref="Q437" authorId="0">
      <text>
        <r>
          <rPr>
            <sz val="11"/>
            <color theme="1"/>
            <rFont val="Calibri"/>
            <scheme val="minor"/>
          </rPr>
          <t>======
ID#AAAAf1NGReQ
Ana Carolina Dutra    (2022-09-14 18:56:08)
Dado inserido manualmente.</t>
        </r>
      </text>
    </comment>
    <comment ref="R437" authorId="0">
      <text>
        <r>
          <rPr>
            <sz val="11"/>
            <color theme="1"/>
            <rFont val="Calibri"/>
            <scheme val="minor"/>
          </rPr>
          <t>======
ID#AAAAf1NGSs0
Ana Carolina Dutra    (2022-09-14 18:56:08)
Dado inserido manualmente.</t>
        </r>
      </text>
    </comment>
    <comment ref="C438" authorId="0">
      <text>
        <r>
          <rPr>
            <sz val="11"/>
            <color theme="1"/>
            <rFont val="Calibri"/>
            <scheme val="minor"/>
          </rPr>
          <t>======
ID#AAAAf1NGStw
Ana Carolina Dutra    (2022-09-14 18:56:08)
Dado inserido manualmente.</t>
        </r>
      </text>
    </comment>
    <comment ref="K438" authorId="0">
      <text>
        <r>
          <rPr>
            <sz val="11"/>
            <color theme="1"/>
            <rFont val="Calibri"/>
            <scheme val="minor"/>
          </rPr>
          <t>======
ID#AAAAf1NGR9s
Ana Carolina Dutra    (2022-09-14 18:56:08)
Equipamento em teste.</t>
        </r>
      </text>
    </comment>
    <comment ref="L438" authorId="0">
      <text>
        <r>
          <rPr>
            <sz val="11"/>
            <color theme="1"/>
            <rFont val="Calibri"/>
            <scheme val="minor"/>
          </rPr>
          <t>======
ID#AAAAf1NGR74
Ana Carolina Dutra    (2022-09-14 18:56:08)
Dado inserido manualmente.</t>
        </r>
      </text>
    </comment>
    <comment ref="M438" authorId="0">
      <text>
        <r>
          <rPr>
            <sz val="11"/>
            <color theme="1"/>
            <rFont val="Calibri"/>
            <scheme val="minor"/>
          </rPr>
          <t>======
ID#AAAAf1NGR8w
Ana Carolina Dutra    (2022-09-14 18:56:08)
Dado inserido manualmente.</t>
        </r>
      </text>
    </comment>
    <comment ref="N438" authorId="0">
      <text>
        <r>
          <rPr>
            <sz val="11"/>
            <color theme="1"/>
            <rFont val="Calibri"/>
            <scheme val="minor"/>
          </rPr>
          <t>======
ID#AAAAf1NGSLQ
Ana Carolina Dutra    (2022-09-14 18:56:08)
Dado inserido manualmente.</t>
        </r>
      </text>
    </comment>
    <comment ref="O438" authorId="0">
      <text>
        <r>
          <rPr>
            <sz val="11"/>
            <color theme="1"/>
            <rFont val="Calibri"/>
            <scheme val="minor"/>
          </rPr>
          <t>======
ID#AAAAf1NGS7Y
Ana Carolina Dutra    (2022-09-14 18:56:09)
Dado inserido manualmente.</t>
        </r>
      </text>
    </comment>
    <comment ref="P438" authorId="0">
      <text>
        <r>
          <rPr>
            <sz val="11"/>
            <color theme="1"/>
            <rFont val="Calibri"/>
            <scheme val="minor"/>
          </rPr>
          <t>======
ID#AAAAf1NGSeA
Ana Carolina Dutra    (2022-09-14 18:56:08)
Dado inserido manualmente.</t>
        </r>
      </text>
    </comment>
    <comment ref="Q438" authorId="0">
      <text>
        <r>
          <rPr>
            <sz val="11"/>
            <color theme="1"/>
            <rFont val="Calibri"/>
            <scheme val="minor"/>
          </rPr>
          <t>======
ID#AAAAf1NGRdo
Ana Carolina Dutra    (2022-09-14 18:56:08)
Dado inserido manualmente.</t>
        </r>
      </text>
    </comment>
    <comment ref="R438" authorId="0">
      <text>
        <r>
          <rPr>
            <sz val="11"/>
            <color theme="1"/>
            <rFont val="Calibri"/>
            <scheme val="minor"/>
          </rPr>
          <t>======
ID#AAAAf1NGRhI
Ana Carolina Dutra    (2022-09-14 18:56:08)
Dado inserido manualmente.</t>
        </r>
      </text>
    </comment>
    <comment ref="C439" authorId="0">
      <text>
        <r>
          <rPr>
            <sz val="11"/>
            <color theme="1"/>
            <rFont val="Calibri"/>
            <scheme val="minor"/>
          </rPr>
          <t>======
ID#AAAAf1NGRqI
Ana Carolina Dutra    (2022-09-14 18:56:08)
Dado inserido manualmente.</t>
        </r>
      </text>
    </comment>
    <comment ref="K439" authorId="0">
      <text>
        <r>
          <rPr>
            <sz val="11"/>
            <color theme="1"/>
            <rFont val="Calibri"/>
            <scheme val="minor"/>
          </rPr>
          <t>======
ID#AAAAf1NGSX4
Ana Carolina Dutra    (2022-09-14 18:56:08)
Equipamento em teste.</t>
        </r>
      </text>
    </comment>
    <comment ref="L439" authorId="0">
      <text>
        <r>
          <rPr>
            <sz val="11"/>
            <color theme="1"/>
            <rFont val="Calibri"/>
            <scheme val="minor"/>
          </rPr>
          <t>======
ID#AAAAf1NGSaw
Ana Carolina Dutra    (2022-09-14 18:56:08)
Dado inserido manualmente.</t>
        </r>
      </text>
    </comment>
    <comment ref="M439" authorId="0">
      <text>
        <r>
          <rPr>
            <sz val="11"/>
            <color theme="1"/>
            <rFont val="Calibri"/>
            <scheme val="minor"/>
          </rPr>
          <t>======
ID#AAAAf1NGSac
Ana Carolina Dutra    (2022-09-14 18:56:08)
Dado inserido manualmente.</t>
        </r>
      </text>
    </comment>
    <comment ref="N439" authorId="0">
      <text>
        <r>
          <rPr>
            <sz val="11"/>
            <color theme="1"/>
            <rFont val="Calibri"/>
            <scheme val="minor"/>
          </rPr>
          <t>======
ID#AAAAf1NGSR8
Ana Carolina Dutra    (2022-09-14 18:56:08)
Dado inserido manualmente.</t>
        </r>
      </text>
    </comment>
    <comment ref="O439" authorId="0">
      <text>
        <r>
          <rPr>
            <sz val="11"/>
            <color theme="1"/>
            <rFont val="Calibri"/>
            <scheme val="minor"/>
          </rPr>
          <t>======
ID#AAAAf1NGS1k
Ana Carolina Dutra    (2022-09-14 18:56:09)
Dado inserido manualmente.</t>
        </r>
      </text>
    </comment>
    <comment ref="P439" authorId="0">
      <text>
        <r>
          <rPr>
            <sz val="11"/>
            <color theme="1"/>
            <rFont val="Calibri"/>
            <scheme val="minor"/>
          </rPr>
          <t>======
ID#AAAAf1NGR3E
Ana Carolina Dutra    (2022-09-14 18:56:08)
Dado inserido manualmente.</t>
        </r>
      </text>
    </comment>
    <comment ref="Q439" authorId="0">
      <text>
        <r>
          <rPr>
            <sz val="11"/>
            <color theme="1"/>
            <rFont val="Calibri"/>
            <scheme val="minor"/>
          </rPr>
          <t>======
ID#AAAAf1NGRiw
Ana Carolina Dutra    (2022-09-14 18:56:08)
Dado inserido manualmente.</t>
        </r>
      </text>
    </comment>
    <comment ref="R439" authorId="0">
      <text>
        <r>
          <rPr>
            <sz val="11"/>
            <color theme="1"/>
            <rFont val="Calibri"/>
            <scheme val="minor"/>
          </rPr>
          <t>======
ID#AAAAf1NGR4A
Ana Carolina Dutra    (2022-09-14 18:56:08)
Dado inserido manualmente.</t>
        </r>
      </text>
    </comment>
    <comment ref="C440" authorId="0">
      <text>
        <r>
          <rPr>
            <sz val="11"/>
            <color theme="1"/>
            <rFont val="Calibri"/>
            <scheme val="minor"/>
          </rPr>
          <t>======
ID#AAAAf1NGSm8
Ana Carolina Dutra    (2022-09-14 18:56:08)
Dado inserido manualmente.</t>
        </r>
      </text>
    </comment>
    <comment ref="K440" authorId="0">
      <text>
        <r>
          <rPr>
            <sz val="11"/>
            <color theme="1"/>
            <rFont val="Calibri"/>
            <scheme val="minor"/>
          </rPr>
          <t>======
ID#AAAAf1NGSQ0
Ana Carolina Dutra    (2022-09-14 18:56:08)
Equipamento em teste.</t>
        </r>
      </text>
    </comment>
    <comment ref="L440" authorId="0">
      <text>
        <r>
          <rPr>
            <sz val="11"/>
            <color theme="1"/>
            <rFont val="Calibri"/>
            <scheme val="minor"/>
          </rPr>
          <t>======
ID#AAAAf1NGR44
Ana Carolina Dutra    (2022-09-14 18:56:08)
Dado inserido manualmente.</t>
        </r>
      </text>
    </comment>
    <comment ref="M440" authorId="0">
      <text>
        <r>
          <rPr>
            <sz val="11"/>
            <color theme="1"/>
            <rFont val="Calibri"/>
            <scheme val="minor"/>
          </rPr>
          <t>======
ID#AAAAf1NGSvI
Ana Carolina Dutra    (2022-09-14 18:56:08)
Dado inserido manualmente.</t>
        </r>
      </text>
    </comment>
    <comment ref="N440" authorId="0">
      <text>
        <r>
          <rPr>
            <sz val="11"/>
            <color theme="1"/>
            <rFont val="Calibri"/>
            <scheme val="minor"/>
          </rPr>
          <t>======
ID#AAAAf1NGSJk
Ana Carolina Dutra    (2022-09-14 18:56:08)
Dado inserido manualmente.</t>
        </r>
      </text>
    </comment>
    <comment ref="O440" authorId="0">
      <text>
        <r>
          <rPr>
            <sz val="11"/>
            <color theme="1"/>
            <rFont val="Calibri"/>
            <scheme val="minor"/>
          </rPr>
          <t>======
ID#AAAAf1NGRlM
Ana Carolina Dutra    (2022-09-14 18:56:08)
Dado inserido manualmente.</t>
        </r>
      </text>
    </comment>
    <comment ref="P440" authorId="0">
      <text>
        <r>
          <rPr>
            <sz val="11"/>
            <color theme="1"/>
            <rFont val="Calibri"/>
            <scheme val="minor"/>
          </rPr>
          <t>======
ID#AAAAf1NGSEk
Ana Carolina Dutra    (2022-09-14 18:56:08)
Dado inserido manualmente.</t>
        </r>
      </text>
    </comment>
    <comment ref="Q440" authorId="0">
      <text>
        <r>
          <rPr>
            <sz val="11"/>
            <color theme="1"/>
            <rFont val="Calibri"/>
            <scheme val="minor"/>
          </rPr>
          <t>======
ID#AAAAf1NGRgE
Ana Carolina Dutra    (2022-09-14 18:56:08)
Dado inserido manualmente.</t>
        </r>
      </text>
    </comment>
    <comment ref="R440" authorId="0">
      <text>
        <r>
          <rPr>
            <sz val="11"/>
            <color theme="1"/>
            <rFont val="Calibri"/>
            <scheme val="minor"/>
          </rPr>
          <t>======
ID#AAAAf1NGSyw
Ana Carolina Dutra    (2022-09-14 18:56:09)
Dado inserido manualmente.</t>
        </r>
      </text>
    </comment>
    <comment ref="C441" authorId="0">
      <text>
        <r>
          <rPr>
            <sz val="11"/>
            <color theme="1"/>
            <rFont val="Calibri"/>
            <scheme val="minor"/>
          </rPr>
          <t>======
ID#AAAAf1NGRnc
Ana Carolina Dutra    (2022-09-14 18:56:08)
Dado inserido manualmente.</t>
        </r>
      </text>
    </comment>
    <comment ref="K441" authorId="0">
      <text>
        <r>
          <rPr>
            <sz val="11"/>
            <color theme="1"/>
            <rFont val="Calibri"/>
            <scheme val="minor"/>
          </rPr>
          <t>======
ID#AAAAf1NGSY0
Ana Carolina Dutra    (2022-09-14 18:56:08)
Equipamento em teste.</t>
        </r>
      </text>
    </comment>
    <comment ref="L441" authorId="0">
      <text>
        <r>
          <rPr>
            <sz val="11"/>
            <color theme="1"/>
            <rFont val="Calibri"/>
            <scheme val="minor"/>
          </rPr>
          <t>======
ID#AAAAf1NGSkI
Ana Carolina Dutra    (2022-09-14 18:56:08)
Dado inserido manualmente.</t>
        </r>
      </text>
    </comment>
    <comment ref="M441" authorId="0">
      <text>
        <r>
          <rPr>
            <sz val="11"/>
            <color theme="1"/>
            <rFont val="Calibri"/>
            <scheme val="minor"/>
          </rPr>
          <t>======
ID#AAAAf1NGSUw
Ana Carolina Dutra    (2022-09-14 18:56:08)
Dado inserido manualmente.</t>
        </r>
      </text>
    </comment>
    <comment ref="N441" authorId="0">
      <text>
        <r>
          <rPr>
            <sz val="11"/>
            <color theme="1"/>
            <rFont val="Calibri"/>
            <scheme val="minor"/>
          </rPr>
          <t>======
ID#AAAAf1NGSGE
Ana Carolina Dutra    (2022-09-14 18:56:08)
Dado inserido manualmente.</t>
        </r>
      </text>
    </comment>
    <comment ref="O441" authorId="0">
      <text>
        <r>
          <rPr>
            <sz val="11"/>
            <color theme="1"/>
            <rFont val="Calibri"/>
            <scheme val="minor"/>
          </rPr>
          <t>======
ID#AAAAf1NGSB4
Ana Carolina Dutra    (2022-09-14 18:56:08)
Dado inserido manualmente.</t>
        </r>
      </text>
    </comment>
    <comment ref="P441" authorId="0">
      <text>
        <r>
          <rPr>
            <sz val="11"/>
            <color theme="1"/>
            <rFont val="Calibri"/>
            <scheme val="minor"/>
          </rPr>
          <t>======
ID#AAAAf1NGRzg
Ana Carolina Dutra    (2022-09-14 18:56:08)
Dado inserido manualmente.</t>
        </r>
      </text>
    </comment>
    <comment ref="Q441" authorId="0">
      <text>
        <r>
          <rPr>
            <sz val="11"/>
            <color theme="1"/>
            <rFont val="Calibri"/>
            <scheme val="minor"/>
          </rPr>
          <t>======
ID#AAAAf1NGRp8
Ana Carolina Dutra    (2022-09-14 18:56:08)
Dado inserido manualmente.</t>
        </r>
      </text>
    </comment>
    <comment ref="R441" authorId="0">
      <text>
        <r>
          <rPr>
            <sz val="11"/>
            <color theme="1"/>
            <rFont val="Calibri"/>
            <scheme val="minor"/>
          </rPr>
          <t>======
ID#AAAAf1NGSM8
Ana Carolina Dutra    (2022-09-14 18:56:08)
Dado inserido manualmente.</t>
        </r>
      </text>
    </comment>
    <comment ref="C442" authorId="0">
      <text>
        <r>
          <rPr>
            <sz val="11"/>
            <color theme="1"/>
            <rFont val="Calibri"/>
            <scheme val="minor"/>
          </rPr>
          <t>======
ID#AAAAf1NGSZ8
Ana Carolina Dutra    (2022-09-14 18:56:08)
Dado inserido manualmente.</t>
        </r>
      </text>
    </comment>
    <comment ref="K442" authorId="0">
      <text>
        <r>
          <rPr>
            <sz val="11"/>
            <color theme="1"/>
            <rFont val="Calibri"/>
            <scheme val="minor"/>
          </rPr>
          <t>======
ID#AAAAf1NGRas
Ana Carolina Dutra    (2022-09-14 18:56:08)
Equipamento em teste.</t>
        </r>
      </text>
    </comment>
    <comment ref="L442" authorId="0">
      <text>
        <r>
          <rPr>
            <sz val="11"/>
            <color theme="1"/>
            <rFont val="Calibri"/>
            <scheme val="minor"/>
          </rPr>
          <t>======
ID#AAAAf1NGR-c
Ana Carolina Dutra    (2022-09-14 18:56:08)
Dado inserido manualmente.</t>
        </r>
      </text>
    </comment>
    <comment ref="M442" authorId="0">
      <text>
        <r>
          <rPr>
            <sz val="11"/>
            <color theme="1"/>
            <rFont val="Calibri"/>
            <scheme val="minor"/>
          </rPr>
          <t>======
ID#AAAAf1NGSZI
Ana Carolina Dutra    (2022-09-14 18:56:08)
Dado inserido manualmente.</t>
        </r>
      </text>
    </comment>
    <comment ref="N442" authorId="0">
      <text>
        <r>
          <rPr>
            <sz val="11"/>
            <color theme="1"/>
            <rFont val="Calibri"/>
            <scheme val="minor"/>
          </rPr>
          <t>======
ID#AAAAf1NGSZQ
Ana Carolina Dutra    (2022-09-14 18:56:08)
Dado inserido manualmente.</t>
        </r>
      </text>
    </comment>
    <comment ref="O442" authorId="0">
      <text>
        <r>
          <rPr>
            <sz val="11"/>
            <color theme="1"/>
            <rFont val="Calibri"/>
            <scheme val="minor"/>
          </rPr>
          <t>======
ID#AAAAf1NGRoo
Ana Carolina Dutra    (2022-09-14 18:56:08)
Dado inserido manualmente.</t>
        </r>
      </text>
    </comment>
    <comment ref="P442" authorId="0">
      <text>
        <r>
          <rPr>
            <sz val="11"/>
            <color theme="1"/>
            <rFont val="Calibri"/>
            <scheme val="minor"/>
          </rPr>
          <t>======
ID#AAAAf1NGSWA
Ana Carolina Dutra    (2022-09-14 18:56:08)
Dado inserido manualmente.</t>
        </r>
      </text>
    </comment>
    <comment ref="Q442" authorId="0">
      <text>
        <r>
          <rPr>
            <sz val="11"/>
            <color theme="1"/>
            <rFont val="Calibri"/>
            <scheme val="minor"/>
          </rPr>
          <t>======
ID#AAAAf1NGSfw
Ana Carolina Dutra    (2022-09-14 18:56:08)
Dado inserido manualmente.</t>
        </r>
      </text>
    </comment>
    <comment ref="R442" authorId="0">
      <text>
        <r>
          <rPr>
            <sz val="11"/>
            <color theme="1"/>
            <rFont val="Calibri"/>
            <scheme val="minor"/>
          </rPr>
          <t>======
ID#AAAAf1NGSnw
Ana Carolina Dutra    (2022-09-14 18:56:08)
Dado inserido manualmente.</t>
        </r>
      </text>
    </comment>
    <comment ref="C443" authorId="0">
      <text>
        <r>
          <rPr>
            <sz val="11"/>
            <color theme="1"/>
            <rFont val="Calibri"/>
            <scheme val="minor"/>
          </rPr>
          <t>======
ID#AAAAf1NGRlk
Ana Carolina Dutra    (2022-09-14 18:56:08)
Dado inserido manualmente.</t>
        </r>
      </text>
    </comment>
    <comment ref="K443" authorId="0">
      <text>
        <r>
          <rPr>
            <sz val="11"/>
            <color theme="1"/>
            <rFont val="Calibri"/>
            <scheme val="minor"/>
          </rPr>
          <t>======
ID#AAAAf1NGSLM
Ana Carolina Dutra    (2022-09-14 18:56:08)
Equipamento em teste.</t>
        </r>
      </text>
    </comment>
    <comment ref="L443" authorId="0">
      <text>
        <r>
          <rPr>
            <sz val="11"/>
            <color theme="1"/>
            <rFont val="Calibri"/>
            <scheme val="minor"/>
          </rPr>
          <t>======
ID#AAAAf1NGSTY
Ana Carolina Dutra    (2022-09-14 18:56:08)
Dado inserido manualmente.</t>
        </r>
      </text>
    </comment>
    <comment ref="M443" authorId="0">
      <text>
        <r>
          <rPr>
            <sz val="11"/>
            <color theme="1"/>
            <rFont val="Calibri"/>
            <scheme val="minor"/>
          </rPr>
          <t>======
ID#AAAAf1NGSII
Ana Carolina Dutra    (2022-09-14 18:56:08)
Dado inserido manualmente.</t>
        </r>
      </text>
    </comment>
    <comment ref="N443" authorId="0">
      <text>
        <r>
          <rPr>
            <sz val="11"/>
            <color theme="1"/>
            <rFont val="Calibri"/>
            <scheme val="minor"/>
          </rPr>
          <t>======
ID#AAAAf1NGS1U
Ana Carolina Dutra    (2022-09-14 18:56:09)
Dado inserido manualmente.</t>
        </r>
      </text>
    </comment>
    <comment ref="O443" authorId="0">
      <text>
        <r>
          <rPr>
            <sz val="11"/>
            <color theme="1"/>
            <rFont val="Calibri"/>
            <scheme val="minor"/>
          </rPr>
          <t>======
ID#AAAAf1NGSvM
Ana Carolina Dutra    (2022-09-14 18:56:08)
Dado inserido manualmente.</t>
        </r>
      </text>
    </comment>
    <comment ref="P443" authorId="0">
      <text>
        <r>
          <rPr>
            <sz val="11"/>
            <color theme="1"/>
            <rFont val="Calibri"/>
            <scheme val="minor"/>
          </rPr>
          <t>======
ID#AAAAf1NGR_8
Ana Carolina Dutra    (2022-09-14 18:56:08)
Dado inserido manualmente.</t>
        </r>
      </text>
    </comment>
    <comment ref="Q443" authorId="0">
      <text>
        <r>
          <rPr>
            <sz val="11"/>
            <color theme="1"/>
            <rFont val="Calibri"/>
            <scheme val="minor"/>
          </rPr>
          <t>======
ID#AAAAf1NGRws
Ana Carolina Dutra    (2022-09-14 18:56:08)
Dado inserido manualmente.</t>
        </r>
      </text>
    </comment>
    <comment ref="R443" authorId="0">
      <text>
        <r>
          <rPr>
            <sz val="11"/>
            <color theme="1"/>
            <rFont val="Calibri"/>
            <scheme val="minor"/>
          </rPr>
          <t>======
ID#AAAAf1NGSWQ
Ana Carolina Dutra    (2022-09-14 18:56:08)
Dado inserido manualmente.</t>
        </r>
      </text>
    </comment>
    <comment ref="C444" authorId="0">
      <text>
        <r>
          <rPr>
            <sz val="11"/>
            <color theme="1"/>
            <rFont val="Calibri"/>
            <scheme val="minor"/>
          </rPr>
          <t>======
ID#AAAAf1NGR6M
Ana Carolina Dutra    (2022-09-14 18:56:08)
Dado inserido manualmente.</t>
        </r>
      </text>
    </comment>
    <comment ref="K444" authorId="0">
      <text>
        <r>
          <rPr>
            <sz val="11"/>
            <color theme="1"/>
            <rFont val="Calibri"/>
            <scheme val="minor"/>
          </rPr>
          <t>======
ID#AAAAf1NGSgs
Ana Carolina Dutra    (2022-09-14 18:56:08)
Equipamento em teste.</t>
        </r>
      </text>
    </comment>
    <comment ref="L444" authorId="0">
      <text>
        <r>
          <rPr>
            <sz val="11"/>
            <color theme="1"/>
            <rFont val="Calibri"/>
            <scheme val="minor"/>
          </rPr>
          <t>======
ID#AAAAf1NGSW8
Ana Carolina Dutra    (2022-09-14 18:56:08)
Dado inserido manualmente.</t>
        </r>
      </text>
    </comment>
    <comment ref="M444" authorId="0">
      <text>
        <r>
          <rPr>
            <sz val="11"/>
            <color theme="1"/>
            <rFont val="Calibri"/>
            <scheme val="minor"/>
          </rPr>
          <t>======
ID#AAAAf1NGSuU
Ana Carolina Dutra    (2022-09-14 18:56:08)
Dado inserido manualmente.</t>
        </r>
      </text>
    </comment>
    <comment ref="N444" authorId="0">
      <text>
        <r>
          <rPr>
            <sz val="11"/>
            <color theme="1"/>
            <rFont val="Calibri"/>
            <scheme val="minor"/>
          </rPr>
          <t>======
ID#AAAAf1NGS4w
Ana Carolina Dutra    (2022-09-14 18:56:09)
Dado inserido manualmente.</t>
        </r>
      </text>
    </comment>
    <comment ref="O444" authorId="0">
      <text>
        <r>
          <rPr>
            <sz val="11"/>
            <color theme="1"/>
            <rFont val="Calibri"/>
            <scheme val="minor"/>
          </rPr>
          <t>======
ID#AAAAf1NGSOE
Ana Carolina Dutra    (2022-09-14 18:56:08)
Dado inserido manualmente.</t>
        </r>
      </text>
    </comment>
    <comment ref="P444" authorId="0">
      <text>
        <r>
          <rPr>
            <sz val="11"/>
            <color theme="1"/>
            <rFont val="Calibri"/>
            <scheme val="minor"/>
          </rPr>
          <t>======
ID#AAAAf1NGSYQ
Ana Carolina Dutra    (2022-09-14 18:56:08)
Dado inserido manualmente.</t>
        </r>
      </text>
    </comment>
    <comment ref="Q444" authorId="0">
      <text>
        <r>
          <rPr>
            <sz val="11"/>
            <color theme="1"/>
            <rFont val="Calibri"/>
            <scheme val="minor"/>
          </rPr>
          <t>======
ID#AAAAf1NGSnE
Ana Carolina Dutra    (2022-09-14 18:56:08)
Dado inserido manualmente.</t>
        </r>
      </text>
    </comment>
    <comment ref="R444" authorId="0">
      <text>
        <r>
          <rPr>
            <sz val="11"/>
            <color theme="1"/>
            <rFont val="Calibri"/>
            <scheme val="minor"/>
          </rPr>
          <t>======
ID#AAAAf1NGSPU
Ana Carolina Dutra    (2022-09-14 18:56:08)
Dado inserido manualmente.</t>
        </r>
      </text>
    </comment>
    <comment ref="C445" authorId="0">
      <text>
        <r>
          <rPr>
            <sz val="11"/>
            <color theme="1"/>
            <rFont val="Calibri"/>
            <scheme val="minor"/>
          </rPr>
          <t>======
ID#AAAAf1NGRqY
Ana Carolina Dutra    (2022-09-14 18:56:08)
Dado inserido manualmente.</t>
        </r>
      </text>
    </comment>
    <comment ref="K445" authorId="0">
      <text>
        <r>
          <rPr>
            <sz val="11"/>
            <color theme="1"/>
            <rFont val="Calibri"/>
            <scheme val="minor"/>
          </rPr>
          <t>======
ID#AAAAf1NGS8Q
Ana Carolina Dutra    (2022-09-14 18:56:09)
Equipamento em teste.</t>
        </r>
      </text>
    </comment>
    <comment ref="L445" authorId="0">
      <text>
        <r>
          <rPr>
            <sz val="11"/>
            <color theme="1"/>
            <rFont val="Calibri"/>
            <scheme val="minor"/>
          </rPr>
          <t>======
ID#AAAAf1NGSi0
Ana Carolina Dutra    (2022-09-14 18:56:08)
Dado inserido manualmente.</t>
        </r>
      </text>
    </comment>
    <comment ref="M445" authorId="0">
      <text>
        <r>
          <rPr>
            <sz val="11"/>
            <color theme="1"/>
            <rFont val="Calibri"/>
            <scheme val="minor"/>
          </rPr>
          <t>======
ID#AAAAf1NGS0w
Ana Carolina Dutra    (2022-09-14 18:56:09)
Dado inserido manualmente.</t>
        </r>
      </text>
    </comment>
    <comment ref="N445" authorId="0">
      <text>
        <r>
          <rPr>
            <sz val="11"/>
            <color theme="1"/>
            <rFont val="Calibri"/>
            <scheme val="minor"/>
          </rPr>
          <t>======
ID#AAAAf1NGSJM
Ana Carolina Dutra    (2022-09-14 18:56:08)
Dado inserido manualmente.</t>
        </r>
      </text>
    </comment>
    <comment ref="O445" authorId="0">
      <text>
        <r>
          <rPr>
            <sz val="11"/>
            <color theme="1"/>
            <rFont val="Calibri"/>
            <scheme val="minor"/>
          </rPr>
          <t>======
ID#AAAAf1NGSN4
Ana Carolina Dutra    (2022-09-14 18:56:08)
Dado inserido manualmente.</t>
        </r>
      </text>
    </comment>
    <comment ref="P445" authorId="0">
      <text>
        <r>
          <rPr>
            <sz val="11"/>
            <color theme="1"/>
            <rFont val="Calibri"/>
            <scheme val="minor"/>
          </rPr>
          <t>======
ID#AAAAf1NGSP8
Ana Carolina Dutra    (2022-09-14 18:56:08)
Dado inserido manualmente.</t>
        </r>
      </text>
    </comment>
    <comment ref="Q445" authorId="0">
      <text>
        <r>
          <rPr>
            <sz val="11"/>
            <color theme="1"/>
            <rFont val="Calibri"/>
            <scheme val="minor"/>
          </rPr>
          <t>======
ID#AAAAf1NGTAc
Ana Carolina Dutra    (2022-09-14 18:56:09)
Dado inserido manualmente.</t>
        </r>
      </text>
    </comment>
    <comment ref="R445" authorId="0">
      <text>
        <r>
          <rPr>
            <sz val="11"/>
            <color theme="1"/>
            <rFont val="Calibri"/>
            <scheme val="minor"/>
          </rPr>
          <t>======
ID#AAAAf1NGR38
Ana Carolina Dutra    (2022-09-14 18:56:08)
Dado inserido manualmente.</t>
        </r>
      </text>
    </comment>
    <comment ref="C446" authorId="0">
      <text>
        <r>
          <rPr>
            <sz val="11"/>
            <color theme="1"/>
            <rFont val="Calibri"/>
            <scheme val="minor"/>
          </rPr>
          <t>======
ID#AAAAf1NGR5w
Ana Carolina Dutra    (2022-09-14 18:56:08)
Dado inserido manualmente.</t>
        </r>
      </text>
    </comment>
    <comment ref="K446" authorId="0">
      <text>
        <r>
          <rPr>
            <sz val="11"/>
            <color theme="1"/>
            <rFont val="Calibri"/>
            <scheme val="minor"/>
          </rPr>
          <t>======
ID#AAAAf1NGS9c
Ana Carolina Dutra    (2022-09-14 18:56:09)
Equipamento em teste.</t>
        </r>
      </text>
    </comment>
    <comment ref="L446" authorId="0">
      <text>
        <r>
          <rPr>
            <sz val="11"/>
            <color theme="1"/>
            <rFont val="Calibri"/>
            <scheme val="minor"/>
          </rPr>
          <t>======
ID#AAAAf1NGSeU
Ana Carolina Dutra    (2022-09-14 18:56:08)
Dado inserido manualmente.</t>
        </r>
      </text>
    </comment>
    <comment ref="M446" authorId="0">
      <text>
        <r>
          <rPr>
            <sz val="11"/>
            <color theme="1"/>
            <rFont val="Calibri"/>
            <scheme val="minor"/>
          </rPr>
          <t>======
ID#AAAAf1NGSgw
Ana Carolina Dutra    (2022-09-14 18:56:08)
Dado inserido manualmente.</t>
        </r>
      </text>
    </comment>
    <comment ref="N446" authorId="0">
      <text>
        <r>
          <rPr>
            <sz val="11"/>
            <color theme="1"/>
            <rFont val="Calibri"/>
            <scheme val="minor"/>
          </rPr>
          <t>======
ID#AAAAf1NGSpw
Ana Carolina Dutra    (2022-09-14 18:56:08)
Dado inserido manualmente.</t>
        </r>
      </text>
    </comment>
    <comment ref="O446" authorId="0">
      <text>
        <r>
          <rPr>
            <sz val="11"/>
            <color theme="1"/>
            <rFont val="Calibri"/>
            <scheme val="minor"/>
          </rPr>
          <t>======
ID#AAAAf1NGSCs
Ana Carolina Dutra    (2022-09-14 18:56:08)
Dado inserido manualmente.</t>
        </r>
      </text>
    </comment>
    <comment ref="P446" authorId="0">
      <text>
        <r>
          <rPr>
            <sz val="11"/>
            <color theme="1"/>
            <rFont val="Calibri"/>
            <scheme val="minor"/>
          </rPr>
          <t>======
ID#AAAAf1NGRkI
Ana Carolina Dutra    (2022-09-14 18:56:08)
Dado inserido manualmente.</t>
        </r>
      </text>
    </comment>
    <comment ref="Q446" authorId="0">
      <text>
        <r>
          <rPr>
            <sz val="11"/>
            <color theme="1"/>
            <rFont val="Calibri"/>
            <scheme val="minor"/>
          </rPr>
          <t>======
ID#AAAAf1NGSo8
Ana Carolina Dutra    (2022-09-14 18:56:08)
Dado inserido manualmente.</t>
        </r>
      </text>
    </comment>
    <comment ref="R446" authorId="0">
      <text>
        <r>
          <rPr>
            <sz val="11"/>
            <color theme="1"/>
            <rFont val="Calibri"/>
            <scheme val="minor"/>
          </rPr>
          <t>======
ID#AAAAf1NGS40
Ana Carolina Dutra    (2022-09-14 18:56:09)
Dado inserido manualmente.</t>
        </r>
      </text>
    </comment>
    <comment ref="C455" authorId="0">
      <text>
        <r>
          <rPr>
            <sz val="11"/>
            <color theme="1"/>
            <rFont val="Calibri"/>
            <scheme val="minor"/>
          </rPr>
          <t>======
ID#AAAAf1NGSGY
Ana Carolina Dutra    (2022-09-14 18:56:08)
Dado inserido manualmente.</t>
        </r>
      </text>
    </comment>
    <comment ref="K455" authorId="0">
      <text>
        <r>
          <rPr>
            <sz val="11"/>
            <color theme="1"/>
            <rFont val="Calibri"/>
            <scheme val="minor"/>
          </rPr>
          <t>======
ID#AAAAf1NGRrc
Ana Carolina Dutra    (2022-09-14 18:56:08)
Equipamento em teste.</t>
        </r>
      </text>
    </comment>
    <comment ref="L455" authorId="0">
      <text>
        <r>
          <rPr>
            <sz val="11"/>
            <color theme="1"/>
            <rFont val="Calibri"/>
            <scheme val="minor"/>
          </rPr>
          <t>======
ID#AAAAf1NGTBM
Ana Carolina Dutra    (2022-09-14 18:56:09)
Dado inserido manualmente.</t>
        </r>
      </text>
    </comment>
    <comment ref="M455" authorId="0">
      <text>
        <r>
          <rPr>
            <sz val="11"/>
            <color theme="1"/>
            <rFont val="Calibri"/>
            <scheme val="minor"/>
          </rPr>
          <t>======
ID#AAAAf1NGSJc
Ana Carolina Dutra    (2022-09-14 18:56:08)
Dado inserido manualmente.</t>
        </r>
      </text>
    </comment>
    <comment ref="N455" authorId="0">
      <text>
        <r>
          <rPr>
            <sz val="11"/>
            <color theme="1"/>
            <rFont val="Calibri"/>
            <scheme val="minor"/>
          </rPr>
          <t>======
ID#AAAAf1NGR18
Ana Carolina Dutra    (2022-09-14 18:56:08)
Dado inserido manualmente.</t>
        </r>
      </text>
    </comment>
    <comment ref="O455" authorId="0">
      <text>
        <r>
          <rPr>
            <sz val="11"/>
            <color theme="1"/>
            <rFont val="Calibri"/>
            <scheme val="minor"/>
          </rPr>
          <t>======
ID#AAAAf1NGRgs
Ana Carolina Dutra    (2022-09-14 18:56:08)
Dado inserido manualmente.</t>
        </r>
      </text>
    </comment>
    <comment ref="P455" authorId="0">
      <text>
        <r>
          <rPr>
            <sz val="11"/>
            <color theme="1"/>
            <rFont val="Calibri"/>
            <scheme val="minor"/>
          </rPr>
          <t>======
ID#AAAAf1NGSO4
Ana Carolina Dutra    (2022-09-14 18:56:08)
Dado inserido manualmente.</t>
        </r>
      </text>
    </comment>
    <comment ref="Q455" authorId="0">
      <text>
        <r>
          <rPr>
            <sz val="11"/>
            <color theme="1"/>
            <rFont val="Calibri"/>
            <scheme val="minor"/>
          </rPr>
          <t>======
ID#AAAAf1NGS7M
Ana Carolina Dutra    (2022-09-14 18:56:09)
Dado inserido manualmente.</t>
        </r>
      </text>
    </comment>
    <comment ref="R455" authorId="0">
      <text>
        <r>
          <rPr>
            <sz val="11"/>
            <color theme="1"/>
            <rFont val="Calibri"/>
            <scheme val="minor"/>
          </rPr>
          <t>======
ID#AAAAf1NGTBI
Ana Carolina Dutra    (2022-09-14 18:56:09)
Dado inserido manualmente.</t>
        </r>
      </text>
    </comment>
    <comment ref="C456" authorId="0">
      <text>
        <r>
          <rPr>
            <sz val="11"/>
            <color theme="1"/>
            <rFont val="Calibri"/>
            <scheme val="minor"/>
          </rPr>
          <t>======
ID#AAAAf1NGSlg
Ana Carolina Dutra    (2022-09-14 18:56:08)
Dado inserido manualmente.</t>
        </r>
      </text>
    </comment>
    <comment ref="K456" authorId="0">
      <text>
        <r>
          <rPr>
            <sz val="11"/>
            <color theme="1"/>
            <rFont val="Calibri"/>
            <scheme val="minor"/>
          </rPr>
          <t>======
ID#AAAAf1NGTAY
Ana Carolina Dutra    (2022-09-14 18:56:09)
Equipamento em teste.</t>
        </r>
      </text>
    </comment>
    <comment ref="L456" authorId="0">
      <text>
        <r>
          <rPr>
            <sz val="11"/>
            <color theme="1"/>
            <rFont val="Calibri"/>
            <scheme val="minor"/>
          </rPr>
          <t>======
ID#AAAAf1NGSZE
Ana Carolina Dutra    (2022-09-14 18:56:08)
Dado inserido manualmente.</t>
        </r>
      </text>
    </comment>
    <comment ref="M456" authorId="0">
      <text>
        <r>
          <rPr>
            <sz val="11"/>
            <color theme="1"/>
            <rFont val="Calibri"/>
            <scheme val="minor"/>
          </rPr>
          <t>======
ID#AAAAf1NGSGk
Ana Carolina Dutra    (2022-09-14 18:56:08)
Dado inserido manualmente.</t>
        </r>
      </text>
    </comment>
    <comment ref="N456" authorId="0">
      <text>
        <r>
          <rPr>
            <sz val="11"/>
            <color theme="1"/>
            <rFont val="Calibri"/>
            <scheme val="minor"/>
          </rPr>
          <t>======
ID#AAAAf1NGR2Q
Ana Carolina Dutra    (2022-09-14 18:56:08)
Dado inserido manualmente.</t>
        </r>
      </text>
    </comment>
    <comment ref="O456" authorId="0">
      <text>
        <r>
          <rPr>
            <sz val="11"/>
            <color theme="1"/>
            <rFont val="Calibri"/>
            <scheme val="minor"/>
          </rPr>
          <t>======
ID#AAAAf1NGSb4
Ana Carolina Dutra    (2022-09-14 18:56:08)
Dado inserido manualmente.</t>
        </r>
      </text>
    </comment>
    <comment ref="P456" authorId="0">
      <text>
        <r>
          <rPr>
            <sz val="11"/>
            <color theme="1"/>
            <rFont val="Calibri"/>
            <scheme val="minor"/>
          </rPr>
          <t>======
ID#AAAAf1NGTAk
Ana Carolina Dutra    (2022-09-14 18:56:09)
Dado inserido manualmente.</t>
        </r>
      </text>
    </comment>
    <comment ref="Q456" authorId="0">
      <text>
        <r>
          <rPr>
            <sz val="11"/>
            <color theme="1"/>
            <rFont val="Calibri"/>
            <scheme val="minor"/>
          </rPr>
          <t>======
ID#AAAAf1NGRlQ
Ana Carolina Dutra    (2022-09-14 18:56:08)
Dado inserido manualmente.</t>
        </r>
      </text>
    </comment>
    <comment ref="R456" authorId="0">
      <text>
        <r>
          <rPr>
            <sz val="11"/>
            <color theme="1"/>
            <rFont val="Calibri"/>
            <scheme val="minor"/>
          </rPr>
          <t>======
ID#AAAAf1NGSFc
Ana Carolina Dutra    (2022-09-14 18:56:08)
Dado inserido manualmente.</t>
        </r>
      </text>
    </comment>
    <comment ref="C457" authorId="0">
      <text>
        <r>
          <rPr>
            <sz val="11"/>
            <color theme="1"/>
            <rFont val="Calibri"/>
            <scheme val="minor"/>
          </rPr>
          <t>======
ID#AAAAf1NGSy0
Ana Carolina Dutra    (2022-09-14 18:56:09)
Dado inserido manualmente.</t>
        </r>
      </text>
    </comment>
    <comment ref="K457" authorId="0">
      <text>
        <r>
          <rPr>
            <sz val="11"/>
            <color theme="1"/>
            <rFont val="Calibri"/>
            <scheme val="minor"/>
          </rPr>
          <t>======
ID#AAAAf1NGRyk
Ana Carolina Dutra    (2022-09-14 18:56:08)
Equipamento em teste.</t>
        </r>
      </text>
    </comment>
    <comment ref="L457" authorId="0">
      <text>
        <r>
          <rPr>
            <sz val="11"/>
            <color theme="1"/>
            <rFont val="Calibri"/>
            <scheme val="minor"/>
          </rPr>
          <t>======
ID#AAAAf1NGRhY
Ana Carolina Dutra    (2022-09-14 18:56:08)
Dado inserido manualmente.</t>
        </r>
      </text>
    </comment>
    <comment ref="M457" authorId="0">
      <text>
        <r>
          <rPr>
            <sz val="11"/>
            <color theme="1"/>
            <rFont val="Calibri"/>
            <scheme val="minor"/>
          </rPr>
          <t>======
ID#AAAAf1NGSoo
Ana Carolina Dutra    (2022-09-14 18:56:08)
Dado inserido manualmente.</t>
        </r>
      </text>
    </comment>
    <comment ref="N457" authorId="0">
      <text>
        <r>
          <rPr>
            <sz val="11"/>
            <color theme="1"/>
            <rFont val="Calibri"/>
            <scheme val="minor"/>
          </rPr>
          <t>======
ID#AAAAf1NGSyg
Ana Carolina Dutra    (2022-09-14 18:56:09)
Dado inserido manualmente.</t>
        </r>
      </text>
    </comment>
    <comment ref="O457" authorId="0">
      <text>
        <r>
          <rPr>
            <sz val="11"/>
            <color theme="1"/>
            <rFont val="Calibri"/>
            <scheme val="minor"/>
          </rPr>
          <t>======
ID#AAAAf1NGSzw
Ana Carolina Dutra    (2022-09-14 18:56:09)
Dado inserido manualmente.</t>
        </r>
      </text>
    </comment>
    <comment ref="P457" authorId="0">
      <text>
        <r>
          <rPr>
            <sz val="11"/>
            <color theme="1"/>
            <rFont val="Calibri"/>
            <scheme val="minor"/>
          </rPr>
          <t>======
ID#AAAAf1NGSPo
Ana Carolina Dutra    (2022-09-14 18:56:08)
Dado inserido manualmente.</t>
        </r>
      </text>
    </comment>
    <comment ref="Q457" authorId="0">
      <text>
        <r>
          <rPr>
            <sz val="11"/>
            <color theme="1"/>
            <rFont val="Calibri"/>
            <scheme val="minor"/>
          </rPr>
          <t>======
ID#AAAAf1NGR7w
Ana Carolina Dutra    (2022-09-14 18:56:08)
Dado inserido manualmente.</t>
        </r>
      </text>
    </comment>
    <comment ref="R457" authorId="0">
      <text>
        <r>
          <rPr>
            <sz val="11"/>
            <color theme="1"/>
            <rFont val="Calibri"/>
            <scheme val="minor"/>
          </rPr>
          <t>======
ID#AAAAf1NGSE0
Ana Carolina Dutra    (2022-09-14 18:56:08)
Dado inserido manualmente.</t>
        </r>
      </text>
    </comment>
    <comment ref="C458" authorId="0">
      <text>
        <r>
          <rPr>
            <sz val="11"/>
            <color theme="1"/>
            <rFont val="Calibri"/>
            <scheme val="minor"/>
          </rPr>
          <t>======
ID#AAAAf1NGRl4
Ana Carolina Dutra    (2022-09-14 18:56:08)
Dado inserido manualmente.</t>
        </r>
      </text>
    </comment>
    <comment ref="K458" authorId="0">
      <text>
        <r>
          <rPr>
            <sz val="11"/>
            <color theme="1"/>
            <rFont val="Calibri"/>
            <scheme val="minor"/>
          </rPr>
          <t>======
ID#AAAAf1NGR4g
Ana Carolina Dutra    (2022-09-14 18:56:08)
Equipamento em teste.</t>
        </r>
      </text>
    </comment>
    <comment ref="L458" authorId="0">
      <text>
        <r>
          <rPr>
            <sz val="11"/>
            <color theme="1"/>
            <rFont val="Calibri"/>
            <scheme val="minor"/>
          </rPr>
          <t>======
ID#AAAAf1NGRiA
Ana Carolina Dutra    (2022-09-14 18:56:08)
Dado inserido manualmente.</t>
        </r>
      </text>
    </comment>
    <comment ref="M458" authorId="0">
      <text>
        <r>
          <rPr>
            <sz val="11"/>
            <color theme="1"/>
            <rFont val="Calibri"/>
            <scheme val="minor"/>
          </rPr>
          <t>======
ID#AAAAf1NGSz4
Ana Carolina Dutra    (2022-09-14 18:56:09)
Dado inserido manualmente.</t>
        </r>
      </text>
    </comment>
    <comment ref="N458" authorId="0">
      <text>
        <r>
          <rPr>
            <sz val="11"/>
            <color theme="1"/>
            <rFont val="Calibri"/>
            <scheme val="minor"/>
          </rPr>
          <t>======
ID#AAAAf1NGRuE
Ana Carolina Dutra    (2022-09-14 18:56:08)
Dado inserido manualmente.</t>
        </r>
      </text>
    </comment>
    <comment ref="O458" authorId="0">
      <text>
        <r>
          <rPr>
            <sz val="11"/>
            <color theme="1"/>
            <rFont val="Calibri"/>
            <scheme val="minor"/>
          </rPr>
          <t>======
ID#AAAAf1NGRus
Ana Carolina Dutra    (2022-09-14 18:56:08)
Dado inserido manualmente.</t>
        </r>
      </text>
    </comment>
    <comment ref="P458" authorId="0">
      <text>
        <r>
          <rPr>
            <sz val="11"/>
            <color theme="1"/>
            <rFont val="Calibri"/>
            <scheme val="minor"/>
          </rPr>
          <t>======
ID#AAAAf1NGS5w
Ana Carolina Dutra    (2022-09-14 18:56:09)
Dado inserido manualmente.</t>
        </r>
      </text>
    </comment>
    <comment ref="Q458" authorId="0">
      <text>
        <r>
          <rPr>
            <sz val="11"/>
            <color theme="1"/>
            <rFont val="Calibri"/>
            <scheme val="minor"/>
          </rPr>
          <t>======
ID#AAAAf1NGShY
Ana Carolina Dutra    (2022-09-14 18:56:08)
Dado inserido manualmente.</t>
        </r>
      </text>
    </comment>
    <comment ref="R458" authorId="0">
      <text>
        <r>
          <rPr>
            <sz val="11"/>
            <color theme="1"/>
            <rFont val="Calibri"/>
            <scheme val="minor"/>
          </rPr>
          <t>======
ID#AAAAf1NGRxU
Ana Carolina Dutra    (2022-09-14 18:56:08)
Dado inserido manualmente.</t>
        </r>
      </text>
    </comment>
    <comment ref="C459" authorId="0">
      <text>
        <r>
          <rPr>
            <sz val="11"/>
            <color theme="1"/>
            <rFont val="Calibri"/>
            <scheme val="minor"/>
          </rPr>
          <t>======
ID#AAAAf1NGSYY
Ana Carolina Dutra    (2022-09-14 18:56:08)
Dado inserido manualmente.</t>
        </r>
      </text>
    </comment>
    <comment ref="K459" authorId="0">
      <text>
        <r>
          <rPr>
            <sz val="11"/>
            <color theme="1"/>
            <rFont val="Calibri"/>
            <scheme val="minor"/>
          </rPr>
          <t>======
ID#AAAAf1NGRuc
Ana Carolina Dutra    (2022-09-14 18:56:08)
Equipamento em teste.</t>
        </r>
      </text>
    </comment>
    <comment ref="L459" authorId="0">
      <text>
        <r>
          <rPr>
            <sz val="11"/>
            <color theme="1"/>
            <rFont val="Calibri"/>
            <scheme val="minor"/>
          </rPr>
          <t>======
ID#AAAAf1NGSgk
Ana Carolina Dutra    (2022-09-14 18:56:08)
Dado inserido manualmente.</t>
        </r>
      </text>
    </comment>
    <comment ref="M459" authorId="0">
      <text>
        <r>
          <rPr>
            <sz val="11"/>
            <color theme="1"/>
            <rFont val="Calibri"/>
            <scheme val="minor"/>
          </rPr>
          <t>======
ID#AAAAf1NGSBw
Ana Carolina Dutra    (2022-09-14 18:56:08)
Dado inserido manualmente.</t>
        </r>
      </text>
    </comment>
    <comment ref="N459" authorId="0">
      <text>
        <r>
          <rPr>
            <sz val="11"/>
            <color theme="1"/>
            <rFont val="Calibri"/>
            <scheme val="minor"/>
          </rPr>
          <t>======
ID#AAAAf1NGRpY
Ana Carolina Dutra    (2022-09-14 18:56:08)
Dado inserido manualmente.</t>
        </r>
      </text>
    </comment>
    <comment ref="O459" authorId="0">
      <text>
        <r>
          <rPr>
            <sz val="11"/>
            <color theme="1"/>
            <rFont val="Calibri"/>
            <scheme val="minor"/>
          </rPr>
          <t>======
ID#AAAAf1NGRoE
Ana Carolina Dutra    (2022-09-14 18:56:08)
Dado inserido manualmente.</t>
        </r>
      </text>
    </comment>
    <comment ref="P459" authorId="0">
      <text>
        <r>
          <rPr>
            <sz val="11"/>
            <color theme="1"/>
            <rFont val="Calibri"/>
            <scheme val="minor"/>
          </rPr>
          <t>======
ID#AAAAf1NGSNg
Ana Carolina Dutra    (2022-09-14 18:56:08)
Dado inserido manualmente.</t>
        </r>
      </text>
    </comment>
    <comment ref="Q459" authorId="0">
      <text>
        <r>
          <rPr>
            <sz val="11"/>
            <color theme="1"/>
            <rFont val="Calibri"/>
            <scheme val="minor"/>
          </rPr>
          <t>======
ID#AAAAf1NGRns
Ana Carolina Dutra    (2022-09-14 18:56:08)
Dado inserido manualmente.</t>
        </r>
      </text>
    </comment>
    <comment ref="R459" authorId="0">
      <text>
        <r>
          <rPr>
            <sz val="11"/>
            <color theme="1"/>
            <rFont val="Calibri"/>
            <scheme val="minor"/>
          </rPr>
          <t>======
ID#AAAAf1NGSdo
Ana Carolina Dutra    (2022-09-14 18:56:08)
Dado inserido manualmente.</t>
        </r>
      </text>
    </comment>
    <comment ref="C460" authorId="0">
      <text>
        <r>
          <rPr>
            <sz val="11"/>
            <color theme="1"/>
            <rFont val="Calibri"/>
            <scheme val="minor"/>
          </rPr>
          <t>======
ID#AAAAf1NGR8E
Ana Carolina Dutra    (2022-09-14 18:56:08)
Dado inserido manualmente.</t>
        </r>
      </text>
    </comment>
    <comment ref="K460" authorId="0">
      <text>
        <r>
          <rPr>
            <sz val="11"/>
            <color theme="1"/>
            <rFont val="Calibri"/>
            <scheme val="minor"/>
          </rPr>
          <t>======
ID#AAAAf1NGSJQ
Ana Carolina Dutra    (2022-09-14 18:56:08)
Equipamento em teste.</t>
        </r>
      </text>
    </comment>
    <comment ref="L460" authorId="0">
      <text>
        <r>
          <rPr>
            <sz val="11"/>
            <color theme="1"/>
            <rFont val="Calibri"/>
            <scheme val="minor"/>
          </rPr>
          <t>======
ID#AAAAf1NGRjg
Ana Carolina Dutra    (2022-09-14 18:56:08)
Dado inserido manualmente.</t>
        </r>
      </text>
    </comment>
    <comment ref="M460" authorId="0">
      <text>
        <r>
          <rPr>
            <sz val="11"/>
            <color theme="1"/>
            <rFont val="Calibri"/>
            <scheme val="minor"/>
          </rPr>
          <t>======
ID#AAAAf1NGSr8
Ana Carolina Dutra    (2022-09-14 18:56:08)
Dado inserido manualmente.</t>
        </r>
      </text>
    </comment>
    <comment ref="N460" authorId="0">
      <text>
        <r>
          <rPr>
            <sz val="11"/>
            <color theme="1"/>
            <rFont val="Calibri"/>
            <scheme val="minor"/>
          </rPr>
          <t>======
ID#AAAAf1NGSkM
Ana Carolina Dutra    (2022-09-14 18:56:08)
Dado inserido manualmente.</t>
        </r>
      </text>
    </comment>
    <comment ref="O460" authorId="0">
      <text>
        <r>
          <rPr>
            <sz val="11"/>
            <color theme="1"/>
            <rFont val="Calibri"/>
            <scheme val="minor"/>
          </rPr>
          <t>======
ID#AAAAf1NGS0o
Ana Carolina Dutra    (2022-09-14 18:56:09)
Dado inserido manualmente.</t>
        </r>
      </text>
    </comment>
    <comment ref="P460" authorId="0">
      <text>
        <r>
          <rPr>
            <sz val="11"/>
            <color theme="1"/>
            <rFont val="Calibri"/>
            <scheme val="minor"/>
          </rPr>
          <t>======
ID#AAAAf1NGR78
Ana Carolina Dutra    (2022-09-14 18:56:08)
Dado inserido manualmente.</t>
        </r>
      </text>
    </comment>
    <comment ref="Q460" authorId="0">
      <text>
        <r>
          <rPr>
            <sz val="11"/>
            <color theme="1"/>
            <rFont val="Calibri"/>
            <scheme val="minor"/>
          </rPr>
          <t>======
ID#AAAAf1NGR00
Ana Carolina Dutra    (2022-09-14 18:56:08)
Dado inserido manualmente.</t>
        </r>
      </text>
    </comment>
    <comment ref="R460" authorId="0">
      <text>
        <r>
          <rPr>
            <sz val="11"/>
            <color theme="1"/>
            <rFont val="Calibri"/>
            <scheme val="minor"/>
          </rPr>
          <t>======
ID#AAAAf1NGSpI
Ana Carolina Dutra    (2022-09-14 18:56:08)
Dado inserido manualmente.</t>
        </r>
      </text>
    </comment>
    <comment ref="C461" authorId="0">
      <text>
        <r>
          <rPr>
            <sz val="11"/>
            <color theme="1"/>
            <rFont val="Calibri"/>
            <scheme val="minor"/>
          </rPr>
          <t>======
ID#AAAAf1NGSyY
Ana Carolina Dutra    (2022-09-14 18:56:09)
Dado inserido manualmente.</t>
        </r>
      </text>
    </comment>
    <comment ref="K461" authorId="0">
      <text>
        <r>
          <rPr>
            <sz val="11"/>
            <color theme="1"/>
            <rFont val="Calibri"/>
            <scheme val="minor"/>
          </rPr>
          <t>======
ID#AAAAf1NGSBs
Ana Carolina Dutra    (2022-09-14 18:56:08)
Equipamento em teste.</t>
        </r>
      </text>
    </comment>
    <comment ref="L461" authorId="0">
      <text>
        <r>
          <rPr>
            <sz val="11"/>
            <color theme="1"/>
            <rFont val="Calibri"/>
            <scheme val="minor"/>
          </rPr>
          <t>======
ID#AAAAf1NGSLY
Ana Carolina Dutra    (2022-09-14 18:56:08)
Dado inserido manualmente.</t>
        </r>
      </text>
    </comment>
    <comment ref="M461" authorId="0">
      <text>
        <r>
          <rPr>
            <sz val="11"/>
            <color theme="1"/>
            <rFont val="Calibri"/>
            <scheme val="minor"/>
          </rPr>
          <t>======
ID#AAAAf1NGSAw
Ana Carolina Dutra    (2022-09-14 18:56:08)
Dado inserido manualmente.</t>
        </r>
      </text>
    </comment>
    <comment ref="N461" authorId="0">
      <text>
        <r>
          <rPr>
            <sz val="11"/>
            <color theme="1"/>
            <rFont val="Calibri"/>
            <scheme val="minor"/>
          </rPr>
          <t>======
ID#AAAAf1NGRzA
Ana Carolina Dutra    (2022-09-14 18:56:08)
Dado inserido manualmente.</t>
        </r>
      </text>
    </comment>
    <comment ref="O461" authorId="0">
      <text>
        <r>
          <rPr>
            <sz val="11"/>
            <color theme="1"/>
            <rFont val="Calibri"/>
            <scheme val="minor"/>
          </rPr>
          <t>======
ID#AAAAf1NGRkU
Ana Carolina Dutra    (2022-09-14 18:56:08)
Dado inserido manualmente.</t>
        </r>
      </text>
    </comment>
    <comment ref="P461" authorId="0">
      <text>
        <r>
          <rPr>
            <sz val="11"/>
            <color theme="1"/>
            <rFont val="Calibri"/>
            <scheme val="minor"/>
          </rPr>
          <t>======
ID#AAAAf1NGS6g
Ana Carolina Dutra    (2022-09-14 18:56:09)
Dado inserido manualmente.</t>
        </r>
      </text>
    </comment>
    <comment ref="Q461" authorId="0">
      <text>
        <r>
          <rPr>
            <sz val="11"/>
            <color theme="1"/>
            <rFont val="Calibri"/>
            <scheme val="minor"/>
          </rPr>
          <t>======
ID#AAAAf1NGSfM
Ana Carolina Dutra    (2022-09-14 18:56:08)
Dado inserido manualmente.</t>
        </r>
      </text>
    </comment>
    <comment ref="R461" authorId="0">
      <text>
        <r>
          <rPr>
            <sz val="11"/>
            <color theme="1"/>
            <rFont val="Calibri"/>
            <scheme val="minor"/>
          </rPr>
          <t>======
ID#AAAAf1NGR0k
Ana Carolina Dutra    (2022-09-14 18:56:08)
Dado inserido manualmente.</t>
        </r>
      </text>
    </comment>
    <comment ref="C462" authorId="0">
      <text>
        <r>
          <rPr>
            <sz val="11"/>
            <color theme="1"/>
            <rFont val="Calibri"/>
            <scheme val="minor"/>
          </rPr>
          <t>======
ID#AAAAf1NGSdE
Ana Carolina Dutra    (2022-09-14 18:56:08)
Dado inserido manualmente.</t>
        </r>
      </text>
    </comment>
    <comment ref="K462" authorId="0">
      <text>
        <r>
          <rPr>
            <sz val="11"/>
            <color theme="1"/>
            <rFont val="Calibri"/>
            <scheme val="minor"/>
          </rPr>
          <t>======
ID#AAAAf1NGSQQ
Ana Carolina Dutra    (2022-09-14 18:56:08)
Equipamento em teste.</t>
        </r>
      </text>
    </comment>
    <comment ref="L462" authorId="0">
      <text>
        <r>
          <rPr>
            <sz val="11"/>
            <color theme="1"/>
            <rFont val="Calibri"/>
            <scheme val="minor"/>
          </rPr>
          <t>======
ID#AAAAf1NGSt4
Ana Carolina Dutra    (2022-09-14 18:56:08)
Dado inserido manualmente.</t>
        </r>
      </text>
    </comment>
    <comment ref="M462" authorId="0">
      <text>
        <r>
          <rPr>
            <sz val="11"/>
            <color theme="1"/>
            <rFont val="Calibri"/>
            <scheme val="minor"/>
          </rPr>
          <t>======
ID#AAAAf1NGRhc
Ana Carolina Dutra    (2022-09-14 18:56:08)
Dado inserido manualmente.</t>
        </r>
      </text>
    </comment>
    <comment ref="N462" authorId="0">
      <text>
        <r>
          <rPr>
            <sz val="11"/>
            <color theme="1"/>
            <rFont val="Calibri"/>
            <scheme val="minor"/>
          </rPr>
          <t>======
ID#AAAAf1NGS9Q
Ana Carolina Dutra    (2022-09-14 18:56:09)
Dado inserido manualmente.</t>
        </r>
      </text>
    </comment>
    <comment ref="O462" authorId="0">
      <text>
        <r>
          <rPr>
            <sz val="11"/>
            <color theme="1"/>
            <rFont val="Calibri"/>
            <scheme val="minor"/>
          </rPr>
          <t>======
ID#AAAAf1NGRrM
Ana Carolina Dutra    (2022-09-14 18:56:08)
Dado inserido manualmente.</t>
        </r>
      </text>
    </comment>
    <comment ref="P462" authorId="0">
      <text>
        <r>
          <rPr>
            <sz val="11"/>
            <color theme="1"/>
            <rFont val="Calibri"/>
            <scheme val="minor"/>
          </rPr>
          <t>======
ID#AAAAf1NGS6Y
Ana Carolina Dutra    (2022-09-14 18:56:09)
Dado inserido manualmente.</t>
        </r>
      </text>
    </comment>
    <comment ref="Q462" authorId="0">
      <text>
        <r>
          <rPr>
            <sz val="11"/>
            <color theme="1"/>
            <rFont val="Calibri"/>
            <scheme val="minor"/>
          </rPr>
          <t>======
ID#AAAAf1NGR98
Ana Carolina Dutra    (2022-09-14 18:56:08)
Dado inserido manualmente.</t>
        </r>
      </text>
    </comment>
    <comment ref="R462" authorId="0">
      <text>
        <r>
          <rPr>
            <sz val="11"/>
            <color theme="1"/>
            <rFont val="Calibri"/>
            <scheme val="minor"/>
          </rPr>
          <t>======
ID#AAAAf1NGSL0
Ana Carolina Dutra    (2022-09-14 18:56:08)
Dado inserido manualmente.</t>
        </r>
      </text>
    </comment>
    <comment ref="C463" authorId="0">
      <text>
        <r>
          <rPr>
            <sz val="11"/>
            <color theme="1"/>
            <rFont val="Calibri"/>
            <scheme val="minor"/>
          </rPr>
          <t>======
ID#AAAAf1NGRw0
Ana Carolina Dutra    (2022-09-14 18:56:08)
Dado inserido manualmente.</t>
        </r>
      </text>
    </comment>
    <comment ref="K463" authorId="0">
      <text>
        <r>
          <rPr>
            <sz val="11"/>
            <color theme="1"/>
            <rFont val="Calibri"/>
            <scheme val="minor"/>
          </rPr>
          <t>======
ID#AAAAf1NGSTk
Ana Carolina Dutra    (2022-09-14 18:56:08)
Intervenção técnica</t>
        </r>
      </text>
    </comment>
    <comment ref="L463" authorId="0">
      <text>
        <r>
          <rPr>
            <sz val="11"/>
            <color theme="1"/>
            <rFont val="Calibri"/>
            <scheme val="minor"/>
          </rPr>
          <t>======
ID#AAAAf1NGST0
Ana Carolina Dutra    (2022-09-14 18:56:08)
Dado inserido manualmente.</t>
        </r>
      </text>
    </comment>
    <comment ref="M463" authorId="0">
      <text>
        <r>
          <rPr>
            <sz val="11"/>
            <color theme="1"/>
            <rFont val="Calibri"/>
            <scheme val="minor"/>
          </rPr>
          <t>======
ID#AAAAf1NGSHM
Ana Carolina Dutra    (2022-09-14 18:56:08)
Dado inserido manualmente.</t>
        </r>
      </text>
    </comment>
    <comment ref="N463" authorId="0">
      <text>
        <r>
          <rPr>
            <sz val="11"/>
            <color theme="1"/>
            <rFont val="Calibri"/>
            <scheme val="minor"/>
          </rPr>
          <t>======
ID#AAAAf1NGRmc
Ana Carolina Dutra    (2022-09-14 18:56:08)
Dado inserido manualmente.</t>
        </r>
      </text>
    </comment>
    <comment ref="O463" authorId="0">
      <text>
        <r>
          <rPr>
            <sz val="11"/>
            <color theme="1"/>
            <rFont val="Calibri"/>
            <scheme val="minor"/>
          </rPr>
          <t>======
ID#AAAAf1NGSN8
Ana Carolina Dutra    (2022-09-14 18:56:08)
Dado inserido manualmente.</t>
        </r>
      </text>
    </comment>
    <comment ref="P463" authorId="0">
      <text>
        <r>
          <rPr>
            <sz val="11"/>
            <color theme="1"/>
            <rFont val="Calibri"/>
            <scheme val="minor"/>
          </rPr>
          <t>======
ID#AAAAf1NGSAE
Ana Carolina Dutra    (2022-09-14 18:56:08)
Dado inserido manualmente.</t>
        </r>
      </text>
    </comment>
    <comment ref="Q463" authorId="0">
      <text>
        <r>
          <rPr>
            <sz val="11"/>
            <color theme="1"/>
            <rFont val="Calibri"/>
            <scheme val="minor"/>
          </rPr>
          <t>======
ID#AAAAf1NGSQ8
Ana Carolina Dutra    (2022-09-14 18:56:08)
Dado inserido manualmente.</t>
        </r>
      </text>
    </comment>
    <comment ref="R463" authorId="0">
      <text>
        <r>
          <rPr>
            <sz val="11"/>
            <color theme="1"/>
            <rFont val="Calibri"/>
            <scheme val="minor"/>
          </rPr>
          <t>======
ID#AAAAf1NGSFw
Ana Carolina Dutra    (2022-09-14 18:56:08)
Dado inserido manualmente.</t>
        </r>
      </text>
    </comment>
    <comment ref="C464" authorId="0">
      <text>
        <r>
          <rPr>
            <sz val="11"/>
            <color theme="1"/>
            <rFont val="Calibri"/>
            <scheme val="minor"/>
          </rPr>
          <t>======
ID#AAAAf1NGRxc
Ana Carolina Dutra    (2022-09-14 18:56:08)
Travamento do WinAQMS.</t>
        </r>
      </text>
    </comment>
    <comment ref="D464" authorId="0">
      <text>
        <r>
          <rPr>
            <sz val="11"/>
            <color theme="1"/>
            <rFont val="Calibri"/>
            <scheme val="minor"/>
          </rPr>
          <t>======
ID#AAAAf1NGSf8
Ana Carolina Dutra    (2022-09-14 18:56:08)
Travamento do WinAQMS.</t>
        </r>
      </text>
    </comment>
    <comment ref="E464" authorId="0">
      <text>
        <r>
          <rPr>
            <sz val="11"/>
            <color theme="1"/>
            <rFont val="Calibri"/>
            <scheme val="minor"/>
          </rPr>
          <t>======
ID#AAAAf1NGSM0
Ana Carolina Dutra    (2022-09-14 18:56:08)
Travamento do WinAQMS.</t>
        </r>
      </text>
    </comment>
    <comment ref="F464" authorId="0">
      <text>
        <r>
          <rPr>
            <sz val="11"/>
            <color theme="1"/>
            <rFont val="Calibri"/>
            <scheme val="minor"/>
          </rPr>
          <t>======
ID#AAAAf1NGSGo
Ana Carolina Dutra    (2022-09-14 18:56:08)
Travamento do WinAQMS.</t>
        </r>
      </text>
    </comment>
    <comment ref="G464" authorId="0">
      <text>
        <r>
          <rPr>
            <sz val="11"/>
            <color theme="1"/>
            <rFont val="Calibri"/>
            <scheme val="minor"/>
          </rPr>
          <t>======
ID#AAAAf1NGSIs
Ana Carolina Dutra    (2022-09-14 18:56:08)
Travamento do WinAQMS.</t>
        </r>
      </text>
    </comment>
    <comment ref="H464" authorId="0">
      <text>
        <r>
          <rPr>
            <sz val="11"/>
            <color theme="1"/>
            <rFont val="Calibri"/>
            <scheme val="minor"/>
          </rPr>
          <t>======
ID#AAAAf1NGSRA
Ana Carolina Dutra    (2022-09-14 18:56:08)
Travamento do WinAQMS.</t>
        </r>
      </text>
    </comment>
    <comment ref="I464" authorId="0">
      <text>
        <r>
          <rPr>
            <sz val="11"/>
            <color theme="1"/>
            <rFont val="Calibri"/>
            <scheme val="minor"/>
          </rPr>
          <t>======
ID#AAAAf1NGRrU
Ana Carolina Dutra    (2022-09-14 18:56:08)
Travamento do WinAQMS.</t>
        </r>
      </text>
    </comment>
    <comment ref="K464" authorId="0">
      <text>
        <r>
          <rPr>
            <sz val="11"/>
            <color theme="1"/>
            <rFont val="Calibri"/>
            <scheme val="minor"/>
          </rPr>
          <t>======
ID#AAAAf1NGRaU
Ana Carolina Dutra    (2022-09-14 18:56:08)
Intervenção técnica</t>
        </r>
      </text>
    </comment>
    <comment ref="L464" authorId="0">
      <text>
        <r>
          <rPr>
            <sz val="11"/>
            <color theme="1"/>
            <rFont val="Calibri"/>
            <scheme val="minor"/>
          </rPr>
          <t>======
ID#AAAAf1NGRv0
Ana Carolina Dutra    (2022-09-14 18:56:08)
Travamento do WinAQMS.</t>
        </r>
      </text>
    </comment>
    <comment ref="M464" authorId="0">
      <text>
        <r>
          <rPr>
            <sz val="11"/>
            <color theme="1"/>
            <rFont val="Calibri"/>
            <scheme val="minor"/>
          </rPr>
          <t>======
ID#AAAAf1NGSTA
Ana Carolina Dutra    (2022-09-14 18:56:08)
Travamento do WinAQMS.</t>
        </r>
      </text>
    </comment>
    <comment ref="N464" authorId="0">
      <text>
        <r>
          <rPr>
            <sz val="11"/>
            <color theme="1"/>
            <rFont val="Calibri"/>
            <scheme val="minor"/>
          </rPr>
          <t>======
ID#AAAAf1NGR_A
Ana Carolina Dutra    (2022-09-14 18:56:08)
Travamento do WinAQMS.</t>
        </r>
      </text>
    </comment>
    <comment ref="O464" authorId="0">
      <text>
        <r>
          <rPr>
            <sz val="11"/>
            <color theme="1"/>
            <rFont val="Calibri"/>
            <scheme val="minor"/>
          </rPr>
          <t>======
ID#AAAAf1NGRlw
Ana Carolina Dutra    (2022-09-14 18:56:08)
Travamento do WinAQMS.</t>
        </r>
      </text>
    </comment>
    <comment ref="P464" authorId="0">
      <text>
        <r>
          <rPr>
            <sz val="11"/>
            <color theme="1"/>
            <rFont val="Calibri"/>
            <scheme val="minor"/>
          </rPr>
          <t>======
ID#AAAAf1NGS5U
Ana Carolina Dutra    (2022-09-14 18:56:09)
Travamento do WinAQMS.</t>
        </r>
      </text>
    </comment>
    <comment ref="Q464" authorId="0">
      <text>
        <r>
          <rPr>
            <sz val="11"/>
            <color theme="1"/>
            <rFont val="Calibri"/>
            <scheme val="minor"/>
          </rPr>
          <t>======
ID#AAAAf1NGRt0
Ana Carolina Dutra    (2022-09-14 18:56:08)
Travamento do WinAQMS.</t>
        </r>
      </text>
    </comment>
    <comment ref="R464" authorId="0">
      <text>
        <r>
          <rPr>
            <sz val="11"/>
            <color theme="1"/>
            <rFont val="Calibri"/>
            <scheme val="minor"/>
          </rPr>
          <t>======
ID#AAAAf1NGRkY
Ana Carolina Dutra    (2022-09-14 18:56:08)
Travamento do WinAQMS.</t>
        </r>
      </text>
    </comment>
    <comment ref="K465" authorId="0">
      <text>
        <r>
          <rPr>
            <sz val="11"/>
            <color theme="1"/>
            <rFont val="Calibri"/>
            <scheme val="minor"/>
          </rPr>
          <t>======
ID#AAAAf1NGSDs
Ana Carolina Dutra    (2022-09-14 18:56:08)
Intervenção técnica</t>
        </r>
      </text>
    </comment>
    <comment ref="K466" authorId="0">
      <text>
        <r>
          <rPr>
            <sz val="11"/>
            <color theme="1"/>
            <rFont val="Calibri"/>
            <scheme val="minor"/>
          </rPr>
          <t>======
ID#AAAAf1NGR3k
Ana Carolina Dutra    (2022-09-14 18:56:08)
Intervenção técnica</t>
        </r>
      </text>
    </comment>
    <comment ref="K467" authorId="0">
      <text>
        <r>
          <rPr>
            <sz val="11"/>
            <color theme="1"/>
            <rFont val="Calibri"/>
            <scheme val="minor"/>
          </rPr>
          <t>======
ID#AAAAf1NGSMg
Ana Carolina Dutra    (2022-09-14 18:56:08)
Intervenção técnica</t>
        </r>
      </text>
    </comment>
    <comment ref="K468" authorId="0">
      <text>
        <r>
          <rPr>
            <sz val="11"/>
            <color theme="1"/>
            <rFont val="Calibri"/>
            <scheme val="minor"/>
          </rPr>
          <t>======
ID#AAAAf1NGStM
Ana Carolina Dutra    (2022-09-14 18:56:08)
Intervenção técnica</t>
        </r>
      </text>
    </comment>
    <comment ref="K469" authorId="0">
      <text>
        <r>
          <rPr>
            <sz val="11"/>
            <color theme="1"/>
            <rFont val="Calibri"/>
            <scheme val="minor"/>
          </rPr>
          <t>======
ID#AAAAf1NGRwc
Ana Carolina Dutra    (2022-09-14 18:56:08)
Intervenção técnica</t>
        </r>
      </text>
    </comment>
    <comment ref="C492" authorId="0">
      <text>
        <r>
          <rPr>
            <sz val="11"/>
            <color theme="1"/>
            <rFont val="Calibri"/>
            <scheme val="minor"/>
          </rPr>
          <t>======
ID#AAAAf1NGSzk
Ana Carolina Dutra    (2022-09-14 18:56:09)
Dado inserido manualmente.</t>
        </r>
      </text>
    </comment>
    <comment ref="L492" authorId="0">
      <text>
        <r>
          <rPr>
            <sz val="11"/>
            <color theme="1"/>
            <rFont val="Calibri"/>
            <scheme val="minor"/>
          </rPr>
          <t>======
ID#AAAAf1NGRnU
Ana Carolina Dutra    (2022-09-14 18:56:08)
Dado inserido manualmente.</t>
        </r>
      </text>
    </comment>
    <comment ref="M492" authorId="0">
      <text>
        <r>
          <rPr>
            <sz val="11"/>
            <color theme="1"/>
            <rFont val="Calibri"/>
            <scheme val="minor"/>
          </rPr>
          <t>======
ID#AAAAf1NGR8U
Ana Carolina Dutra    (2022-09-14 18:56:08)
Dado inserido manualmente.</t>
        </r>
      </text>
    </comment>
    <comment ref="N492" authorId="0">
      <text>
        <r>
          <rPr>
            <sz val="11"/>
            <color theme="1"/>
            <rFont val="Calibri"/>
            <scheme val="minor"/>
          </rPr>
          <t>======
ID#AAAAf1NGSC0
Ana Carolina Dutra    (2022-09-14 18:56:08)
Dado inserido manualmente.</t>
        </r>
      </text>
    </comment>
    <comment ref="O492" authorId="0">
      <text>
        <r>
          <rPr>
            <sz val="11"/>
            <color theme="1"/>
            <rFont val="Calibri"/>
            <scheme val="minor"/>
          </rPr>
          <t>======
ID#AAAAf1NGRjQ
Ana Carolina Dutra    (2022-09-14 18:56:08)
Dado inserido manualmente.</t>
        </r>
      </text>
    </comment>
    <comment ref="P492" authorId="0">
      <text>
        <r>
          <rPr>
            <sz val="11"/>
            <color theme="1"/>
            <rFont val="Calibri"/>
            <scheme val="minor"/>
          </rPr>
          <t>======
ID#AAAAf1NGS8k
Ana Carolina Dutra    (2022-09-14 18:56:09)
Dado inserido manualmente.</t>
        </r>
      </text>
    </comment>
    <comment ref="Q492" authorId="0">
      <text>
        <r>
          <rPr>
            <sz val="11"/>
            <color theme="1"/>
            <rFont val="Calibri"/>
            <scheme val="minor"/>
          </rPr>
          <t>======
ID#AAAAf1NGRa4
Ana Carolina Dutra    (2022-09-14 18:56:08)
Dado inserido manualmente.</t>
        </r>
      </text>
    </comment>
    <comment ref="R492" authorId="0">
      <text>
        <r>
          <rPr>
            <sz val="11"/>
            <color theme="1"/>
            <rFont val="Calibri"/>
            <scheme val="minor"/>
          </rPr>
          <t>======
ID#AAAAf1NGSdQ
Ana Carolina Dutra    (2022-09-14 18:56:08)
Dado inserido manualmente.</t>
        </r>
      </text>
    </comment>
    <comment ref="C493" authorId="0">
      <text>
        <r>
          <rPr>
            <sz val="11"/>
            <color theme="1"/>
            <rFont val="Calibri"/>
            <scheme val="minor"/>
          </rPr>
          <t>======
ID#AAAAf1NGRdA
Ana Carolina Dutra    (2022-09-14 18:56:08)
Dado inserido manualmente.</t>
        </r>
      </text>
    </comment>
    <comment ref="L493" authorId="0">
      <text>
        <r>
          <rPr>
            <sz val="11"/>
            <color theme="1"/>
            <rFont val="Calibri"/>
            <scheme val="minor"/>
          </rPr>
          <t>======
ID#AAAAf1NGRh0
Ana Carolina Dutra    (2022-09-14 18:56:08)
Dado inserido manualmente.</t>
        </r>
      </text>
    </comment>
    <comment ref="M493" authorId="0">
      <text>
        <r>
          <rPr>
            <sz val="11"/>
            <color theme="1"/>
            <rFont val="Calibri"/>
            <scheme val="minor"/>
          </rPr>
          <t>======
ID#AAAAf1NGS2g
Ana Carolina Dutra    (2022-09-14 18:56:09)
Dado inserido manualmente.</t>
        </r>
      </text>
    </comment>
    <comment ref="N493" authorId="0">
      <text>
        <r>
          <rPr>
            <sz val="11"/>
            <color theme="1"/>
            <rFont val="Calibri"/>
            <scheme val="minor"/>
          </rPr>
          <t>======
ID#AAAAf1NGSOw
Ana Carolina Dutra    (2022-09-14 18:56:08)
Dado inserido manualmente.</t>
        </r>
      </text>
    </comment>
    <comment ref="O493" authorId="0">
      <text>
        <r>
          <rPr>
            <sz val="11"/>
            <color theme="1"/>
            <rFont val="Calibri"/>
            <scheme val="minor"/>
          </rPr>
          <t>======
ID#AAAAf1NGSMk
Ana Carolina Dutra    (2022-09-14 18:56:08)
Dado inserido manualmente.</t>
        </r>
      </text>
    </comment>
    <comment ref="P493" authorId="0">
      <text>
        <r>
          <rPr>
            <sz val="11"/>
            <color theme="1"/>
            <rFont val="Calibri"/>
            <scheme val="minor"/>
          </rPr>
          <t>======
ID#AAAAf1NGR3M
Ana Carolina Dutra    (2022-09-14 18:56:08)
Dado inserido manualmente.</t>
        </r>
      </text>
    </comment>
    <comment ref="Q493" authorId="0">
      <text>
        <r>
          <rPr>
            <sz val="11"/>
            <color theme="1"/>
            <rFont val="Calibri"/>
            <scheme val="minor"/>
          </rPr>
          <t>======
ID#AAAAf1NGSd8
Ana Carolina Dutra    (2022-09-14 18:56:08)
Dado inserido manualmente.</t>
        </r>
      </text>
    </comment>
    <comment ref="R493" authorId="0">
      <text>
        <r>
          <rPr>
            <sz val="11"/>
            <color theme="1"/>
            <rFont val="Calibri"/>
            <scheme val="minor"/>
          </rPr>
          <t>======
ID#AAAAf1NGRxk
Ana Carolina Dutra    (2022-09-14 18:56:08)
Dado inserido manualmente.</t>
        </r>
      </text>
    </comment>
    <comment ref="C494" authorId="0">
      <text>
        <r>
          <rPr>
            <sz val="11"/>
            <color theme="1"/>
            <rFont val="Calibri"/>
            <scheme val="minor"/>
          </rPr>
          <t>======
ID#AAAAf1NGSAc
Ana Carolina Dutra    (2022-09-14 18:56:08)
Dado inserido manualmente.</t>
        </r>
      </text>
    </comment>
    <comment ref="L494" authorId="0">
      <text>
        <r>
          <rPr>
            <sz val="11"/>
            <color theme="1"/>
            <rFont val="Calibri"/>
            <scheme val="minor"/>
          </rPr>
          <t>======
ID#AAAAf1NGSfk
Ana Carolina Dutra    (2022-09-14 18:56:08)
Dado inserido manualmente.</t>
        </r>
      </text>
    </comment>
    <comment ref="M494" authorId="0">
      <text>
        <r>
          <rPr>
            <sz val="11"/>
            <color theme="1"/>
            <rFont val="Calibri"/>
            <scheme val="minor"/>
          </rPr>
          <t>======
ID#AAAAf1NGRsU
Ana Carolina Dutra    (2022-09-14 18:56:08)
Dado inserido manualmente.</t>
        </r>
      </text>
    </comment>
    <comment ref="N494" authorId="0">
      <text>
        <r>
          <rPr>
            <sz val="11"/>
            <color theme="1"/>
            <rFont val="Calibri"/>
            <scheme val="minor"/>
          </rPr>
          <t>======
ID#AAAAf1NGSDg
Ana Carolina Dutra    (2022-09-14 18:56:08)
Dado inserido manualmente.</t>
        </r>
      </text>
    </comment>
    <comment ref="O494" authorId="0">
      <text>
        <r>
          <rPr>
            <sz val="11"/>
            <color theme="1"/>
            <rFont val="Calibri"/>
            <scheme val="minor"/>
          </rPr>
          <t>======
ID#AAAAf1NGSNU
Ana Carolina Dutra    (2022-09-14 18:56:08)
Dado inserido manualmente.</t>
        </r>
      </text>
    </comment>
    <comment ref="P494" authorId="0">
      <text>
        <r>
          <rPr>
            <sz val="11"/>
            <color theme="1"/>
            <rFont val="Calibri"/>
            <scheme val="minor"/>
          </rPr>
          <t>======
ID#AAAAf1NGS-4
Ana Carolina Dutra    (2022-09-14 18:56:09)
Dado inserido manualmente.</t>
        </r>
      </text>
    </comment>
    <comment ref="Q494" authorId="0">
      <text>
        <r>
          <rPr>
            <sz val="11"/>
            <color theme="1"/>
            <rFont val="Calibri"/>
            <scheme val="minor"/>
          </rPr>
          <t>======
ID#AAAAf1NGR9I
Ana Carolina Dutra    (2022-09-14 18:56:08)
Dado inserido manualmente.</t>
        </r>
      </text>
    </comment>
    <comment ref="R494" authorId="0">
      <text>
        <r>
          <rPr>
            <sz val="11"/>
            <color theme="1"/>
            <rFont val="Calibri"/>
            <scheme val="minor"/>
          </rPr>
          <t>======
ID#AAAAf1NGSaY
Ana Carolina Dutra    (2022-09-14 18:56:08)
Dado inserido manualmente.</t>
        </r>
      </text>
    </comment>
    <comment ref="C495" authorId="0">
      <text>
        <r>
          <rPr>
            <sz val="11"/>
            <color theme="1"/>
            <rFont val="Calibri"/>
            <scheme val="minor"/>
          </rPr>
          <t>======
ID#AAAAf1NGSeo
Ana Carolina Dutra    (2022-09-14 18:56:08)
Dado inserido manualmente.</t>
        </r>
      </text>
    </comment>
    <comment ref="L495" authorId="0">
      <text>
        <r>
          <rPr>
            <sz val="11"/>
            <color theme="1"/>
            <rFont val="Calibri"/>
            <scheme val="minor"/>
          </rPr>
          <t>======
ID#AAAAf1NGS-0
Ana Carolina Dutra    (2022-09-14 18:56:09)
Dado inserido manualmente.</t>
        </r>
      </text>
    </comment>
    <comment ref="M495" authorId="0">
      <text>
        <r>
          <rPr>
            <sz val="11"/>
            <color theme="1"/>
            <rFont val="Calibri"/>
            <scheme val="minor"/>
          </rPr>
          <t>======
ID#AAAAf1NGSTs
Ana Carolina Dutra    (2022-09-14 18:56:08)
Dado inserido manualmente.</t>
        </r>
      </text>
    </comment>
    <comment ref="N495" authorId="0">
      <text>
        <r>
          <rPr>
            <sz val="11"/>
            <color theme="1"/>
            <rFont val="Calibri"/>
            <scheme val="minor"/>
          </rPr>
          <t>======
ID#AAAAf1NGSeM
Ana Carolina Dutra    (2022-09-14 18:56:08)
Dado inserido manualmente.</t>
        </r>
      </text>
    </comment>
    <comment ref="O495" authorId="0">
      <text>
        <r>
          <rPr>
            <sz val="11"/>
            <color theme="1"/>
            <rFont val="Calibri"/>
            <scheme val="minor"/>
          </rPr>
          <t>======
ID#AAAAf1NGRqU
Ana Carolina Dutra    (2022-09-14 18:56:08)
Dado inserido manualmente.</t>
        </r>
      </text>
    </comment>
    <comment ref="P495" authorId="0">
      <text>
        <r>
          <rPr>
            <sz val="11"/>
            <color theme="1"/>
            <rFont val="Calibri"/>
            <scheme val="minor"/>
          </rPr>
          <t>======
ID#AAAAf1NGS98
Ana Carolina Dutra    (2022-09-14 18:56:09)
Dado inserido manualmente.</t>
        </r>
      </text>
    </comment>
    <comment ref="Q495" authorId="0">
      <text>
        <r>
          <rPr>
            <sz val="11"/>
            <color theme="1"/>
            <rFont val="Calibri"/>
            <scheme val="minor"/>
          </rPr>
          <t>======
ID#AAAAf1NGTBU
Ana Carolina Dutra    (2022-09-14 18:56:09)
Dado inserido manualmente.</t>
        </r>
      </text>
    </comment>
    <comment ref="R495" authorId="0">
      <text>
        <r>
          <rPr>
            <sz val="11"/>
            <color theme="1"/>
            <rFont val="Calibri"/>
            <scheme val="minor"/>
          </rPr>
          <t>======
ID#AAAAf1NGRe0
Ana Carolina Dutra    (2022-09-14 18:56:08)
Dado inserido manualmente.</t>
        </r>
      </text>
    </comment>
    <comment ref="C500" authorId="0">
      <text>
        <r>
          <rPr>
            <sz val="11"/>
            <color theme="1"/>
            <rFont val="Calibri"/>
            <scheme val="minor"/>
          </rPr>
          <t>======
ID#AAAAf1NGS7o
Ana Carolina Dutra    (2022-09-14 18:56:09)
Travamento do Windows do datalogger devido a atualização.</t>
        </r>
      </text>
    </comment>
    <comment ref="D500" authorId="0">
      <text>
        <r>
          <rPr>
            <sz val="11"/>
            <color theme="1"/>
            <rFont val="Calibri"/>
            <scheme val="minor"/>
          </rPr>
          <t>======
ID#AAAAf1NGSmI
Ana Carolina Dutra    (2022-09-14 18:56:08)
Travamento do Windows do datalogger devido a atualização.</t>
        </r>
      </text>
    </comment>
    <comment ref="E500" authorId="0">
      <text>
        <r>
          <rPr>
            <sz val="11"/>
            <color theme="1"/>
            <rFont val="Calibri"/>
            <scheme val="minor"/>
          </rPr>
          <t>======
ID#AAAAf1NGSDA
Ana Carolina Dutra    (2022-09-14 18:56:08)
Travamento do Windows do datalogger devido a atualização.</t>
        </r>
      </text>
    </comment>
    <comment ref="F500" authorId="0">
      <text>
        <r>
          <rPr>
            <sz val="11"/>
            <color theme="1"/>
            <rFont val="Calibri"/>
            <scheme val="minor"/>
          </rPr>
          <t>======
ID#AAAAf1NGS8M
Ana Carolina Dutra    (2022-09-14 18:56:09)
Travamento do Windows do datalogger devido a atualização.</t>
        </r>
      </text>
    </comment>
    <comment ref="G500" authorId="0">
      <text>
        <r>
          <rPr>
            <sz val="11"/>
            <color theme="1"/>
            <rFont val="Calibri"/>
            <scheme val="minor"/>
          </rPr>
          <t>======
ID#AAAAf1NGSh0
Ana Carolina Dutra    (2022-09-14 18:56:08)
Travamento do Windows do datalogger devido a atualização.</t>
        </r>
      </text>
    </comment>
    <comment ref="H500" authorId="0">
      <text>
        <r>
          <rPr>
            <sz val="11"/>
            <color theme="1"/>
            <rFont val="Calibri"/>
            <scheme val="minor"/>
          </rPr>
          <t>======
ID#AAAAf1NGR0s
Ana Carolina Dutra    (2022-09-14 18:56:08)
Travamento do Windows do datalogger devido a atualização.</t>
        </r>
      </text>
    </comment>
    <comment ref="I500" authorId="0">
      <text>
        <r>
          <rPr>
            <sz val="11"/>
            <color theme="1"/>
            <rFont val="Calibri"/>
            <scheme val="minor"/>
          </rPr>
          <t>======
ID#AAAAf1NGR1w
Ana Carolina Dutra    (2022-09-14 18:56:08)
Travamento do Windows do datalogger devido a atualização.</t>
        </r>
      </text>
    </comment>
    <comment ref="L500" authorId="0">
      <text>
        <r>
          <rPr>
            <sz val="11"/>
            <color theme="1"/>
            <rFont val="Calibri"/>
            <scheme val="minor"/>
          </rPr>
          <t>======
ID#AAAAf1NGSoY
Ana Carolina Dutra    (2022-09-14 18:56:08)
Travamento do Windows do datalogger devido a atualização.</t>
        </r>
      </text>
    </comment>
    <comment ref="M500" authorId="0">
      <text>
        <r>
          <rPr>
            <sz val="11"/>
            <color theme="1"/>
            <rFont val="Calibri"/>
            <scheme val="minor"/>
          </rPr>
          <t>======
ID#AAAAf1NGSVM
Ana Carolina Dutra    (2022-09-14 18:56:08)
Travamento do Windows do datalogger devido a atualização.</t>
        </r>
      </text>
    </comment>
    <comment ref="N500" authorId="0">
      <text>
        <r>
          <rPr>
            <sz val="11"/>
            <color theme="1"/>
            <rFont val="Calibri"/>
            <scheme val="minor"/>
          </rPr>
          <t>======
ID#AAAAf1NGS0Y
Ana Carolina Dutra    (2022-09-14 18:56:09)
Travamento do Windows do datalogger devido a atualização.</t>
        </r>
      </text>
    </comment>
    <comment ref="O500" authorId="0">
      <text>
        <r>
          <rPr>
            <sz val="11"/>
            <color theme="1"/>
            <rFont val="Calibri"/>
            <scheme val="minor"/>
          </rPr>
          <t>======
ID#AAAAf1NGSlU
Ana Carolina Dutra    (2022-09-14 18:56:08)
Travamento do Windows do datalogger devido a atualização.</t>
        </r>
      </text>
    </comment>
    <comment ref="P500" authorId="0">
      <text>
        <r>
          <rPr>
            <sz val="11"/>
            <color theme="1"/>
            <rFont val="Calibri"/>
            <scheme val="minor"/>
          </rPr>
          <t>======
ID#AAAAf1NGSfI
Ana Carolina Dutra    (2022-09-14 18:56:08)
Travamento do Windows do datalogger devido a atualização.</t>
        </r>
      </text>
    </comment>
    <comment ref="Q500" authorId="0">
      <text>
        <r>
          <rPr>
            <sz val="11"/>
            <color theme="1"/>
            <rFont val="Calibri"/>
            <scheme val="minor"/>
          </rPr>
          <t>======
ID#AAAAf1NGSdg
Ana Carolina Dutra    (2022-09-14 18:56:08)
Travamento do Windows do datalogger devido a atualização.</t>
        </r>
      </text>
    </comment>
    <comment ref="R500" authorId="0">
      <text>
        <r>
          <rPr>
            <sz val="11"/>
            <color theme="1"/>
            <rFont val="Calibri"/>
            <scheme val="minor"/>
          </rPr>
          <t>======
ID#AAAAf1NGSnI
Ana Carolina Dutra    (2022-09-14 18:56:08)
Travamento do Windows do datalogger devido a atualização.</t>
        </r>
      </text>
    </comment>
    <comment ref="O520" authorId="0">
      <text>
        <r>
          <rPr>
            <sz val="11"/>
            <color theme="1"/>
            <rFont val="Calibri"/>
            <scheme val="minor"/>
          </rPr>
          <t>======
ID#AAAAf1NGSC8
Ana Carolina Dutra    (2022-09-14 18:56:08)
Desvio de leitura para valor fora da faixa de medição.</t>
        </r>
      </text>
    </comment>
    <comment ref="C523" authorId="0">
      <text>
        <r>
          <rPr>
            <sz val="11"/>
            <color theme="1"/>
            <rFont val="Calibri"/>
            <scheme val="minor"/>
          </rPr>
          <t>======
ID#AAAAf1NGSko
Ana Carolina Dutra    (2022-09-14 18:56:08)
Dado inserido manualmente.</t>
        </r>
      </text>
    </comment>
    <comment ref="L523" authorId="0">
      <text>
        <r>
          <rPr>
            <sz val="11"/>
            <color theme="1"/>
            <rFont val="Calibri"/>
            <scheme val="minor"/>
          </rPr>
          <t>======
ID#AAAAf1NGRzU
Ana Carolina Dutra    (2022-09-14 18:56:08)
Dado inserido manualmente.</t>
        </r>
      </text>
    </comment>
    <comment ref="M523" authorId="0">
      <text>
        <r>
          <rPr>
            <sz val="11"/>
            <color theme="1"/>
            <rFont val="Calibri"/>
            <scheme val="minor"/>
          </rPr>
          <t>======
ID#AAAAf1NGSw4
Ana Carolina Dutra    (2022-09-14 18:56:09)
Dado inserido manualmente.</t>
        </r>
      </text>
    </comment>
    <comment ref="N523" authorId="0">
      <text>
        <r>
          <rPr>
            <sz val="11"/>
            <color theme="1"/>
            <rFont val="Calibri"/>
            <scheme val="minor"/>
          </rPr>
          <t>======
ID#AAAAf1NGRzE
Ana Carolina Dutra    (2022-09-14 18:56:08)
Dado inserido manualmente.</t>
        </r>
      </text>
    </comment>
    <comment ref="O523" authorId="0">
      <text>
        <r>
          <rPr>
            <sz val="11"/>
            <color theme="1"/>
            <rFont val="Calibri"/>
            <scheme val="minor"/>
          </rPr>
          <t>======
ID#AAAAf1NGS88
Ana Carolina Dutra    (2022-09-14 18:56:09)
Dado inserido manualmente.</t>
        </r>
      </text>
    </comment>
    <comment ref="P523" authorId="0">
      <text>
        <r>
          <rPr>
            <sz val="11"/>
            <color theme="1"/>
            <rFont val="Calibri"/>
            <scheme val="minor"/>
          </rPr>
          <t>======
ID#AAAAf1NGTAI
Ana Carolina Dutra    (2022-09-14 18:56:09)
Dado inserido manualmente.</t>
        </r>
      </text>
    </comment>
    <comment ref="Q523" authorId="0">
      <text>
        <r>
          <rPr>
            <sz val="11"/>
            <color theme="1"/>
            <rFont val="Calibri"/>
            <scheme val="minor"/>
          </rPr>
          <t>======
ID#AAAAf1NGRiM
Ana Carolina Dutra    (2022-09-14 18:56:08)
Dado inserido manualmente.</t>
        </r>
      </text>
    </comment>
    <comment ref="R523" authorId="0">
      <text>
        <r>
          <rPr>
            <sz val="11"/>
            <color theme="1"/>
            <rFont val="Calibri"/>
            <scheme val="minor"/>
          </rPr>
          <t>======
ID#AAAAf1NGSPk
Ana Carolina Dutra    (2022-09-14 18:56:08)
Dado inserido manualmente.</t>
        </r>
      </text>
    </comment>
    <comment ref="C524" authorId="0">
      <text>
        <r>
          <rPr>
            <sz val="11"/>
            <color theme="1"/>
            <rFont val="Calibri"/>
            <scheme val="minor"/>
          </rPr>
          <t>======
ID#AAAAf1NGSOc
Ana Carolina Dutra    (2022-09-14 18:56:08)
Dado inserido manualmente.</t>
        </r>
      </text>
    </comment>
    <comment ref="L524" authorId="0">
      <text>
        <r>
          <rPr>
            <sz val="11"/>
            <color theme="1"/>
            <rFont val="Calibri"/>
            <scheme val="minor"/>
          </rPr>
          <t>======
ID#AAAAf1NGR_E
Ana Carolina Dutra    (2022-09-14 18:56:08)
Dado inserido manualmente.</t>
        </r>
      </text>
    </comment>
    <comment ref="M524" authorId="0">
      <text>
        <r>
          <rPr>
            <sz val="11"/>
            <color theme="1"/>
            <rFont val="Calibri"/>
            <scheme val="minor"/>
          </rPr>
          <t>======
ID#AAAAf1NGR9c
Ana Carolina Dutra    (2022-09-14 18:56:08)
Dado inserido manualmente.</t>
        </r>
      </text>
    </comment>
    <comment ref="N524" authorId="0">
      <text>
        <r>
          <rPr>
            <sz val="11"/>
            <color theme="1"/>
            <rFont val="Calibri"/>
            <scheme val="minor"/>
          </rPr>
          <t>======
ID#AAAAf1NGSQk
Ana Carolina Dutra    (2022-09-14 18:56:08)
Dado inserido manualmente.</t>
        </r>
      </text>
    </comment>
    <comment ref="O524" authorId="0">
      <text>
        <r>
          <rPr>
            <sz val="11"/>
            <color theme="1"/>
            <rFont val="Calibri"/>
            <scheme val="minor"/>
          </rPr>
          <t>======
ID#AAAAf1NGSBM
Ana Carolina Dutra    (2022-09-14 18:56:08)
Dado inserido manualmente.</t>
        </r>
      </text>
    </comment>
    <comment ref="P524" authorId="0">
      <text>
        <r>
          <rPr>
            <sz val="11"/>
            <color theme="1"/>
            <rFont val="Calibri"/>
            <scheme val="minor"/>
          </rPr>
          <t>======
ID#AAAAf1NGR_k
Ana Carolina Dutra    (2022-09-14 18:56:08)
Dado inserido manualmente.</t>
        </r>
      </text>
    </comment>
    <comment ref="Q524" authorId="0">
      <text>
        <r>
          <rPr>
            <sz val="11"/>
            <color theme="1"/>
            <rFont val="Calibri"/>
            <scheme val="minor"/>
          </rPr>
          <t>======
ID#AAAAf1NGS5c
Ana Carolina Dutra    (2022-09-14 18:56:09)
Dado inserido manualmente.</t>
        </r>
      </text>
    </comment>
    <comment ref="R524" authorId="0">
      <text>
        <r>
          <rPr>
            <sz val="11"/>
            <color theme="1"/>
            <rFont val="Calibri"/>
            <scheme val="minor"/>
          </rPr>
          <t>======
ID#AAAAf1NGSWw
Ana Carolina Dutra    (2022-09-14 18:56:08)
Dado inserido manualmente.</t>
        </r>
      </text>
    </comment>
    <comment ref="C525" authorId="0">
      <text>
        <r>
          <rPr>
            <sz val="11"/>
            <color theme="1"/>
            <rFont val="Calibri"/>
            <scheme val="minor"/>
          </rPr>
          <t>======
ID#AAAAf1NGSDE
Ana Carolina Dutra    (2022-09-14 18:56:08)
Dado inserido manualmente.</t>
        </r>
      </text>
    </comment>
    <comment ref="L525" authorId="0">
      <text>
        <r>
          <rPr>
            <sz val="11"/>
            <color theme="1"/>
            <rFont val="Calibri"/>
            <scheme val="minor"/>
          </rPr>
          <t>======
ID#AAAAf1NGS08
Ana Carolina Dutra    (2022-09-14 18:56:09)
Dado inserido manualmente.</t>
        </r>
      </text>
    </comment>
    <comment ref="M525" authorId="0">
      <text>
        <r>
          <rPr>
            <sz val="11"/>
            <color theme="1"/>
            <rFont val="Calibri"/>
            <scheme val="minor"/>
          </rPr>
          <t>======
ID#AAAAf1NGSEs
Ana Carolina Dutra    (2022-09-14 18:56:08)
Dado inserido manualmente.</t>
        </r>
      </text>
    </comment>
    <comment ref="N525" authorId="0">
      <text>
        <r>
          <rPr>
            <sz val="11"/>
            <color theme="1"/>
            <rFont val="Calibri"/>
            <scheme val="minor"/>
          </rPr>
          <t>======
ID#AAAAf1NGSEQ
Ana Carolina Dutra    (2022-09-14 18:56:08)
Dado inserido manualmente.</t>
        </r>
      </text>
    </comment>
    <comment ref="O525" authorId="0">
      <text>
        <r>
          <rPr>
            <sz val="11"/>
            <color theme="1"/>
            <rFont val="Calibri"/>
            <scheme val="minor"/>
          </rPr>
          <t>======
ID#AAAAf1NGSVg
Ana Carolina Dutra    (2022-09-14 18:56:08)
Dado inserido manualmente.</t>
        </r>
      </text>
    </comment>
    <comment ref="P525" authorId="0">
      <text>
        <r>
          <rPr>
            <sz val="11"/>
            <color theme="1"/>
            <rFont val="Calibri"/>
            <scheme val="minor"/>
          </rPr>
          <t>======
ID#AAAAf1NGSnk
Ana Carolina Dutra    (2022-09-14 18:56:08)
Dado inserido manualmente.</t>
        </r>
      </text>
    </comment>
    <comment ref="Q525" authorId="0">
      <text>
        <r>
          <rPr>
            <sz val="11"/>
            <color theme="1"/>
            <rFont val="Calibri"/>
            <scheme val="minor"/>
          </rPr>
          <t>======
ID#AAAAf1NGSp8
Ana Carolina Dutra    (2022-09-14 18:56:08)
Dado inserido manualmente.</t>
        </r>
      </text>
    </comment>
    <comment ref="R525" authorId="0">
      <text>
        <r>
          <rPr>
            <sz val="11"/>
            <color theme="1"/>
            <rFont val="Calibri"/>
            <scheme val="minor"/>
          </rPr>
          <t>======
ID#AAAAf1NGSTQ
Ana Carolina Dutra    (2022-09-14 18:56:08)
Dado inserido manualmente.</t>
        </r>
      </text>
    </comment>
    <comment ref="C526" authorId="0">
      <text>
        <r>
          <rPr>
            <sz val="11"/>
            <color theme="1"/>
            <rFont val="Calibri"/>
            <scheme val="minor"/>
          </rPr>
          <t>======
ID#AAAAf1NGSiw
Ana Carolina Dutra    (2022-09-14 18:56:08)
Dado inserido manualmente.</t>
        </r>
      </text>
    </comment>
    <comment ref="L526" authorId="0">
      <text>
        <r>
          <rPr>
            <sz val="11"/>
            <color theme="1"/>
            <rFont val="Calibri"/>
            <scheme val="minor"/>
          </rPr>
          <t>======
ID#AAAAf1NGRwg
Ana Carolina Dutra    (2022-09-14 18:56:08)
Dado inserido manualmente.</t>
        </r>
      </text>
    </comment>
    <comment ref="M526" authorId="0">
      <text>
        <r>
          <rPr>
            <sz val="11"/>
            <color theme="1"/>
            <rFont val="Calibri"/>
            <scheme val="minor"/>
          </rPr>
          <t>======
ID#AAAAf1NGR8o
Ana Carolina Dutra    (2022-09-14 18:56:08)
Dado inserido manualmente.</t>
        </r>
      </text>
    </comment>
    <comment ref="N526" authorId="0">
      <text>
        <r>
          <rPr>
            <sz val="11"/>
            <color theme="1"/>
            <rFont val="Calibri"/>
            <scheme val="minor"/>
          </rPr>
          <t>======
ID#AAAAf1NGR-A
Ana Carolina Dutra    (2022-09-14 18:56:08)
Dado inserido manualmente.</t>
        </r>
      </text>
    </comment>
    <comment ref="O526" authorId="0">
      <text>
        <r>
          <rPr>
            <sz val="11"/>
            <color theme="1"/>
            <rFont val="Calibri"/>
            <scheme val="minor"/>
          </rPr>
          <t>======
ID#AAAAf1NGSAo
Ana Carolina Dutra    (2022-09-14 18:56:08)
Dado inserido manualmente.</t>
        </r>
      </text>
    </comment>
    <comment ref="P526" authorId="0">
      <text>
        <r>
          <rPr>
            <sz val="11"/>
            <color theme="1"/>
            <rFont val="Calibri"/>
            <scheme val="minor"/>
          </rPr>
          <t>======
ID#AAAAf1NGR5M
Ana Carolina Dutra    (2022-09-14 18:56:08)
Dado inserido manualmente.</t>
        </r>
      </text>
    </comment>
    <comment ref="Q526" authorId="0">
      <text>
        <r>
          <rPr>
            <sz val="11"/>
            <color theme="1"/>
            <rFont val="Calibri"/>
            <scheme val="minor"/>
          </rPr>
          <t>======
ID#AAAAf1NGSi8
Ana Carolina Dutra    (2022-09-14 18:56:08)
Dado inserido manualmente.</t>
        </r>
      </text>
    </comment>
    <comment ref="R526" authorId="0">
      <text>
        <r>
          <rPr>
            <sz val="11"/>
            <color theme="1"/>
            <rFont val="Calibri"/>
            <scheme val="minor"/>
          </rPr>
          <t>======
ID#AAAAf1NGSEM
Ana Carolina Dutra    (2022-09-14 18:56:08)
Dado inserido manualmente.</t>
        </r>
      </text>
    </comment>
    <comment ref="C527" authorId="0">
      <text>
        <r>
          <rPr>
            <sz val="11"/>
            <color theme="1"/>
            <rFont val="Calibri"/>
            <scheme val="minor"/>
          </rPr>
          <t>======
ID#AAAAf1NGRwQ
Ana Carolina Dutra    (2022-09-14 18:56:08)
Dado inserido manualmente.</t>
        </r>
      </text>
    </comment>
    <comment ref="L527" authorId="0">
      <text>
        <r>
          <rPr>
            <sz val="11"/>
            <color theme="1"/>
            <rFont val="Calibri"/>
            <scheme val="minor"/>
          </rPr>
          <t>======
ID#AAAAf1NGR-g
Ana Carolina Dutra    (2022-09-14 18:56:08)
Dado inserido manualmente.</t>
        </r>
      </text>
    </comment>
    <comment ref="M527" authorId="0">
      <text>
        <r>
          <rPr>
            <sz val="11"/>
            <color theme="1"/>
            <rFont val="Calibri"/>
            <scheme val="minor"/>
          </rPr>
          <t>======
ID#AAAAf1NGRqw
Ana Carolina Dutra    (2022-09-14 18:56:08)
Dado inserido manualmente.</t>
        </r>
      </text>
    </comment>
    <comment ref="N527" authorId="0">
      <text>
        <r>
          <rPr>
            <sz val="11"/>
            <color theme="1"/>
            <rFont val="Calibri"/>
            <scheme val="minor"/>
          </rPr>
          <t>======
ID#AAAAf1NGS4M
Ana Carolina Dutra    (2022-09-14 18:56:09)
Dado inserido manualmente.</t>
        </r>
      </text>
    </comment>
    <comment ref="O527" authorId="0">
      <text>
        <r>
          <rPr>
            <sz val="11"/>
            <color theme="1"/>
            <rFont val="Calibri"/>
            <scheme val="minor"/>
          </rPr>
          <t>======
ID#AAAAf1NGSXw
Ana Carolina Dutra    (2022-09-14 18:56:08)
Dado inserido manualmente.</t>
        </r>
      </text>
    </comment>
    <comment ref="P527" authorId="0">
      <text>
        <r>
          <rPr>
            <sz val="11"/>
            <color theme="1"/>
            <rFont val="Calibri"/>
            <scheme val="minor"/>
          </rPr>
          <t>======
ID#AAAAf1NGSwY
Ana Carolina Dutra    (2022-09-14 18:56:09)
Dado inserido manualmente.</t>
        </r>
      </text>
    </comment>
    <comment ref="Q527" authorId="0">
      <text>
        <r>
          <rPr>
            <sz val="11"/>
            <color theme="1"/>
            <rFont val="Calibri"/>
            <scheme val="minor"/>
          </rPr>
          <t>======
ID#AAAAf1NGRkE
Ana Carolina Dutra    (2022-09-14 18:56:08)
Dado inserido manualmente.</t>
        </r>
      </text>
    </comment>
    <comment ref="R527" authorId="0">
      <text>
        <r>
          <rPr>
            <sz val="11"/>
            <color theme="1"/>
            <rFont val="Calibri"/>
            <scheme val="minor"/>
          </rPr>
          <t>======
ID#AAAAf1NGSl4
Ana Carolina Dutra    (2022-09-14 18:56:08)
Dado inserido manualmente.</t>
        </r>
      </text>
    </comment>
    <comment ref="C528" authorId="0">
      <text>
        <r>
          <rPr>
            <sz val="11"/>
            <color theme="1"/>
            <rFont val="Calibri"/>
            <scheme val="minor"/>
          </rPr>
          <t>======
ID#AAAAf1NGSso
Ana Carolina Dutra    (2022-09-14 18:56:08)
Teste no nobreak da estação.</t>
        </r>
      </text>
    </comment>
    <comment ref="L528" authorId="0">
      <text>
        <r>
          <rPr>
            <sz val="11"/>
            <color theme="1"/>
            <rFont val="Calibri"/>
            <scheme val="minor"/>
          </rPr>
          <t>======
ID#AAAAf1NGSDk
Ana Carolina Dutra    (2022-09-14 18:56:08)
Teste no nobreak da estação.</t>
        </r>
      </text>
    </comment>
    <comment ref="M528" authorId="0">
      <text>
        <r>
          <rPr>
            <sz val="11"/>
            <color theme="1"/>
            <rFont val="Calibri"/>
            <scheme val="minor"/>
          </rPr>
          <t>======
ID#AAAAf1NGTBQ
Ana Carolina Dutra    (2022-09-14 18:56:09)
Teste no nobreak da estação.</t>
        </r>
      </text>
    </comment>
    <comment ref="N528" authorId="0">
      <text>
        <r>
          <rPr>
            <sz val="11"/>
            <color theme="1"/>
            <rFont val="Calibri"/>
            <scheme val="minor"/>
          </rPr>
          <t>======
ID#AAAAf1NGRwE
Ana Carolina Dutra    (2022-09-14 18:56:08)
Teste no nobreak da estação.</t>
        </r>
      </text>
    </comment>
    <comment ref="O528" authorId="0">
      <text>
        <r>
          <rPr>
            <sz val="11"/>
            <color theme="1"/>
            <rFont val="Calibri"/>
            <scheme val="minor"/>
          </rPr>
          <t>======
ID#AAAAf1NGSps
Ana Carolina Dutra    (2022-09-14 18:56:08)
Teste no nobreak da estação.</t>
        </r>
      </text>
    </comment>
    <comment ref="P528" authorId="0">
      <text>
        <r>
          <rPr>
            <sz val="11"/>
            <color theme="1"/>
            <rFont val="Calibri"/>
            <scheme val="minor"/>
          </rPr>
          <t>======
ID#AAAAf1NGS28
Ana Carolina Dutra    (2022-09-14 18:56:09)
Teste no nobreak da estação.</t>
        </r>
      </text>
    </comment>
    <comment ref="Q528" authorId="0">
      <text>
        <r>
          <rPr>
            <sz val="11"/>
            <color theme="1"/>
            <rFont val="Calibri"/>
            <scheme val="minor"/>
          </rPr>
          <t>======
ID#AAAAf1NGSIE
Ana Carolina Dutra    (2022-09-14 18:56:08)
Teste no nobreak da estação.</t>
        </r>
      </text>
    </comment>
    <comment ref="R528" authorId="0">
      <text>
        <r>
          <rPr>
            <sz val="11"/>
            <color theme="1"/>
            <rFont val="Calibri"/>
            <scheme val="minor"/>
          </rPr>
          <t>======
ID#AAAAf1NGShA
Ana Carolina Dutra    (2022-09-14 18:56:08)
Teste no nobreak da estação.</t>
        </r>
      </text>
    </comment>
    <comment ref="N529" authorId="0">
      <text>
        <r>
          <rPr>
            <sz val="11"/>
            <color theme="1"/>
            <rFont val="Calibri"/>
            <scheme val="minor"/>
          </rPr>
          <t>======
ID#AAAAf1NGRq0
Ana Carolina Dutra    (2022-09-14 18:56:08)
Teste no nobreak da estação.</t>
        </r>
      </text>
    </comment>
    <comment ref="E530" authorId="0">
      <text>
        <r>
          <rPr>
            <sz val="11"/>
            <color theme="1"/>
            <rFont val="Calibri"/>
            <scheme val="minor"/>
          </rPr>
          <t>======
ID#AAAAf1NGRrw
Ana Carolina Dutra    (2022-09-14 18:56:08)
Teste no nobreak da estação.</t>
        </r>
      </text>
    </comment>
    <comment ref="F530" authorId="0">
      <text>
        <r>
          <rPr>
            <sz val="11"/>
            <color theme="1"/>
            <rFont val="Calibri"/>
            <scheme val="minor"/>
          </rPr>
          <t>======
ID#AAAAf1NGSYs
Ana Carolina Dutra    (2022-09-14 18:56:08)
Teste no nobreak da estação.</t>
        </r>
      </text>
    </comment>
    <comment ref="G530" authorId="0">
      <text>
        <r>
          <rPr>
            <sz val="11"/>
            <color theme="1"/>
            <rFont val="Calibri"/>
            <scheme val="minor"/>
          </rPr>
          <t>======
ID#AAAAf1NGScQ
Ana Carolina Dutra    (2022-09-14 18:56:08)
Teste no nobreak da estação.</t>
        </r>
      </text>
    </comment>
    <comment ref="H530" authorId="0">
      <text>
        <r>
          <rPr>
            <sz val="11"/>
            <color theme="1"/>
            <rFont val="Calibri"/>
            <scheme val="minor"/>
          </rPr>
          <t>======
ID#AAAAf1NGSuI
Ana Carolina Dutra    (2022-09-14 18:56:08)
Teste no nobreak da estação.</t>
        </r>
      </text>
    </comment>
    <comment ref="I530" authorId="0">
      <text>
        <r>
          <rPr>
            <sz val="11"/>
            <color theme="1"/>
            <rFont val="Calibri"/>
            <scheme val="minor"/>
          </rPr>
          <t>======
ID#AAAAf1NGSmM
Ana Carolina Dutra    (2022-09-14 18:56:08)
Teste no nobreak da estação.</t>
        </r>
      </text>
    </comment>
    <comment ref="J530" authorId="0">
      <text>
        <r>
          <rPr>
            <sz val="11"/>
            <color theme="1"/>
            <rFont val="Calibri"/>
            <scheme val="minor"/>
          </rPr>
          <t>======
ID#AAAAf1NGSqA
Ana Carolina Dutra    (2022-09-14 18:56:08)
Teste no nobreak da estação.</t>
        </r>
      </text>
    </comment>
    <comment ref="K530" authorId="0">
      <text>
        <r>
          <rPr>
            <sz val="11"/>
            <color theme="1"/>
            <rFont val="Calibri"/>
            <scheme val="minor"/>
          </rPr>
          <t>======
ID#AAAAf1NGStk
Ana Carolina Dutra    (2022-09-14 18:56:08)
Teste no nobreak da estação.</t>
        </r>
      </text>
    </comment>
    <comment ref="L530" authorId="0">
      <text>
        <r>
          <rPr>
            <sz val="11"/>
            <color theme="1"/>
            <rFont val="Calibri"/>
            <scheme val="minor"/>
          </rPr>
          <t>======
ID#AAAAf1NGR9k
Ana Carolina Dutra    (2022-09-14 18:56:08)
Teste no nobreak da estação.</t>
        </r>
      </text>
    </comment>
    <comment ref="N530" authorId="0">
      <text>
        <r>
          <rPr>
            <sz val="11"/>
            <color theme="1"/>
            <rFont val="Calibri"/>
            <scheme val="minor"/>
          </rPr>
          <t>======
ID#AAAAf1NGRzc
Ana Carolina Dutra    (2022-09-14 18:56:08)
Teste no nobreak da estação.</t>
        </r>
      </text>
    </comment>
    <comment ref="J531" authorId="0">
      <text>
        <r>
          <rPr>
            <sz val="11"/>
            <color theme="1"/>
            <rFont val="Calibri"/>
            <scheme val="minor"/>
          </rPr>
          <t>======
ID#AAAAf1NGS2s
Ana Carolina Dutra    (2022-09-14 18:56:09)
Teste no nobreak da estação.</t>
        </r>
      </text>
    </comment>
    <comment ref="K531" authorId="0">
      <text>
        <r>
          <rPr>
            <sz val="11"/>
            <color theme="1"/>
            <rFont val="Calibri"/>
            <scheme val="minor"/>
          </rPr>
          <t>======
ID#AAAAf1NGRq8
Ana Carolina Dutra    (2022-09-14 18:56:08)
Teste no nobreak da estação.</t>
        </r>
      </text>
    </comment>
    <comment ref="F553" authorId="0">
      <text>
        <r>
          <rPr>
            <sz val="11"/>
            <color theme="1"/>
            <rFont val="Calibri"/>
            <scheme val="minor"/>
          </rPr>
          <t>======
ID#AAAAf1NGSVQ
Ana Carolina Dutra    (2022-09-14 18:56:08)
Desvio de leitura para valor fora do range de medição.</t>
        </r>
      </text>
    </comment>
    <comment ref="G553" authorId="0">
      <text>
        <r>
          <rPr>
            <sz val="11"/>
            <color theme="1"/>
            <rFont val="Calibri"/>
            <scheme val="minor"/>
          </rPr>
          <t>======
ID#AAAAf1NGSY4
Ana Carolina Dutra    (2022-09-14 18:56:08)
Desvio de leitura para valor fora do range de medição.</t>
        </r>
      </text>
    </comment>
    <comment ref="H553" authorId="0">
      <text>
        <r>
          <rPr>
            <sz val="11"/>
            <color theme="1"/>
            <rFont val="Calibri"/>
            <scheme val="minor"/>
          </rPr>
          <t>======
ID#AAAAf1NGRz8
Ana Carolina Dutra    (2022-09-14 18:56:08)
Desvio de leitura para valor fora do range de medição.</t>
        </r>
      </text>
    </comment>
    <comment ref="C562" authorId="0">
      <text>
        <r>
          <rPr>
            <sz val="11"/>
            <color theme="1"/>
            <rFont val="Calibri"/>
            <scheme val="minor"/>
          </rPr>
          <t>======
ID#AAAAf1NGSMI
Ana Carolina Dutra    (2022-09-14 18:56:08)
Intervenção remota nas configurações do WinAQMS.</t>
        </r>
      </text>
    </comment>
    <comment ref="I562" authorId="0">
      <text>
        <r>
          <rPr>
            <sz val="11"/>
            <color theme="1"/>
            <rFont val="Calibri"/>
            <scheme val="minor"/>
          </rPr>
          <t>======
ID#AAAAf1NGR6I
Ana Carolina Dutra    (2022-09-14 18:56:08)
Intervenção remota nas configurações do WinAQMS.</t>
        </r>
      </text>
    </comment>
    <comment ref="L562" authorId="0">
      <text>
        <r>
          <rPr>
            <sz val="11"/>
            <color theme="1"/>
            <rFont val="Calibri"/>
            <scheme val="minor"/>
          </rPr>
          <t>======
ID#AAAAf1NGRu4
Ana Carolina Dutra    (2022-09-14 18:56:08)
Intervenção remota nas configurações do WinAQMS.</t>
        </r>
      </text>
    </comment>
    <comment ref="M562" authorId="0">
      <text>
        <r>
          <rPr>
            <sz val="11"/>
            <color theme="1"/>
            <rFont val="Calibri"/>
            <scheme val="minor"/>
          </rPr>
          <t>======
ID#AAAAf1NGSes
Ana Carolina Dutra    (2022-09-14 18:56:08)
Intervenção remota nas configurações do WinAQMS.</t>
        </r>
      </text>
    </comment>
    <comment ref="N562" authorId="0">
      <text>
        <r>
          <rPr>
            <sz val="11"/>
            <color theme="1"/>
            <rFont val="Calibri"/>
            <scheme val="minor"/>
          </rPr>
          <t>======
ID#AAAAf1NGR6E
Ana Carolina Dutra    (2022-09-14 18:56:08)
Intervenção remota nas configurações do WinAQMS.</t>
        </r>
      </text>
    </comment>
    <comment ref="O562" authorId="0">
      <text>
        <r>
          <rPr>
            <sz val="11"/>
            <color theme="1"/>
            <rFont val="Calibri"/>
            <scheme val="minor"/>
          </rPr>
          <t>======
ID#AAAAf1NGSDI
Ana Carolina Dutra    (2022-09-14 18:56:08)
Intervenção remota nas configurações do WinAQMS.</t>
        </r>
      </text>
    </comment>
    <comment ref="P562" authorId="0">
      <text>
        <r>
          <rPr>
            <sz val="11"/>
            <color theme="1"/>
            <rFont val="Calibri"/>
            <scheme val="minor"/>
          </rPr>
          <t>======
ID#AAAAf1NGSwE
Ana Carolina Dutra    (2022-09-14 18:56:09)
Intervenção remota nas configurações do WinAQMS.</t>
        </r>
      </text>
    </comment>
    <comment ref="Q562" authorId="0">
      <text>
        <r>
          <rPr>
            <sz val="11"/>
            <color theme="1"/>
            <rFont val="Calibri"/>
            <scheme val="minor"/>
          </rPr>
          <t>======
ID#AAAAf1NGSqE
Ana Carolina Dutra    (2022-09-14 18:56:08)
Intervenção remota nas configurações do WinAQMS.</t>
        </r>
      </text>
    </comment>
    <comment ref="R562" authorId="0">
      <text>
        <r>
          <rPr>
            <sz val="11"/>
            <color theme="1"/>
            <rFont val="Calibri"/>
            <scheme val="minor"/>
          </rPr>
          <t>======
ID#AAAAf1NGSA0
Ana Carolina Dutra    (2022-09-14 18:56:08)
Intervenção remota nas configurações do WinAQMS.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haRMAESqqyk2cijGp21VjlD0Fayg=="/>
    </ext>
  </extLst>
</comments>
</file>

<file path=xl/comments2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ID#AAAAf1NGScA
Eduardo    (2022-09-14 18:56:08)
Inserir neste campo, a concentração em µg/m³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ID#AAAAf1NGSL4
Vitor Alves    (2022-09-14 18:56:08)
Neste campo, temos o valor médio móvel para cada 8 horas de dados do mesmo dia.
Nota: Campo calculado automaticamente.</t>
        </r>
      </text>
    </comment>
    <comment ref="D10" authorId="0">
      <text>
        <r>
          <rPr>
            <sz val="11"/>
            <color theme="1"/>
            <rFont val="Calibri"/>
            <scheme val="minor"/>
          </rPr>
          <t>======
ID#AAAAf1NGRpQ
Vitor Alves    (2022-09-14 18:56:08)
Neste campo, temos a máxima média móvel obtida no dia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gpNetp79fyn+9CAPut30DOPMzPnw=="/>
    </ext>
  </extLst>
</comments>
</file>

<file path=xl/comments3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ID#AAAAf1NGSWU
Vitor Alves    (2022-09-14 18:56:08)
Inserir neste campo, a concentração em ppm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ID#AAAAf1NGSuk
Vitor Alves    (2022-09-14 18:56:08)
Neste campo, temos o valor médio móvel para cada 8 horas de dados do mesmo dia.
Nota: Campo calculado automaticamente.</t>
        </r>
      </text>
    </comment>
    <comment ref="D10" authorId="0">
      <text>
        <r>
          <rPr>
            <sz val="11"/>
            <color theme="1"/>
            <rFont val="Calibri"/>
            <scheme val="minor"/>
          </rPr>
          <t>======
ID#AAAAf1NGSj0
Vitor Alves    (2022-09-14 18:56:08)
Neste campo, temos a máxima média móvel obtida no dia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hTBDrJTxR/em9e35mL2z6f4J0RQg=="/>
    </ext>
  </extLst>
</comments>
</file>

<file path=xl/comments4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ID#AAAAf1NGRr8
Eduardo    (2022-09-14 18:56:08)
Inserir neste campo, a concentração em µg/m³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ID#AAAAf1NGSk8
Eduardo    (2022-09-14 18:56:08)
Neste campo, temos o valor médio para cada 24 horas de dados.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hMHOhqIHGTQdWezP4RyjvrdNSWOA=="/>
    </ext>
  </extLst>
</comments>
</file>

<file path=xl/comments5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ID#AAAAf1NGS8I
Eduardo    (2022-09-14 18:56:09)
Inserir neste campo, a concentração em µg/m³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ID#AAAAf1NGR1I
Eduardo    (2022-09-14 18:56:08)
Neste campo, temos o valor médio para cada 24 horas de dados.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hHD1ehYuvfYaX+BhVJ748OOAoL5w=="/>
    </ext>
  </extLst>
</comments>
</file>

<file path=xl/comments6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ID#AAAAf1NGR68
Eduardo    (2022-09-14 18:56:08)
Inserir neste campo, a concentração em µg/m³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ID#AAAAf1NGR-U
Eduardo    (2022-09-14 18:56:08)
Neste campo, temos o valor médio para cada 24 horas de dados.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hFrY1htwOCVBOCopXNv9lJG39H9A=="/>
    </ext>
  </extLst>
</comments>
</file>

<file path=xl/comments7.xml><?xml version="1.0" encoding="utf-8"?>
<comments xmlns="http://schemas.openxmlformats.org/spreadsheetml/2006/main">
  <authors>
    <author/>
  </authors>
  <commentList>
    <comment ref="B10" authorId="0">
      <text>
        <r>
          <rPr>
            <sz val="11"/>
            <color theme="1"/>
            <rFont val="Calibri"/>
            <scheme val="minor"/>
          </rPr>
          <t>======
ID#AAAAf1NGSRE
Eduardo    (2022-09-14 18:56:08)
Inserir neste campo, a concentração em µg/m³ a cada hora.
Nota: Dados inválidos devem ficar vazio, ou seja, sem o valor zero (0).</t>
        </r>
      </text>
    </comment>
    <comment ref="C10" authorId="0">
      <text>
        <r>
          <rPr>
            <sz val="11"/>
            <color theme="1"/>
            <rFont val="Calibri"/>
            <scheme val="minor"/>
          </rPr>
          <t>======
ID#AAAAf1NGSwo
Eduardo    (2022-09-14 18:56:09)
Neste campo, temos o valor médio para cada 24 horas de dados.
Nota: Campo calculado automaticamente.</t>
        </r>
      </text>
    </comment>
  </commentList>
  <extLst xmlns:r="http://schemas.openxmlformats.org/officeDocument/2006/relationships">
    <ext uri="GoogleSheetsCustomDataVersion1">
      <go:sheetsCustomData xmlns:go="http://customooxmlschemas.google.com/" r:id="rId1" roundtripDataSignature="AMtx7mgJIiZ2FWwyv1VTEV+EpMUBTS90Aw=="/>
    </ext>
  </extLst>
</comments>
</file>

<file path=xl/sharedStrings.xml><?xml version="1.0" encoding="utf-8"?>
<sst xmlns="http://schemas.openxmlformats.org/spreadsheetml/2006/main" count="1103" uniqueCount="290">
  <si>
    <t>FALHA DE OPERAÇÃO</t>
  </si>
  <si>
    <t>FORÇA MAIOR</t>
  </si>
  <si>
    <t>MANUTENÇÃO</t>
  </si>
  <si>
    <t>CALIBRAÇÃO</t>
  </si>
  <si>
    <t>EFICIÊNCIA DO MÊS:</t>
  </si>
  <si>
    <t>MÊS: JANEIRO DE 2020</t>
  </si>
  <si>
    <t>TOTAL DOS DADOS CONSIDERADOS</t>
  </si>
  <si>
    <t>DIA</t>
  </si>
  <si>
    <t>HORA</t>
  </si>
  <si>
    <t>TEMP</t>
  </si>
  <si>
    <r>
      <rPr>
        <b/>
        <sz val="11"/>
        <color theme="1"/>
        <rFont val="Calibri"/>
      </rPr>
      <t>O</t>
    </r>
    <r>
      <rPr>
        <b/>
        <sz val="11"/>
        <color theme="1"/>
        <rFont val="Calibri"/>
      </rPr>
      <t>₃</t>
    </r>
  </si>
  <si>
    <t>CO</t>
  </si>
  <si>
    <t>NO</t>
  </si>
  <si>
    <r>
      <rPr>
        <b/>
        <sz val="11"/>
        <color theme="1"/>
        <rFont val="Calibri"/>
      </rPr>
      <t>NO</t>
    </r>
    <r>
      <rPr>
        <b/>
        <sz val="11"/>
        <color theme="1"/>
        <rFont val="Calibri"/>
      </rPr>
      <t>₂</t>
    </r>
  </si>
  <si>
    <t>NOx</t>
  </si>
  <si>
    <r>
      <rPr>
        <b/>
        <sz val="11"/>
        <color theme="1"/>
        <rFont val="Calibri"/>
      </rPr>
      <t>SO</t>
    </r>
    <r>
      <rPr>
        <b/>
        <sz val="11"/>
        <color theme="1"/>
        <rFont val="Calibri"/>
      </rPr>
      <t>₂</t>
    </r>
  </si>
  <si>
    <t>PM10</t>
  </si>
  <si>
    <t>PM2,5</t>
  </si>
  <si>
    <t>TA</t>
  </si>
  <si>
    <t>UR</t>
  </si>
  <si>
    <t>PA</t>
  </si>
  <si>
    <t>SR</t>
  </si>
  <si>
    <t>VV</t>
  </si>
  <si>
    <t>DV</t>
  </si>
  <si>
    <t>PP</t>
  </si>
  <si>
    <t>DADOS</t>
  </si>
  <si>
    <t>UNIDADES</t>
  </si>
  <si>
    <t>°C</t>
  </si>
  <si>
    <t>ppb</t>
  </si>
  <si>
    <t>ppm</t>
  </si>
  <si>
    <t>µg/m³</t>
  </si>
  <si>
    <t>%</t>
  </si>
  <si>
    <t>mbar</t>
  </si>
  <si>
    <t>W/m²</t>
  </si>
  <si>
    <t>m/s</t>
  </si>
  <si>
    <t>°</t>
  </si>
  <si>
    <t>mm</t>
  </si>
  <si>
    <t>-9999.=</t>
  </si>
  <si>
    <t>-0.25f</t>
  </si>
  <si>
    <t>0.00=</t>
  </si>
  <si>
    <t>-1.65f</t>
  </si>
  <si>
    <t>-0.10&lt;</t>
  </si>
  <si>
    <t>3.09&lt;</t>
  </si>
  <si>
    <t>59.02&lt;</t>
  </si>
  <si>
    <t>32.3&lt;</t>
  </si>
  <si>
    <t>4.02&lt;</t>
  </si>
  <si>
    <t>0.20&lt;</t>
  </si>
  <si>
    <t>0.00f</t>
  </si>
  <si>
    <t>9999.0&lt;</t>
  </si>
  <si>
    <t>1010.0&lt;</t>
  </si>
  <si>
    <t>761.&lt;</t>
  </si>
  <si>
    <t>3.48&lt;</t>
  </si>
  <si>
    <t>43.96&lt;</t>
  </si>
  <si>
    <t>0.00&lt;</t>
  </si>
  <si>
    <t>2.79&lt;</t>
  </si>
  <si>
    <t>FALHA OPERAÇÃO</t>
  </si>
  <si>
    <t>DADOS VÁLIDOS</t>
  </si>
  <si>
    <t>EFICIÊNCIA DO DIA</t>
  </si>
  <si>
    <t>30.5&lt;</t>
  </si>
  <si>
    <t>0.94&lt;</t>
  </si>
  <si>
    <t>0.57&lt;</t>
  </si>
  <si>
    <t>6.32&lt;</t>
  </si>
  <si>
    <t>23.38&lt;</t>
  </si>
  <si>
    <t>29.69&lt;</t>
  </si>
  <si>
    <t>0.30&lt;</t>
  </si>
  <si>
    <t>25.1&lt;</t>
  </si>
  <si>
    <t>93.3&lt;</t>
  </si>
  <si>
    <t>1010.5&lt;</t>
  </si>
  <si>
    <t>37.&lt;</t>
  </si>
  <si>
    <t>0,92&lt;</t>
  </si>
  <si>
    <t>189,27&lt;</t>
  </si>
  <si>
    <t>31.0&lt;</t>
  </si>
  <si>
    <t>10.91&lt;</t>
  </si>
  <si>
    <t>0.28&lt;</t>
  </si>
  <si>
    <t>2.73&lt;</t>
  </si>
  <si>
    <t>13.83&lt;</t>
  </si>
  <si>
    <t>16.56&lt;</t>
  </si>
  <si>
    <t>0.24&lt;</t>
  </si>
  <si>
    <t>29.7&lt;</t>
  </si>
  <si>
    <t>66.5&lt;</t>
  </si>
  <si>
    <t>1011.2&lt;</t>
  </si>
  <si>
    <t>785.&lt;</t>
  </si>
  <si>
    <t>2.48&lt;</t>
  </si>
  <si>
    <t>35.42&lt;</t>
  </si>
  <si>
    <t>31.1&lt;</t>
  </si>
  <si>
    <t>29.2&lt;</t>
  </si>
  <si>
    <t>66.7&lt;</t>
  </si>
  <si>
    <t>639.&lt;</t>
  </si>
  <si>
    <t>2.46x</t>
  </si>
  <si>
    <t>45.55x</t>
  </si>
  <si>
    <t>11.12&lt;</t>
  </si>
  <si>
    <t>1.52x</t>
  </si>
  <si>
    <t>9.20&lt;</t>
  </si>
  <si>
    <t>0.54&lt;</t>
  </si>
  <si>
    <t>27.5&lt;</t>
  </si>
  <si>
    <t>79.4&lt;</t>
  </si>
  <si>
    <t>1008.5&lt;</t>
  </si>
  <si>
    <t>17.&lt;</t>
  </si>
  <si>
    <t>1.95&lt;</t>
  </si>
  <si>
    <t>23.99&lt;</t>
  </si>
  <si>
    <t>0.83=</t>
  </si>
  <si>
    <t>40.63=</t>
  </si>
  <si>
    <t>25.8&lt;</t>
  </si>
  <si>
    <t>89.0&lt;</t>
  </si>
  <si>
    <t>1011.7&lt;</t>
  </si>
  <si>
    <t>291.&lt;</t>
  </si>
  <si>
    <t>1.50&lt;</t>
  </si>
  <si>
    <t>55.49&lt;</t>
  </si>
  <si>
    <t>3.60&lt;</t>
  </si>
  <si>
    <t>0.49&lt;</t>
  </si>
  <si>
    <t>0.05&lt;</t>
  </si>
  <si>
    <t>4.07&lt;</t>
  </si>
  <si>
    <t>1.68&lt;</t>
  </si>
  <si>
    <t>11.03&lt;</t>
  </si>
  <si>
    <t>12.71&lt;</t>
  </si>
  <si>
    <t>24.3&lt;</t>
  </si>
  <si>
    <t>26.3&lt;</t>
  </si>
  <si>
    <t>83.3&lt;</t>
  </si>
  <si>
    <t>1012.0&lt;</t>
  </si>
  <si>
    <t>185.&lt;</t>
  </si>
  <si>
    <t>2.99&lt;</t>
  </si>
  <si>
    <t>118.88&lt;</t>
  </si>
  <si>
    <t>10.67&lt;</t>
  </si>
  <si>
    <t>0.19&lt;</t>
  </si>
  <si>
    <t>0.27&lt;</t>
  </si>
  <si>
    <t>4.47&lt;</t>
  </si>
  <si>
    <t>4.74&lt;</t>
  </si>
  <si>
    <t>2.14&lt;</t>
  </si>
  <si>
    <t>25.7&lt;</t>
  </si>
  <si>
    <t>9.93&lt;</t>
  </si>
  <si>
    <t>0.34&lt;</t>
  </si>
  <si>
    <t>5.41&lt;</t>
  </si>
  <si>
    <t>11.23&lt;</t>
  </si>
  <si>
    <t>16.64&lt;</t>
  </si>
  <si>
    <t>2.74&lt;</t>
  </si>
  <si>
    <t>28.4&lt;</t>
  </si>
  <si>
    <t>72.0&lt;</t>
  </si>
  <si>
    <t>1011.0&lt;</t>
  </si>
  <si>
    <t>556.&lt;</t>
  </si>
  <si>
    <t>1.87&lt;</t>
  </si>
  <si>
    <t>68.29&lt;</t>
  </si>
  <si>
    <t>23.7&lt;</t>
  </si>
  <si>
    <t>4.09&lt;</t>
  </si>
  <si>
    <t>0.23&lt;</t>
  </si>
  <si>
    <t>1.77&lt;</t>
  </si>
  <si>
    <t>4.35&lt;</t>
  </si>
  <si>
    <t>6.12&lt;</t>
  </si>
  <si>
    <t>2.42&lt;</t>
  </si>
  <si>
    <t>29.8&lt;</t>
  </si>
  <si>
    <t>64.6&lt;</t>
  </si>
  <si>
    <t>1011.1&lt;</t>
  </si>
  <si>
    <t>585.&lt;</t>
  </si>
  <si>
    <t>3.30&lt;</t>
  </si>
  <si>
    <t>64.77&lt;</t>
  </si>
  <si>
    <t>24.8&lt;</t>
  </si>
  <si>
    <t>8.37&lt;</t>
  </si>
  <si>
    <t>4.43&lt;</t>
  </si>
  <si>
    <t>13.13&lt;</t>
  </si>
  <si>
    <t>17.56&lt;</t>
  </si>
  <si>
    <t>1.92&lt;</t>
  </si>
  <si>
    <t>27.2&lt;</t>
  </si>
  <si>
    <t>86.1&lt;</t>
  </si>
  <si>
    <t>1011.3&lt;</t>
  </si>
  <si>
    <t>657.&lt;</t>
  </si>
  <si>
    <t>1.78&lt;</t>
  </si>
  <si>
    <t>95.41&lt;</t>
  </si>
  <si>
    <t>24.21&lt;</t>
  </si>
  <si>
    <t>0.29&lt;</t>
  </si>
  <si>
    <t>1.55&lt;</t>
  </si>
  <si>
    <t>5.72&lt;</t>
  </si>
  <si>
    <t>7.27&lt;</t>
  </si>
  <si>
    <t>1.79&lt;</t>
  </si>
  <si>
    <t>70.4&lt;</t>
  </si>
  <si>
    <t>1012.9&lt;</t>
  </si>
  <si>
    <t>634.&lt;</t>
  </si>
  <si>
    <t>3.43&lt;</t>
  </si>
  <si>
    <t>60.88&lt;</t>
  </si>
  <si>
    <t>25.0&lt;</t>
  </si>
  <si>
    <t>29.4&lt;</t>
  </si>
  <si>
    <t>68.5&lt;</t>
  </si>
  <si>
    <t>1012.8&lt;</t>
  </si>
  <si>
    <t>636.&lt;</t>
  </si>
  <si>
    <t>0.79&lt;</t>
  </si>
  <si>
    <t>86.36&lt;</t>
  </si>
  <si>
    <t>0.17x</t>
  </si>
  <si>
    <t>0.30f</t>
  </si>
  <si>
    <t>6.22f</t>
  </si>
  <si>
    <t>6.51f</t>
  </si>
  <si>
    <t>1.27x</t>
  </si>
  <si>
    <t>6.28E+35&gt;</t>
  </si>
  <si>
    <t>3.43E+31&lt;</t>
  </si>
  <si>
    <t>-2.09E+25&lt;</t>
  </si>
  <si>
    <t>-2.60E+36&lt;</t>
  </si>
  <si>
    <t>-5.39E+31&lt;</t>
  </si>
  <si>
    <t>5.44E+32&lt;</t>
  </si>
  <si>
    <t>180.00&lt;</t>
  </si>
  <si>
    <t>Dados para o mês:</t>
  </si>
  <si>
    <t>Eficiência:</t>
  </si>
  <si>
    <t>OBSERVAÇÕES:</t>
  </si>
  <si>
    <t>TOTAL DOS DADOS CONSIDERADOS:</t>
  </si>
  <si>
    <r>
      <rPr>
        <b/>
        <sz val="11"/>
        <color theme="1"/>
        <rFont val="Calibri"/>
      </rPr>
      <t>01 a 13/01</t>
    </r>
    <r>
      <rPr>
        <sz val="11"/>
        <color theme="1"/>
        <rFont val="Calibri"/>
      </rPr>
      <t xml:space="preserve"> - Estação desligada.</t>
    </r>
  </si>
  <si>
    <r>
      <rPr>
        <b/>
        <sz val="11"/>
        <color theme="1"/>
        <rFont val="Calibri"/>
      </rPr>
      <t>13/01</t>
    </r>
    <r>
      <rPr>
        <sz val="11"/>
        <color theme="1"/>
        <rFont val="Calibri"/>
      </rPr>
      <t xml:space="preserve"> - Estação religada.</t>
    </r>
  </si>
  <si>
    <r>
      <rPr>
        <b/>
        <sz val="11"/>
        <color theme="1"/>
        <rFont val="Calibri"/>
      </rPr>
      <t>13/01</t>
    </r>
    <r>
      <rPr>
        <sz val="11"/>
        <color theme="1"/>
        <rFont val="Calibri"/>
      </rPr>
      <t xml:space="preserve"> - Falha de energia na estação.</t>
    </r>
  </si>
  <si>
    <r>
      <rPr>
        <b/>
        <sz val="11"/>
        <color theme="1"/>
        <rFont val="Calibri"/>
      </rPr>
      <t>14/01</t>
    </r>
    <r>
      <rPr>
        <sz val="11"/>
        <color theme="1"/>
        <rFont val="Calibri"/>
      </rPr>
      <t xml:space="preserve"> - Verificação mensal dos analisadores de O3 e CO.</t>
    </r>
  </si>
  <si>
    <r>
      <rPr>
        <b/>
        <sz val="11"/>
        <color theme="1"/>
        <rFont val="Calibri"/>
      </rPr>
      <t>14/01</t>
    </r>
    <r>
      <rPr>
        <sz val="11"/>
        <color theme="1"/>
        <rFont val="Calibri"/>
      </rPr>
      <t xml:space="preserve"> - Intervenção técnica nos analisadores de SO2, PM10 e PM2,5.</t>
    </r>
  </si>
  <si>
    <r>
      <rPr>
        <b/>
        <sz val="11"/>
        <color theme="1"/>
        <rFont val="Calibri"/>
      </rPr>
      <t>15/01 -</t>
    </r>
    <r>
      <rPr>
        <sz val="11"/>
        <color theme="1"/>
        <rFont val="Calibri"/>
      </rPr>
      <t xml:space="preserve"> Falha de energia.</t>
    </r>
  </si>
  <si>
    <r>
      <rPr>
        <b/>
        <sz val="11"/>
        <color theme="1"/>
        <rFont val="Calibri"/>
      </rPr>
      <t xml:space="preserve">15/01 </t>
    </r>
    <r>
      <rPr>
        <sz val="11"/>
        <color theme="1"/>
        <rFont val="Calibri"/>
      </rPr>
      <t>- Limpeza e verificação de fluxo do monitor de particulado PM10.</t>
    </r>
  </si>
  <si>
    <r>
      <rPr>
        <b/>
        <sz val="11"/>
        <color theme="1"/>
        <rFont val="Calibri"/>
      </rPr>
      <t>15/01</t>
    </r>
    <r>
      <rPr>
        <sz val="11"/>
        <color theme="1"/>
        <rFont val="Calibri"/>
      </rPr>
      <t xml:space="preserve"> - Intervenção técnica no monitor de particulado PM2,5. O equipamento foi desligado e aguarda uma peça para substituição.</t>
    </r>
  </si>
  <si>
    <r>
      <rPr>
        <b/>
        <sz val="11"/>
        <color theme="1"/>
        <rFont val="Calibri"/>
      </rPr>
      <t xml:space="preserve">15/01 </t>
    </r>
    <r>
      <rPr>
        <sz val="11"/>
        <color theme="1"/>
        <rFont val="Calibri"/>
      </rPr>
      <t>- Verificação mensal no analisador de CO.</t>
    </r>
  </si>
  <si>
    <r>
      <rPr>
        <b/>
        <sz val="11"/>
        <color theme="1"/>
        <rFont val="Calibri"/>
      </rPr>
      <t>16/01</t>
    </r>
    <r>
      <rPr>
        <sz val="11"/>
        <color theme="1"/>
        <rFont val="Calibri"/>
      </rPr>
      <t xml:space="preserve"> - Verificação mensal nos analisadores de NOx e SO2.</t>
    </r>
  </si>
  <si>
    <r>
      <rPr>
        <b/>
        <sz val="11"/>
        <color theme="1"/>
        <rFont val="Calibri"/>
      </rPr>
      <t>16/01 -</t>
    </r>
    <r>
      <rPr>
        <sz val="11"/>
        <color theme="1"/>
        <rFont val="Calibri"/>
      </rPr>
      <t xml:space="preserve"> Ajuste na tensão da lâmpada UV do analisador de SO2.</t>
    </r>
  </si>
  <si>
    <r>
      <rPr>
        <b/>
        <sz val="11"/>
        <color theme="1"/>
        <rFont val="Calibri"/>
      </rPr>
      <t>17/01 -</t>
    </r>
    <r>
      <rPr>
        <sz val="11"/>
        <color theme="1"/>
        <rFont val="Calibri"/>
      </rPr>
      <t xml:space="preserve"> Verificação mensal no analisador de Nox.</t>
    </r>
  </si>
  <si>
    <r>
      <rPr>
        <b/>
        <sz val="11"/>
        <color theme="1"/>
        <rFont val="Calibri"/>
      </rPr>
      <t xml:space="preserve">17/01 </t>
    </r>
    <r>
      <rPr>
        <sz val="11"/>
        <color theme="1"/>
        <rFont val="Calibri"/>
      </rPr>
      <t>- Limpeza e teste no sensor pluviométrico.</t>
    </r>
  </si>
  <si>
    <r>
      <rPr>
        <b/>
        <sz val="11"/>
        <color theme="1"/>
        <rFont val="Calibri"/>
      </rPr>
      <t>18/01 -</t>
    </r>
    <r>
      <rPr>
        <sz val="11"/>
        <color theme="1"/>
        <rFont val="Calibri"/>
      </rPr>
      <t xml:space="preserve"> Falha de energia.</t>
    </r>
  </si>
  <si>
    <r>
      <rPr>
        <b/>
        <sz val="11"/>
        <color theme="1"/>
        <rFont val="Calibri"/>
      </rPr>
      <t>19/01 -</t>
    </r>
    <r>
      <rPr>
        <sz val="11"/>
        <color theme="1"/>
        <rFont val="Calibri"/>
      </rPr>
      <t xml:space="preserve"> Falha de energia.</t>
    </r>
  </si>
  <si>
    <r>
      <rPr>
        <b/>
        <sz val="11"/>
        <color theme="1"/>
        <rFont val="Calibri"/>
      </rPr>
      <t xml:space="preserve">19/01 - </t>
    </r>
    <r>
      <rPr>
        <sz val="11"/>
        <color theme="1"/>
        <rFont val="Calibri"/>
      </rPr>
      <t>Travamento do WinAQMS.</t>
    </r>
  </si>
  <si>
    <r>
      <rPr>
        <b/>
        <sz val="11"/>
        <color theme="1"/>
        <rFont val="Calibri"/>
      </rPr>
      <t>24/01</t>
    </r>
    <r>
      <rPr>
        <sz val="11"/>
        <color theme="1"/>
        <rFont val="Calibri"/>
      </rPr>
      <t xml:space="preserve"> - Falha de energia.</t>
    </r>
  </si>
  <si>
    <r>
      <rPr>
        <b/>
        <sz val="11"/>
        <color theme="1"/>
        <rFont val="Calibri"/>
      </rPr>
      <t>27/01</t>
    </r>
    <r>
      <rPr>
        <sz val="11"/>
        <color theme="1"/>
        <rFont val="Calibri"/>
      </rPr>
      <t xml:space="preserve"> - Travamento do WinAQMS.</t>
    </r>
  </si>
  <si>
    <r>
      <rPr>
        <b/>
        <sz val="11"/>
        <color theme="1"/>
        <rFont val="Calibri"/>
      </rPr>
      <t>28/01</t>
    </r>
    <r>
      <rPr>
        <sz val="11"/>
        <color theme="1"/>
        <rFont val="Calibri"/>
      </rPr>
      <t xml:space="preserve"> - Travamento do Windows do datalogger.</t>
    </r>
  </si>
  <si>
    <r>
      <rPr>
        <b/>
        <sz val="11"/>
        <color theme="1"/>
        <rFont val="Calibri"/>
      </rPr>
      <t>29/01</t>
    </r>
    <r>
      <rPr>
        <sz val="11"/>
        <color theme="1"/>
        <rFont val="Calibri"/>
      </rPr>
      <t xml:space="preserve"> - Teste no nobreak da estação.</t>
    </r>
  </si>
  <si>
    <t>TEMP RACK</t>
  </si>
  <si>
    <t>LIMITE</t>
  </si>
  <si>
    <t>O₃</t>
  </si>
  <si>
    <t>NO₂</t>
  </si>
  <si>
    <t>SO₂</t>
  </si>
  <si>
    <t>2.26f</t>
  </si>
  <si>
    <t>10.37f</t>
  </si>
  <si>
    <t>12.63f</t>
  </si>
  <si>
    <t>CÁLCULO DAS MÉDIAS DIÁRIAS E IQA PARA OZÔNIO (O3) - CONAMA 491/18</t>
  </si>
  <si>
    <t>Ozônio (O3)</t>
  </si>
  <si>
    <t>QUANTIDADE DE DADOS PARA O MÊS (720 ou 744)</t>
  </si>
  <si>
    <t>BOM</t>
  </si>
  <si>
    <t>REGULAR</t>
  </si>
  <si>
    <t>INADEQUADO</t>
  </si>
  <si>
    <t>MÁ</t>
  </si>
  <si>
    <t>PÉSSIMA</t>
  </si>
  <si>
    <t>C low</t>
  </si>
  <si>
    <t>C high</t>
  </si>
  <si>
    <t>I low</t>
  </si>
  <si>
    <t>I high</t>
  </si>
  <si>
    <t>(MÉDIA 1 HORA)</t>
  </si>
  <si>
    <t xml:space="preserve">QUANTIDADE DE DADOS DE ACORDO COM A CLASSIFICAÇÃO DO IQA. </t>
  </si>
  <si>
    <t>Data</t>
  </si>
  <si>
    <t>Concentração      (1 hora)</t>
  </si>
  <si>
    <t>Conc. 8 horas Média Móvel</t>
  </si>
  <si>
    <t>Máxima Média Móvel do Dia</t>
  </si>
  <si>
    <t>IQA</t>
  </si>
  <si>
    <t>Padrão Intermediário I (CONAMA 491/18) - 140 µg/m³</t>
  </si>
  <si>
    <t>MODERADO</t>
  </si>
  <si>
    <t>RUIM</t>
  </si>
  <si>
    <t>MUITO RUIM</t>
  </si>
  <si>
    <t>(µg/m³)</t>
  </si>
  <si>
    <t>24 horas</t>
  </si>
  <si>
    <t>BOM - IND.</t>
  </si>
  <si>
    <t>MOD. - IND.</t>
  </si>
  <si>
    <t>RUIM - IND.</t>
  </si>
  <si>
    <t>MUITO RUIM- IND.</t>
  </si>
  <si>
    <t>PESS.- IND.</t>
  </si>
  <si>
    <t>PÉSSIMO</t>
  </si>
  <si>
    <t>Nota: O cálculo percentual para cada classificação da qualidade do ar, por exemplo, para IQA BOM, compreende a quantidade de dados válidos ou não para o mês. Ou seja, se num dado mês 24 dados foram invalidados, o IQA não irá computar os mesmos se no campo não houver dado. Estes campos devem ser subtraídos da quantidade total de dados para o mês que em condições normais seria 30 dias ou 31 dias.</t>
  </si>
  <si>
    <t>Nota: Os drifts de zero deverão ser considerado zero. A planilha faz isso automaticamente.</t>
  </si>
  <si>
    <t>CÁLCULO DAS MÉDIAS DIÁRIAS E IQA PARA MONÓXIDO DE CARBONO (CO) - CONAMA 491/18</t>
  </si>
  <si>
    <t>MONÓXIDO DE CARBONO (CO)</t>
  </si>
  <si>
    <t>QUANTIDADE DE DADOS PARA O MÊS (90 OU 93)</t>
  </si>
  <si>
    <t>(MÉDIA 8 HORAS)</t>
  </si>
  <si>
    <t>Padrão Final (CONAMA 491/18) - 9 ppm</t>
  </si>
  <si>
    <t>8 horas</t>
  </si>
  <si>
    <t>Nota: O cálculo percentual para cada classificação da qualidade do ar, por exemplo, para IQA BOM, compreende a quantidade de dados válidos ou não para o mês. Ou seja, se num dado mês 8 dados (1 média) foram invalidados, o IQA não irá computar os mesmos se no campo não houver dado. Estes campos devem ser subtraídos da quantidade total de dados para o mês que em condições normais seria 30 dias ou 31 dias.</t>
  </si>
  <si>
    <t>CÁLCULO DAS MÉDIAS HORÁRIAS E IQA PARA DIÓXIDO DE NITROGÊNIO (NO2) - CONAMA 491/18</t>
  </si>
  <si>
    <t>Dióxido de Nitrogênio (NO2)</t>
  </si>
  <si>
    <t>Conc. Média                 (1 hora)</t>
  </si>
  <si>
    <t>Padrão Intermediário I (CONAMA 491/18) - 260 µg/m³</t>
  </si>
  <si>
    <t>1 hora</t>
  </si>
  <si>
    <t>Nota: O cálculo percentual para cada classificação da qualidade do ar, por exemplo, para IQA BOM, compreende a quantidade de dados válidos ou não para o mês. Ou seja, se num dado mês 24 dados foram invalidados, o IQA não irá computar os mesmos se no campo não houver dado. Estes campos devem ser subtraídos da quantidade total de dados para o mês que em condições normais seria 720 (30 dias) ou 744 (31 dias).</t>
  </si>
  <si>
    <t>CÁLCULO DAS MÉDIAS DIÁRIAS E IQA PARA DIÓXIDO DE ENXOFRE (SO2) - CONAMA 491/18</t>
  </si>
  <si>
    <t>DIÓXIDO DE ENXOFRE (SO2)</t>
  </si>
  <si>
    <t>QUANTIDADE DE DADOS PARA O MÊS (31 OU 30)</t>
  </si>
  <si>
    <t>(MÉDIA 24 HORAS)</t>
  </si>
  <si>
    <t>Conc. Média                 (24 horas)</t>
  </si>
  <si>
    <t>Padrão Intermediário I (CONAMA 491/18) - 125 µg/m³</t>
  </si>
  <si>
    <t>Nota: O cálculo percentual para cada classificação da qualidade do ar, por exemplo, para IQA BOM, compreende a quantidade de dados válidos ou não para o mês. Ou seja, se num dado mês 24 dados (1 dia) foram invalidados, o IQA não irá computar os mesmos se no campo não houver dado. Estes campos devem ser subtraídos da quantidade total de dados para o mês que em condições normais seria 30 (30 dias) ou 31 (31 dias).</t>
  </si>
  <si>
    <t>&lt;&lt;&lt;&lt;&lt; 30 DIAS</t>
  </si>
  <si>
    <t>&lt;&lt;&lt;&lt;&lt; 31 DIAS</t>
  </si>
  <si>
    <t>CÁLCULO DAS MÉDIAS DIÁRIAS E IQA PARA PARTÍCULAS INALÁVEIS &lt; 2,5 µm (PM2,5) - CONAMA 491/18</t>
  </si>
  <si>
    <t>PARTÍCULAS INALÁVEIS (PM2,5)</t>
  </si>
  <si>
    <t>Padrão Intermediário I (CONAMA 491/18) - 60 µg/m³</t>
  </si>
  <si>
    <t>CÁLCULO DAS MÉDIAS DIÁRIAS E IQA PARA PARTÍCULAS INALÁVEIS &lt; 10 µm (PM10) - CONAMA 491/18</t>
  </si>
  <si>
    <t>PARTÍCULAS INALÁVEIS (PM10)</t>
  </si>
  <si>
    <t>Padrão Intermediário I (CONAMA 491/18) - 120 µg/m³</t>
  </si>
  <si>
    <t xml:space="preserve">   P00 - SEUMA - Secretaria Municipal de Urbanismo e Meio Ambiente - Av. Dep. Paulino Rocha, 1343 - Cajazeiras</t>
  </si>
</sst>
</file>

<file path=xl/styles.xml><?xml version="1.0" encoding="utf-8"?>
<styleSheet xmlns="http://schemas.openxmlformats.org/spreadsheetml/2006/main">
  <numFmts count="4">
    <numFmt numFmtId="164" formatCode="0.0"/>
    <numFmt numFmtId="165" formatCode="dd/mm/yy"/>
    <numFmt numFmtId="166" formatCode="0.000"/>
    <numFmt numFmtId="167" formatCode="0.00;[Red]0.00"/>
  </numFmts>
  <fonts count="16">
    <font>
      <sz val="11"/>
      <color theme="1"/>
      <name val="Calibri"/>
      <scheme val="minor"/>
    </font>
    <font>
      <b/>
      <sz val="11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</font>
    <font>
      <sz val="10"/>
      <color theme="1"/>
      <name val="Calibri"/>
    </font>
    <font>
      <sz val="9"/>
      <color theme="1"/>
      <name val="Calibri"/>
    </font>
    <font>
      <sz val="11"/>
      <color theme="1"/>
      <name val="Calibri"/>
      <scheme val="minor"/>
    </font>
    <font>
      <sz val="9"/>
      <color rgb="FF0070C0"/>
      <name val="Calibri"/>
    </font>
    <font>
      <b/>
      <sz val="9"/>
      <color theme="1"/>
      <name val="Calibri"/>
    </font>
    <font>
      <sz val="9"/>
      <color rgb="FF00467A"/>
      <name val="Calibri"/>
    </font>
    <font>
      <sz val="11"/>
      <color theme="0"/>
      <name val="Calibri"/>
    </font>
    <font>
      <b/>
      <sz val="10"/>
      <color theme="1"/>
      <name val="Calibri"/>
    </font>
    <font>
      <b/>
      <sz val="14"/>
      <color theme="1"/>
      <name val="Calibri"/>
    </font>
    <font>
      <b/>
      <sz val="18"/>
      <color theme="3"/>
      <name val="Calibri"/>
      <family val="2"/>
      <scheme val="major"/>
    </font>
    <font>
      <b/>
      <sz val="16"/>
      <name val="Cambria"/>
      <family val="1"/>
    </font>
  </fonts>
  <fills count="12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FFC000"/>
        <bgColor rgb="FFFFC000"/>
      </patternFill>
    </fill>
    <fill>
      <patternFill patternType="solid">
        <fgColor rgb="FF00B0F0"/>
        <bgColor rgb="FF00B0F0"/>
      </patternFill>
    </fill>
    <fill>
      <patternFill patternType="solid">
        <fgColor rgb="FF0070C0"/>
        <bgColor rgb="FF0070C0"/>
      </patternFill>
    </fill>
    <fill>
      <patternFill patternType="solid">
        <fgColor theme="1"/>
        <bgColor theme="1"/>
      </patternFill>
    </fill>
    <fill>
      <patternFill patternType="solid">
        <fgColor rgb="FF66FF33"/>
        <bgColor rgb="FF66FF33"/>
      </patternFill>
    </fill>
    <fill>
      <patternFill patternType="solid">
        <fgColor rgb="FF92D050"/>
        <bgColor rgb="FF92D05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</fills>
  <borders count="2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47">
    <xf numFmtId="0" fontId="0" fillId="0" borderId="0" xfId="0" applyFont="1" applyAlignment="1"/>
    <xf numFmtId="10" fontId="3" fillId="6" borderId="3" xfId="0" applyNumberFormat="1" applyFont="1" applyFill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20" fontId="5" fillId="0" borderId="0" xfId="0" applyNumberFormat="1" applyFont="1" applyAlignment="1">
      <alignment horizontal="center"/>
    </xf>
    <xf numFmtId="0" fontId="6" fillId="3" borderId="3" xfId="0" applyFont="1" applyFill="1" applyBorder="1" applyAlignment="1">
      <alignment horizontal="center"/>
    </xf>
    <xf numFmtId="1" fontId="6" fillId="3" borderId="3" xfId="0" applyNumberFormat="1" applyFont="1" applyFill="1" applyBorder="1" applyAlignment="1">
      <alignment horizontal="center"/>
    </xf>
    <xf numFmtId="164" fontId="6" fillId="3" borderId="3" xfId="0" applyNumberFormat="1" applyFont="1" applyFill="1" applyBorder="1" applyAlignment="1">
      <alignment horizontal="center"/>
    </xf>
    <xf numFmtId="0" fontId="7" fillId="0" borderId="0" xfId="0" applyFont="1"/>
    <xf numFmtId="0" fontId="6" fillId="0" borderId="0" xfId="0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164" fontId="6" fillId="5" borderId="3" xfId="0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1" fontId="6" fillId="2" borderId="3" xfId="0" applyNumberFormat="1" applyFont="1" applyFill="1" applyBorder="1" applyAlignment="1">
      <alignment horizontal="center"/>
    </xf>
    <xf numFmtId="164" fontId="6" fillId="2" borderId="3" xfId="0" applyNumberFormat="1" applyFont="1" applyFill="1" applyBorder="1" applyAlignment="1">
      <alignment horizontal="center"/>
    </xf>
    <xf numFmtId="1" fontId="10" fillId="2" borderId="3" xfId="0" applyNumberFormat="1" applyFont="1" applyFill="1" applyBorder="1" applyAlignment="1">
      <alignment horizontal="center"/>
    </xf>
    <xf numFmtId="1" fontId="6" fillId="4" borderId="3" xfId="0" applyNumberFormat="1" applyFont="1" applyFill="1" applyBorder="1" applyAlignment="1">
      <alignment horizontal="center"/>
    </xf>
    <xf numFmtId="164" fontId="6" fillId="4" borderId="3" xfId="0" applyNumberFormat="1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/>
    <xf numFmtId="0" fontId="4" fillId="3" borderId="3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3" xfId="0" applyFont="1" applyFill="1" applyBorder="1"/>
    <xf numFmtId="0" fontId="4" fillId="5" borderId="3" xfId="0" applyFont="1" applyFill="1" applyBorder="1" applyAlignment="1">
      <alignment horizontal="center"/>
    </xf>
    <xf numFmtId="0" fontId="4" fillId="5" borderId="3" xfId="0" applyFont="1" applyFill="1" applyBorder="1"/>
    <xf numFmtId="0" fontId="4" fillId="8" borderId="3" xfId="0" applyFont="1" applyFill="1" applyBorder="1" applyAlignment="1">
      <alignment horizontal="center"/>
    </xf>
    <xf numFmtId="0" fontId="4" fillId="8" borderId="3" xfId="0" applyFont="1" applyFill="1" applyBorder="1"/>
    <xf numFmtId="0" fontId="11" fillId="6" borderId="3" xfId="0" applyFont="1" applyFill="1" applyBorder="1"/>
    <xf numFmtId="10" fontId="11" fillId="6" borderId="3" xfId="0" applyNumberFormat="1" applyFont="1" applyFill="1" applyBorder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22" fontId="5" fillId="0" borderId="0" xfId="0" applyNumberFormat="1" applyFont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1" fillId="0" borderId="9" xfId="0" applyFont="1" applyBorder="1"/>
    <xf numFmtId="0" fontId="5" fillId="0" borderId="9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0" fontId="4" fillId="0" borderId="8" xfId="0" applyNumberFormat="1" applyFont="1" applyBorder="1" applyAlignment="1">
      <alignment horizontal="center"/>
    </xf>
    <xf numFmtId="0" fontId="1" fillId="10" borderId="13" xfId="0" applyFont="1" applyFill="1" applyBorder="1" applyAlignment="1">
      <alignment horizontal="center"/>
    </xf>
    <xf numFmtId="0" fontId="1" fillId="10" borderId="8" xfId="0" applyFont="1" applyFill="1" applyBorder="1" applyAlignment="1">
      <alignment horizontal="center"/>
    </xf>
    <xf numFmtId="0" fontId="4" fillId="0" borderId="10" xfId="0" applyFont="1" applyBorder="1" applyAlignment="1">
      <alignment horizontal="center"/>
    </xf>
    <xf numFmtId="165" fontId="4" fillId="0" borderId="10" xfId="0" applyNumberFormat="1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166" fontId="4" fillId="0" borderId="0" xfId="0" applyNumberFormat="1" applyFont="1" applyAlignment="1">
      <alignment horizontal="center"/>
    </xf>
    <xf numFmtId="1" fontId="4" fillId="0" borderId="10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65" fontId="4" fillId="0" borderId="11" xfId="0" applyNumberFormat="1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2" fontId="4" fillId="0" borderId="15" xfId="0" applyNumberFormat="1" applyFont="1" applyBorder="1" applyAlignment="1">
      <alignment horizontal="center"/>
    </xf>
    <xf numFmtId="1" fontId="4" fillId="0" borderId="11" xfId="0" applyNumberFormat="1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0" xfId="0" applyFont="1" applyAlignment="1">
      <alignment vertical="center" wrapText="1"/>
    </xf>
    <xf numFmtId="165" fontId="4" fillId="0" borderId="12" xfId="0" applyNumberFormat="1" applyFont="1" applyBorder="1" applyAlignment="1">
      <alignment horizontal="center"/>
    </xf>
    <xf numFmtId="2" fontId="4" fillId="0" borderId="21" xfId="0" applyNumberFormat="1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22" fontId="4" fillId="0" borderId="11" xfId="0" applyNumberFormat="1" applyFont="1" applyBorder="1" applyAlignment="1">
      <alignment horizontal="center"/>
    </xf>
    <xf numFmtId="0" fontId="4" fillId="0" borderId="17" xfId="0" applyFont="1" applyBorder="1"/>
    <xf numFmtId="0" fontId="6" fillId="0" borderId="12" xfId="0" applyFont="1" applyBorder="1" applyAlignment="1">
      <alignment horizontal="center"/>
    </xf>
    <xf numFmtId="22" fontId="4" fillId="0" borderId="12" xfId="0" applyNumberFormat="1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10" borderId="22" xfId="0" applyFont="1" applyFill="1" applyBorder="1" applyAlignment="1">
      <alignment horizontal="center"/>
    </xf>
    <xf numFmtId="1" fontId="4" fillId="0" borderId="12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22" fontId="4" fillId="0" borderId="17" xfId="0" applyNumberFormat="1" applyFont="1" applyBorder="1" applyAlignment="1">
      <alignment horizontal="center"/>
    </xf>
    <xf numFmtId="166" fontId="4" fillId="0" borderId="18" xfId="0" applyNumberFormat="1" applyFont="1" applyBorder="1" applyAlignment="1">
      <alignment horizontal="center"/>
    </xf>
    <xf numFmtId="22" fontId="4" fillId="0" borderId="0" xfId="0" applyNumberFormat="1" applyFont="1" applyAlignment="1">
      <alignment horizontal="center"/>
    </xf>
    <xf numFmtId="2" fontId="4" fillId="0" borderId="20" xfId="0" applyNumberFormat="1" applyFont="1" applyBorder="1" applyAlignment="1">
      <alignment horizontal="center"/>
    </xf>
    <xf numFmtId="166" fontId="4" fillId="0" borderId="19" xfId="0" applyNumberFormat="1" applyFont="1" applyBorder="1" applyAlignment="1">
      <alignment horizontal="center"/>
    </xf>
    <xf numFmtId="166" fontId="4" fillId="0" borderId="20" xfId="0" applyNumberFormat="1" applyFont="1" applyBorder="1" applyAlignment="1">
      <alignment horizontal="center"/>
    </xf>
    <xf numFmtId="2" fontId="4" fillId="0" borderId="17" xfId="0" applyNumberFormat="1" applyFont="1" applyBorder="1" applyAlignment="1">
      <alignment horizontal="center"/>
    </xf>
    <xf numFmtId="166" fontId="4" fillId="0" borderId="16" xfId="0" applyNumberFormat="1" applyFont="1" applyBorder="1" applyAlignment="1">
      <alignment horizontal="center"/>
    </xf>
    <xf numFmtId="166" fontId="4" fillId="0" borderId="17" xfId="0" applyNumberFormat="1" applyFont="1" applyBorder="1" applyAlignment="1">
      <alignment horizontal="center"/>
    </xf>
    <xf numFmtId="0" fontId="1" fillId="3" borderId="23" xfId="0" applyFont="1" applyFill="1" applyBorder="1"/>
    <xf numFmtId="0" fontId="4" fillId="3" borderId="24" xfId="0" applyFont="1" applyFill="1" applyBorder="1"/>
    <xf numFmtId="0" fontId="1" fillId="10" borderId="23" xfId="0" applyFont="1" applyFill="1" applyBorder="1"/>
    <xf numFmtId="0" fontId="4" fillId="10" borderId="24" xfId="0" applyFont="1" applyFill="1" applyBorder="1"/>
    <xf numFmtId="22" fontId="4" fillId="0" borderId="18" xfId="0" applyNumberFormat="1" applyFont="1" applyBorder="1" applyAlignment="1">
      <alignment horizontal="center"/>
    </xf>
    <xf numFmtId="0" fontId="12" fillId="0" borderId="10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167" fontId="4" fillId="0" borderId="0" xfId="0" applyNumberFormat="1" applyFont="1" applyAlignment="1">
      <alignment horizontal="center"/>
    </xf>
    <xf numFmtId="22" fontId="4" fillId="0" borderId="19" xfId="0" applyNumberFormat="1" applyFont="1" applyBorder="1" applyAlignment="1">
      <alignment horizontal="center"/>
    </xf>
    <xf numFmtId="14" fontId="9" fillId="2" borderId="1" xfId="0" applyNumberFormat="1" applyFont="1" applyFill="1" applyBorder="1" applyAlignment="1">
      <alignment horizontal="center"/>
    </xf>
    <xf numFmtId="0" fontId="2" fillId="0" borderId="2" xfId="0" applyFont="1" applyBorder="1"/>
    <xf numFmtId="14" fontId="9" fillId="3" borderId="1" xfId="0" applyNumberFormat="1" applyFont="1" applyFill="1" applyBorder="1" applyAlignment="1">
      <alignment horizontal="center"/>
    </xf>
    <xf numFmtId="14" fontId="9" fillId="4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/>
    </xf>
    <xf numFmtId="14" fontId="9" fillId="7" borderId="1" xfId="0" applyNumberFormat="1" applyFont="1" applyFill="1" applyBorder="1" applyAlignment="1">
      <alignment horizontal="center"/>
    </xf>
    <xf numFmtId="14" fontId="9" fillId="8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Font="1" applyAlignment="1"/>
    <xf numFmtId="0" fontId="4" fillId="0" borderId="5" xfId="0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4" fillId="3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2" fillId="0" borderId="12" xfId="0" applyFont="1" applyBorder="1"/>
    <xf numFmtId="0" fontId="4" fillId="0" borderId="16" xfId="0" applyFont="1" applyBorder="1" applyAlignment="1">
      <alignment vertical="center" wrapText="1"/>
    </xf>
    <xf numFmtId="0" fontId="2" fillId="0" borderId="17" xfId="0" applyFont="1" applyBorder="1"/>
    <xf numFmtId="0" fontId="2" fillId="0" borderId="14" xfId="0" applyFont="1" applyBorder="1"/>
    <xf numFmtId="0" fontId="2" fillId="0" borderId="18" xfId="0" applyFont="1" applyBorder="1"/>
    <xf numFmtId="0" fontId="2" fillId="0" borderId="15" xfId="0" applyFon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4" fillId="0" borderId="5" xfId="0" applyFont="1" applyBorder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2" fillId="0" borderId="11" xfId="0" applyFont="1" applyBorder="1"/>
    <xf numFmtId="0" fontId="4" fillId="0" borderId="10" xfId="0" applyFont="1" applyBorder="1" applyAlignment="1">
      <alignment horizontal="center" wrapText="1"/>
    </xf>
    <xf numFmtId="0" fontId="4" fillId="9" borderId="10" xfId="0" applyFont="1" applyFill="1" applyBorder="1" applyAlignment="1">
      <alignment horizontal="center" wrapText="1"/>
    </xf>
    <xf numFmtId="0" fontId="15" fillId="11" borderId="25" xfId="1" applyFont="1" applyFill="1" applyBorder="1" applyAlignment="1">
      <alignment horizontal="left"/>
    </xf>
  </cellXfs>
  <cellStyles count="2">
    <cellStyle name="Normal" xfId="0" builtinId="0"/>
    <cellStyle name="Título" xfId="1" builtinId="15"/>
  </cellStyles>
  <dxfs count="888">
    <dxf>
      <fill>
        <patternFill patternType="solid">
          <fgColor rgb="FFFBD4B4"/>
          <bgColor rgb="FFFBD4B4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5B3D7"/>
          <bgColor rgb="FF95B3D7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CDDC"/>
          <bgColor rgb="FF92CDDC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8DB3E2"/>
          <bgColor rgb="FF8DB3E2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53734"/>
          <bgColor rgb="FF953734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BD4B4"/>
          <bgColor rgb="FFFBD4B4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92D050"/>
          <bgColor rgb="FF92D050"/>
        </patternFill>
      </fill>
    </dxf>
    <dxf>
      <font>
        <name val="Cambria"/>
      </font>
      <fill>
        <patternFill patternType="solid">
          <fgColor rgb="FF92D050"/>
          <bgColor rgb="FF92D050"/>
        </patternFill>
      </fill>
    </dxf>
  </dxfs>
  <tableStyles count="0" defaultTableStyle="TableStyleMedium9" defaultPivotStyle="PivotStyleLight16"/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38" Type="http://customschemas.google.com/relationships/workbookmetadata" Target="metadata"/><Relationship Id="rId2" Type="http://schemas.openxmlformats.org/officeDocument/2006/relationships/worksheet" Target="worksheets/sheet2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47625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57150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38100</xdr:rowOff>
    </xdr:from>
    <xdr:ext cx="1104900" cy="4953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001"/>
  <sheetViews>
    <sheetView tabSelected="1" workbookViewId="0">
      <pane ySplit="5" topLeftCell="A6" activePane="bottomLeft" state="frozen"/>
      <selection pane="bottomLeft" activeCell="U3" sqref="U3"/>
    </sheetView>
  </sheetViews>
  <sheetFormatPr defaultColWidth="14.42578125" defaultRowHeight="15" customHeight="1"/>
  <cols>
    <col min="1" max="1" width="8.7109375" customWidth="1"/>
    <col min="2" max="2" width="10.28515625" customWidth="1"/>
    <col min="3" max="26" width="8.7109375" customWidth="1"/>
  </cols>
  <sheetData>
    <row r="1" spans="1:26" s="146" customFormat="1" ht="30" customHeight="1" thickBot="1">
      <c r="A1" s="146" t="s">
        <v>289</v>
      </c>
    </row>
    <row r="2" spans="1:26" ht="16.5" thickTop="1" thickBot="1">
      <c r="A2" s="119" t="s">
        <v>0</v>
      </c>
      <c r="B2" s="107"/>
      <c r="C2" s="120" t="s">
        <v>1</v>
      </c>
      <c r="D2" s="107"/>
      <c r="E2" s="121" t="s">
        <v>2</v>
      </c>
      <c r="F2" s="107"/>
      <c r="G2" s="122" t="s">
        <v>3</v>
      </c>
      <c r="H2" s="107"/>
      <c r="I2" s="124" t="s">
        <v>4</v>
      </c>
      <c r="J2" s="107"/>
      <c r="K2" s="1">
        <f>T624</f>
        <v>0.9733893557422969</v>
      </c>
      <c r="L2" s="120" t="s">
        <v>5</v>
      </c>
      <c r="M2" s="125"/>
      <c r="N2" s="107"/>
      <c r="O2" s="126" t="s">
        <v>6</v>
      </c>
      <c r="P2" s="116"/>
      <c r="Q2" s="116"/>
      <c r="R2" s="117"/>
      <c r="S2" s="2">
        <f>T626</f>
        <v>7296</v>
      </c>
      <c r="T2" s="3"/>
      <c r="U2" s="4"/>
      <c r="V2" s="4"/>
      <c r="W2" s="4"/>
      <c r="X2" s="4"/>
      <c r="Y2" s="4"/>
      <c r="Z2" s="4"/>
    </row>
    <row r="4" spans="1:26">
      <c r="A4" s="5" t="s">
        <v>7</v>
      </c>
      <c r="B4" s="5" t="s">
        <v>8</v>
      </c>
      <c r="C4" s="5" t="s">
        <v>9</v>
      </c>
      <c r="D4" s="5" t="s">
        <v>10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 t="s">
        <v>16</v>
      </c>
      <c r="K4" s="5" t="s">
        <v>17</v>
      </c>
      <c r="L4" s="5" t="s">
        <v>18</v>
      </c>
      <c r="M4" s="5" t="s">
        <v>19</v>
      </c>
      <c r="N4" s="5" t="s">
        <v>20</v>
      </c>
      <c r="O4" s="5" t="s">
        <v>21</v>
      </c>
      <c r="P4" s="5" t="s">
        <v>22</v>
      </c>
      <c r="Q4" s="5" t="s">
        <v>23</v>
      </c>
      <c r="R4" s="5" t="s">
        <v>24</v>
      </c>
      <c r="S4" s="5" t="s">
        <v>25</v>
      </c>
      <c r="T4" s="3"/>
      <c r="U4" s="3"/>
      <c r="V4" s="3"/>
      <c r="W4" s="3"/>
      <c r="X4" s="3"/>
      <c r="Y4" s="3"/>
      <c r="Z4" s="3"/>
    </row>
    <row r="5" spans="1:26">
      <c r="A5" s="127" t="s">
        <v>26</v>
      </c>
      <c r="B5" s="114"/>
      <c r="C5" s="5" t="s">
        <v>27</v>
      </c>
      <c r="D5" s="5" t="s">
        <v>28</v>
      </c>
      <c r="E5" s="5" t="s">
        <v>29</v>
      </c>
      <c r="F5" s="5" t="s">
        <v>28</v>
      </c>
      <c r="G5" s="5" t="s">
        <v>28</v>
      </c>
      <c r="H5" s="5" t="s">
        <v>28</v>
      </c>
      <c r="I5" s="5" t="s">
        <v>28</v>
      </c>
      <c r="J5" s="5" t="s">
        <v>30</v>
      </c>
      <c r="K5" s="5" t="s">
        <v>30</v>
      </c>
      <c r="L5" s="5" t="s">
        <v>27</v>
      </c>
      <c r="M5" s="5" t="s">
        <v>31</v>
      </c>
      <c r="N5" s="5" t="s">
        <v>32</v>
      </c>
      <c r="O5" s="5" t="s">
        <v>33</v>
      </c>
      <c r="P5" s="5" t="s">
        <v>34</v>
      </c>
      <c r="Q5" s="5" t="s">
        <v>35</v>
      </c>
      <c r="R5" s="5" t="s">
        <v>36</v>
      </c>
      <c r="S5" s="5"/>
      <c r="T5" s="3"/>
      <c r="U5" s="3"/>
      <c r="V5" s="3"/>
      <c r="W5" s="3"/>
      <c r="X5" s="3"/>
      <c r="Y5" s="3"/>
      <c r="Z5" s="3"/>
    </row>
    <row r="7" spans="1:26">
      <c r="A7" s="6">
        <v>13</v>
      </c>
      <c r="B7" s="7">
        <v>0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9">
        <v>0</v>
      </c>
      <c r="O7" s="8">
        <v>0</v>
      </c>
      <c r="P7" s="8">
        <v>0</v>
      </c>
      <c r="Q7" s="8">
        <v>0</v>
      </c>
      <c r="R7" s="10">
        <v>0</v>
      </c>
      <c r="S7" s="11">
        <v>1</v>
      </c>
    </row>
    <row r="8" spans="1:26">
      <c r="A8" s="6">
        <v>13</v>
      </c>
      <c r="B8" s="7">
        <v>4.1666666666666664E-2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9">
        <v>0</v>
      </c>
      <c r="O8" s="8">
        <v>0</v>
      </c>
      <c r="P8" s="8">
        <v>0</v>
      </c>
      <c r="Q8" s="8">
        <v>0</v>
      </c>
      <c r="R8" s="10">
        <v>0</v>
      </c>
      <c r="S8" s="11">
        <v>1</v>
      </c>
    </row>
    <row r="9" spans="1:26">
      <c r="A9" s="6">
        <v>13</v>
      </c>
      <c r="B9" s="7">
        <v>8.3333333333333301E-2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9">
        <v>0</v>
      </c>
      <c r="O9" s="8">
        <v>0</v>
      </c>
      <c r="P9" s="8">
        <v>0</v>
      </c>
      <c r="Q9" s="8">
        <v>0</v>
      </c>
      <c r="R9" s="10">
        <v>0</v>
      </c>
      <c r="S9" s="11">
        <v>1</v>
      </c>
    </row>
    <row r="10" spans="1:26">
      <c r="A10" s="6">
        <v>13</v>
      </c>
      <c r="B10" s="7">
        <v>0.125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9">
        <v>0</v>
      </c>
      <c r="O10" s="8">
        <v>0</v>
      </c>
      <c r="P10" s="8">
        <v>0</v>
      </c>
      <c r="Q10" s="8">
        <v>0</v>
      </c>
      <c r="R10" s="10">
        <v>0</v>
      </c>
      <c r="S10" s="11">
        <v>1</v>
      </c>
    </row>
    <row r="11" spans="1:26">
      <c r="A11" s="6">
        <v>13</v>
      </c>
      <c r="B11" s="7">
        <v>0.16666666666666699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9">
        <v>0</v>
      </c>
      <c r="O11" s="8">
        <v>0</v>
      </c>
      <c r="P11" s="8">
        <v>0</v>
      </c>
      <c r="Q11" s="8">
        <v>0</v>
      </c>
      <c r="R11" s="10">
        <v>0</v>
      </c>
      <c r="S11" s="11">
        <v>1</v>
      </c>
    </row>
    <row r="12" spans="1:26">
      <c r="A12" s="6">
        <v>13</v>
      </c>
      <c r="B12" s="7">
        <v>0.20833333333333301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9">
        <v>0</v>
      </c>
      <c r="O12" s="8">
        <v>0</v>
      </c>
      <c r="P12" s="8">
        <v>0</v>
      </c>
      <c r="Q12" s="8">
        <v>0</v>
      </c>
      <c r="R12" s="10">
        <v>0</v>
      </c>
      <c r="S12" s="11">
        <v>1</v>
      </c>
    </row>
    <row r="13" spans="1:26">
      <c r="A13" s="6">
        <v>13</v>
      </c>
      <c r="B13" s="7">
        <v>0.25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9">
        <v>0</v>
      </c>
      <c r="O13" s="8">
        <v>0</v>
      </c>
      <c r="P13" s="8">
        <v>0</v>
      </c>
      <c r="Q13" s="8">
        <v>0</v>
      </c>
      <c r="R13" s="10">
        <v>0</v>
      </c>
      <c r="S13" s="11">
        <v>1</v>
      </c>
    </row>
    <row r="14" spans="1:26">
      <c r="A14" s="6">
        <v>13</v>
      </c>
      <c r="B14" s="7">
        <v>0.29166666666666702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9">
        <v>0</v>
      </c>
      <c r="O14" s="8">
        <v>0</v>
      </c>
      <c r="P14" s="8">
        <v>0</v>
      </c>
      <c r="Q14" s="8">
        <v>0</v>
      </c>
      <c r="R14" s="10">
        <v>0</v>
      </c>
      <c r="S14" s="11">
        <v>1</v>
      </c>
    </row>
    <row r="15" spans="1:26">
      <c r="A15" s="6">
        <v>13</v>
      </c>
      <c r="B15" s="7">
        <v>0.33333333333333298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9">
        <v>0</v>
      </c>
      <c r="O15" s="8">
        <v>0</v>
      </c>
      <c r="P15" s="8">
        <v>0</v>
      </c>
      <c r="Q15" s="8">
        <v>0</v>
      </c>
      <c r="R15" s="10">
        <v>0</v>
      </c>
      <c r="S15" s="11">
        <v>1</v>
      </c>
    </row>
    <row r="16" spans="1:26">
      <c r="A16" s="6">
        <v>13</v>
      </c>
      <c r="B16" s="7">
        <v>0.375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9">
        <v>0</v>
      </c>
      <c r="O16" s="8">
        <v>0</v>
      </c>
      <c r="P16" s="8">
        <v>0</v>
      </c>
      <c r="Q16" s="8">
        <v>0</v>
      </c>
      <c r="R16" s="10">
        <v>0</v>
      </c>
      <c r="S16" s="11">
        <v>1</v>
      </c>
    </row>
    <row r="17" spans="1:19">
      <c r="A17" s="6">
        <v>13</v>
      </c>
      <c r="B17" s="7">
        <v>0.41666666666666702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9">
        <v>0</v>
      </c>
      <c r="O17" s="8">
        <v>0</v>
      </c>
      <c r="P17" s="8">
        <v>0</v>
      </c>
      <c r="Q17" s="8">
        <v>0</v>
      </c>
      <c r="R17" s="10">
        <v>0</v>
      </c>
      <c r="S17" s="11">
        <v>1</v>
      </c>
    </row>
    <row r="18" spans="1:19">
      <c r="A18" s="6">
        <v>13</v>
      </c>
      <c r="B18" s="7">
        <v>0.45833333333333298</v>
      </c>
      <c r="C18" s="8" t="s">
        <v>37</v>
      </c>
      <c r="D18" s="8" t="s">
        <v>38</v>
      </c>
      <c r="E18" s="8" t="s">
        <v>37</v>
      </c>
      <c r="F18" s="8" t="s">
        <v>37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37</v>
      </c>
      <c r="M18" s="8" t="s">
        <v>37</v>
      </c>
      <c r="N18" s="9" t="s">
        <v>37</v>
      </c>
      <c r="O18" s="8" t="s">
        <v>37</v>
      </c>
      <c r="P18" s="8" t="s">
        <v>37</v>
      </c>
      <c r="Q18" s="8" t="s">
        <v>37</v>
      </c>
      <c r="R18" s="10" t="s">
        <v>39</v>
      </c>
      <c r="S18" s="11">
        <v>1</v>
      </c>
    </row>
    <row r="19" spans="1:19">
      <c r="A19" s="6">
        <v>13</v>
      </c>
      <c r="B19" s="7">
        <v>0.5</v>
      </c>
      <c r="C19" s="8">
        <v>26.8</v>
      </c>
      <c r="D19" s="8" t="s">
        <v>40</v>
      </c>
      <c r="E19" s="8" t="s">
        <v>41</v>
      </c>
      <c r="F19" s="8" t="s">
        <v>37</v>
      </c>
      <c r="G19" s="8" t="s">
        <v>37</v>
      </c>
      <c r="H19" s="8" t="s">
        <v>37</v>
      </c>
      <c r="I19" s="8" t="s">
        <v>37</v>
      </c>
      <c r="J19" s="8">
        <v>985</v>
      </c>
      <c r="K19" s="8" t="s">
        <v>37</v>
      </c>
      <c r="L19" s="8">
        <v>9999</v>
      </c>
      <c r="M19" s="8">
        <v>9999</v>
      </c>
      <c r="N19" s="9">
        <v>1010.9</v>
      </c>
      <c r="O19" s="8">
        <v>907</v>
      </c>
      <c r="P19" s="8" t="s">
        <v>42</v>
      </c>
      <c r="Q19" s="8" t="s">
        <v>43</v>
      </c>
      <c r="R19" s="10">
        <v>0</v>
      </c>
      <c r="S19" s="11">
        <v>1</v>
      </c>
    </row>
    <row r="20" spans="1:19">
      <c r="A20" s="6">
        <v>13</v>
      </c>
      <c r="B20" s="7">
        <v>0.54166666666666696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9">
        <v>0</v>
      </c>
      <c r="O20" s="8">
        <v>0</v>
      </c>
      <c r="P20" s="8">
        <v>0</v>
      </c>
      <c r="Q20" s="8">
        <v>0</v>
      </c>
      <c r="R20" s="10">
        <v>0</v>
      </c>
      <c r="S20" s="11">
        <v>1</v>
      </c>
    </row>
    <row r="21" spans="1:19">
      <c r="A21" s="6">
        <v>13</v>
      </c>
      <c r="B21" s="7">
        <v>0.58333333333333304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9">
        <v>0</v>
      </c>
      <c r="O21" s="8">
        <v>0</v>
      </c>
      <c r="P21" s="8">
        <v>0</v>
      </c>
      <c r="Q21" s="8">
        <v>0</v>
      </c>
      <c r="R21" s="10">
        <v>0</v>
      </c>
      <c r="S21" s="11">
        <v>1</v>
      </c>
    </row>
    <row r="22" spans="1:19" ht="15.75" customHeight="1">
      <c r="A22" s="6">
        <v>13</v>
      </c>
      <c r="B22" s="7">
        <v>0.625</v>
      </c>
      <c r="C22" s="8" t="s">
        <v>44</v>
      </c>
      <c r="D22" s="8" t="s">
        <v>45</v>
      </c>
      <c r="E22" s="8" t="s">
        <v>46</v>
      </c>
      <c r="F22" s="8" t="s">
        <v>47</v>
      </c>
      <c r="G22" s="8" t="s">
        <v>47</v>
      </c>
      <c r="H22" s="8" t="s">
        <v>47</v>
      </c>
      <c r="I22" s="8" t="s">
        <v>37</v>
      </c>
      <c r="J22" s="8" t="s">
        <v>37</v>
      </c>
      <c r="K22" s="8" t="s">
        <v>37</v>
      </c>
      <c r="L22" s="8" t="s">
        <v>48</v>
      </c>
      <c r="M22" s="8" t="s">
        <v>48</v>
      </c>
      <c r="N22" s="9" t="s">
        <v>49</v>
      </c>
      <c r="O22" s="8" t="s">
        <v>50</v>
      </c>
      <c r="P22" s="8" t="s">
        <v>51</v>
      </c>
      <c r="Q22" s="8" t="s">
        <v>52</v>
      </c>
      <c r="R22" s="10" t="s">
        <v>53</v>
      </c>
      <c r="S22" s="11">
        <v>1</v>
      </c>
    </row>
    <row r="23" spans="1:19" ht="15.75" customHeight="1">
      <c r="A23" s="6">
        <v>13</v>
      </c>
      <c r="B23" s="7">
        <v>0.66666666666666696</v>
      </c>
      <c r="C23" s="12">
        <v>34.5</v>
      </c>
      <c r="D23" s="12">
        <v>8.4700000000000006</v>
      </c>
      <c r="E23" s="12">
        <v>0.33</v>
      </c>
      <c r="F23" s="12">
        <v>0.19</v>
      </c>
      <c r="G23" s="12">
        <v>6.59</v>
      </c>
      <c r="H23" s="12">
        <v>6.78</v>
      </c>
      <c r="I23" s="8" t="s">
        <v>37</v>
      </c>
      <c r="J23" s="8">
        <v>985</v>
      </c>
      <c r="K23" s="8" t="s">
        <v>37</v>
      </c>
      <c r="L23" s="8">
        <v>0</v>
      </c>
      <c r="M23" s="8">
        <v>0</v>
      </c>
      <c r="N23" s="13">
        <v>1008.5</v>
      </c>
      <c r="O23" s="12">
        <v>633</v>
      </c>
      <c r="P23" s="14">
        <v>3.89</v>
      </c>
      <c r="Q23" s="14">
        <v>36.5</v>
      </c>
      <c r="R23" s="15">
        <v>0</v>
      </c>
      <c r="S23" s="11">
        <v>1</v>
      </c>
    </row>
    <row r="24" spans="1:19" ht="15.75" customHeight="1">
      <c r="A24" s="6">
        <v>13</v>
      </c>
      <c r="B24" s="7">
        <v>0.70833333333333304</v>
      </c>
      <c r="C24" s="12">
        <v>34</v>
      </c>
      <c r="D24" s="12">
        <v>11.57</v>
      </c>
      <c r="E24" s="12">
        <v>0.32</v>
      </c>
      <c r="F24" s="8">
        <v>-0.88</v>
      </c>
      <c r="G24" s="8">
        <v>7.42</v>
      </c>
      <c r="H24" s="8">
        <v>6.54</v>
      </c>
      <c r="I24" s="8" t="s">
        <v>54</v>
      </c>
      <c r="J24" s="8" t="s">
        <v>37</v>
      </c>
      <c r="K24" s="8">
        <v>0</v>
      </c>
      <c r="L24" s="8">
        <v>0</v>
      </c>
      <c r="M24" s="8">
        <v>0</v>
      </c>
      <c r="N24" s="13">
        <v>1008.5</v>
      </c>
      <c r="O24" s="12">
        <v>352</v>
      </c>
      <c r="P24" s="14">
        <v>3.51</v>
      </c>
      <c r="Q24" s="14">
        <v>42.71</v>
      </c>
      <c r="R24" s="15">
        <v>0</v>
      </c>
      <c r="S24" s="11">
        <v>1</v>
      </c>
    </row>
    <row r="25" spans="1:19" ht="15.75" customHeight="1">
      <c r="A25" s="6">
        <v>13</v>
      </c>
      <c r="B25" s="7">
        <v>0.75</v>
      </c>
      <c r="C25" s="12">
        <v>33.799999999999997</v>
      </c>
      <c r="D25" s="12">
        <v>9.02</v>
      </c>
      <c r="E25" s="12">
        <v>0.45</v>
      </c>
      <c r="F25" s="12">
        <v>0.03</v>
      </c>
      <c r="G25" s="12">
        <v>10.53</v>
      </c>
      <c r="H25" s="12">
        <v>10.56</v>
      </c>
      <c r="I25" s="12">
        <v>2.72</v>
      </c>
      <c r="J25" s="8">
        <v>0</v>
      </c>
      <c r="K25" s="8" t="s">
        <v>37</v>
      </c>
      <c r="L25" s="12">
        <v>28.7</v>
      </c>
      <c r="M25" s="12">
        <v>74.099999999999994</v>
      </c>
      <c r="N25" s="13">
        <v>1008.5</v>
      </c>
      <c r="O25" s="12">
        <v>110</v>
      </c>
      <c r="P25" s="14">
        <v>2.86</v>
      </c>
      <c r="Q25" s="14">
        <v>37.82</v>
      </c>
      <c r="R25" s="15">
        <v>0</v>
      </c>
      <c r="S25" s="11">
        <v>1</v>
      </c>
    </row>
    <row r="26" spans="1:19" ht="15.75" customHeight="1">
      <c r="A26" s="6">
        <v>13</v>
      </c>
      <c r="B26" s="7">
        <v>0.79166666666666696</v>
      </c>
      <c r="C26" s="12">
        <v>32.299999999999997</v>
      </c>
      <c r="D26" s="12">
        <v>7.83</v>
      </c>
      <c r="E26" s="12">
        <v>0.54</v>
      </c>
      <c r="F26" s="12">
        <v>1.0900000000000001</v>
      </c>
      <c r="G26" s="12">
        <v>11.89</v>
      </c>
      <c r="H26" s="12">
        <v>12.98</v>
      </c>
      <c r="I26" s="12">
        <v>3</v>
      </c>
      <c r="J26" s="8">
        <v>0</v>
      </c>
      <c r="K26" s="8" t="s">
        <v>37</v>
      </c>
      <c r="L26" s="12">
        <v>27.2</v>
      </c>
      <c r="M26" s="12">
        <v>78.2</v>
      </c>
      <c r="N26" s="13">
        <v>1009.1</v>
      </c>
      <c r="O26" s="8">
        <v>-1</v>
      </c>
      <c r="P26" s="14">
        <v>2.11</v>
      </c>
      <c r="Q26" s="14">
        <v>28.76</v>
      </c>
      <c r="R26" s="15">
        <v>0</v>
      </c>
      <c r="S26" s="11">
        <v>1</v>
      </c>
    </row>
    <row r="27" spans="1:19" ht="15.75" customHeight="1">
      <c r="A27" s="6">
        <v>13</v>
      </c>
      <c r="B27" s="7">
        <v>0.83333333333333304</v>
      </c>
      <c r="C27" s="12">
        <v>32.1</v>
      </c>
      <c r="D27" s="12">
        <v>7.22</v>
      </c>
      <c r="E27" s="12">
        <v>0.59</v>
      </c>
      <c r="F27" s="12">
        <v>0.61</v>
      </c>
      <c r="G27" s="12">
        <v>12.54</v>
      </c>
      <c r="H27" s="12">
        <v>13.16</v>
      </c>
      <c r="I27" s="12">
        <v>3.18</v>
      </c>
      <c r="J27" s="8">
        <v>0</v>
      </c>
      <c r="K27" s="8" t="s">
        <v>37</v>
      </c>
      <c r="L27" s="12">
        <v>27.5</v>
      </c>
      <c r="M27" s="12">
        <v>76.900000000000006</v>
      </c>
      <c r="N27" s="13">
        <v>1009.9</v>
      </c>
      <c r="O27" s="8">
        <v>-1</v>
      </c>
      <c r="P27" s="14">
        <v>1.68</v>
      </c>
      <c r="Q27" s="14">
        <v>23.67</v>
      </c>
      <c r="R27" s="15">
        <v>0</v>
      </c>
      <c r="S27" s="11">
        <v>1</v>
      </c>
    </row>
    <row r="28" spans="1:19" ht="15.75" customHeight="1">
      <c r="A28" s="6">
        <v>13</v>
      </c>
      <c r="B28" s="7">
        <v>0.875</v>
      </c>
      <c r="C28" s="12">
        <v>32</v>
      </c>
      <c r="D28" s="12">
        <v>8.1999999999999993</v>
      </c>
      <c r="E28" s="12">
        <v>0.65</v>
      </c>
      <c r="F28" s="12">
        <v>0.81</v>
      </c>
      <c r="G28" s="12">
        <v>12.07</v>
      </c>
      <c r="H28" s="12">
        <v>12.88</v>
      </c>
      <c r="I28" s="12">
        <v>3.5</v>
      </c>
      <c r="J28" s="8">
        <v>0</v>
      </c>
      <c r="K28" s="8" t="s">
        <v>37</v>
      </c>
      <c r="L28" s="12">
        <v>27.4</v>
      </c>
      <c r="M28" s="12">
        <v>78</v>
      </c>
      <c r="N28" s="13">
        <v>1010.6</v>
      </c>
      <c r="O28" s="8">
        <v>-2</v>
      </c>
      <c r="P28" s="14">
        <v>1.65</v>
      </c>
      <c r="Q28" s="14">
        <v>27.18</v>
      </c>
      <c r="R28" s="15">
        <v>0</v>
      </c>
      <c r="S28" s="11">
        <v>1</v>
      </c>
    </row>
    <row r="29" spans="1:19" ht="15.75" customHeight="1">
      <c r="A29" s="6">
        <v>13</v>
      </c>
      <c r="B29" s="7">
        <v>0.91666666666666696</v>
      </c>
      <c r="C29" s="12">
        <v>31.9</v>
      </c>
      <c r="D29" s="12">
        <v>10.050000000000001</v>
      </c>
      <c r="E29" s="12">
        <v>0.7</v>
      </c>
      <c r="F29" s="12">
        <v>0.34</v>
      </c>
      <c r="G29" s="12">
        <v>11.17</v>
      </c>
      <c r="H29" s="12">
        <v>11.51</v>
      </c>
      <c r="I29" s="12">
        <v>3.66</v>
      </c>
      <c r="J29" s="8">
        <v>0</v>
      </c>
      <c r="K29" s="8" t="s">
        <v>37</v>
      </c>
      <c r="L29" s="12">
        <v>27</v>
      </c>
      <c r="M29" s="12">
        <v>79.599999999999994</v>
      </c>
      <c r="N29" s="13">
        <v>1010.9</v>
      </c>
      <c r="O29" s="8">
        <v>-2</v>
      </c>
      <c r="P29" s="14">
        <v>2.0099999999999998</v>
      </c>
      <c r="Q29" s="14">
        <v>24.9</v>
      </c>
      <c r="R29" s="15">
        <v>0</v>
      </c>
      <c r="S29" s="11">
        <v>1</v>
      </c>
    </row>
    <row r="30" spans="1:19" ht="15.75" customHeight="1">
      <c r="A30" s="6">
        <v>13</v>
      </c>
      <c r="B30" s="7">
        <v>0.95833333333333304</v>
      </c>
      <c r="C30" s="12">
        <v>31.9</v>
      </c>
      <c r="D30" s="12">
        <v>10.36</v>
      </c>
      <c r="E30" s="12">
        <v>0.76</v>
      </c>
      <c r="F30" s="12">
        <v>0.22</v>
      </c>
      <c r="G30" s="12">
        <v>11.61</v>
      </c>
      <c r="H30" s="12">
        <v>11.83</v>
      </c>
      <c r="I30" s="12">
        <v>4.79</v>
      </c>
      <c r="J30" s="8">
        <v>0</v>
      </c>
      <c r="K30" s="8" t="s">
        <v>37</v>
      </c>
      <c r="L30" s="12">
        <v>26.7</v>
      </c>
      <c r="M30" s="12">
        <v>79.5</v>
      </c>
      <c r="N30" s="13">
        <v>1010.9</v>
      </c>
      <c r="O30" s="8">
        <v>-1</v>
      </c>
      <c r="P30" s="14">
        <v>1.67</v>
      </c>
      <c r="Q30" s="14">
        <v>23.08</v>
      </c>
      <c r="R30" s="15">
        <v>0</v>
      </c>
      <c r="S30" s="11">
        <v>1</v>
      </c>
    </row>
    <row r="31" spans="1:19" ht="15.75" customHeight="1"/>
    <row r="32" spans="1:19" ht="15.75" customHeight="1">
      <c r="A32" s="106" t="s">
        <v>55</v>
      </c>
      <c r="B32" s="107"/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</row>
    <row r="33" spans="1:19" ht="15.75" customHeight="1">
      <c r="A33" s="108" t="s">
        <v>1</v>
      </c>
      <c r="B33" s="107"/>
      <c r="C33" s="12">
        <v>16</v>
      </c>
      <c r="D33" s="12">
        <v>16</v>
      </c>
      <c r="E33" s="12">
        <v>16</v>
      </c>
      <c r="F33" s="12">
        <v>17</v>
      </c>
      <c r="G33" s="12">
        <v>17</v>
      </c>
      <c r="H33" s="12">
        <v>17</v>
      </c>
      <c r="I33" s="12">
        <v>18</v>
      </c>
      <c r="J33" s="12">
        <v>24</v>
      </c>
      <c r="K33" s="12">
        <v>24</v>
      </c>
      <c r="L33" s="12">
        <v>18</v>
      </c>
      <c r="M33" s="12">
        <v>18</v>
      </c>
      <c r="N33" s="12">
        <v>16</v>
      </c>
      <c r="O33" s="12">
        <v>21</v>
      </c>
      <c r="P33" s="12">
        <v>16</v>
      </c>
      <c r="Q33" s="12">
        <v>16</v>
      </c>
      <c r="R33" s="12">
        <v>16</v>
      </c>
    </row>
    <row r="34" spans="1:19" ht="15.75" customHeight="1">
      <c r="A34" s="109" t="s">
        <v>2</v>
      </c>
      <c r="B34" s="107"/>
      <c r="C34" s="12">
        <v>0</v>
      </c>
      <c r="D34" s="12">
        <v>0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</row>
    <row r="35" spans="1:19" ht="15.75" customHeight="1">
      <c r="A35" s="110" t="s">
        <v>3</v>
      </c>
      <c r="B35" s="107"/>
      <c r="C35" s="12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</row>
    <row r="36" spans="1:19" ht="15.75" customHeight="1">
      <c r="A36" s="111" t="s">
        <v>56</v>
      </c>
      <c r="B36" s="107"/>
      <c r="C36" s="12">
        <f t="shared" ref="C36:R36" si="0">24-C32-C33-C34-C35</f>
        <v>8</v>
      </c>
      <c r="D36" s="12">
        <f t="shared" si="0"/>
        <v>8</v>
      </c>
      <c r="E36" s="12">
        <f t="shared" si="0"/>
        <v>8</v>
      </c>
      <c r="F36" s="12">
        <f t="shared" si="0"/>
        <v>7</v>
      </c>
      <c r="G36" s="12">
        <f t="shared" si="0"/>
        <v>7</v>
      </c>
      <c r="H36" s="12">
        <f t="shared" si="0"/>
        <v>7</v>
      </c>
      <c r="I36" s="12">
        <f t="shared" si="0"/>
        <v>6</v>
      </c>
      <c r="J36" s="12">
        <f t="shared" si="0"/>
        <v>0</v>
      </c>
      <c r="K36" s="12">
        <f t="shared" si="0"/>
        <v>0</v>
      </c>
      <c r="L36" s="12">
        <f t="shared" si="0"/>
        <v>6</v>
      </c>
      <c r="M36" s="12">
        <f t="shared" si="0"/>
        <v>6</v>
      </c>
      <c r="N36" s="12">
        <f t="shared" si="0"/>
        <v>8</v>
      </c>
      <c r="O36" s="12">
        <f t="shared" si="0"/>
        <v>3</v>
      </c>
      <c r="P36" s="12">
        <f t="shared" si="0"/>
        <v>8</v>
      </c>
      <c r="Q36" s="12">
        <f t="shared" si="0"/>
        <v>8</v>
      </c>
      <c r="R36" s="12">
        <f t="shared" si="0"/>
        <v>8</v>
      </c>
    </row>
    <row r="37" spans="1:19" ht="15.75" customHeight="1">
      <c r="A37" s="112" t="s">
        <v>57</v>
      </c>
      <c r="B37" s="107"/>
      <c r="C37" s="16">
        <f>C36/(SUM(S7:S30))</f>
        <v>0.33333333333333331</v>
      </c>
      <c r="D37" s="16">
        <f>D36/(SUM(S7:S30))</f>
        <v>0.33333333333333331</v>
      </c>
      <c r="E37" s="16">
        <f>E36/(SUM(S7:S30))</f>
        <v>0.33333333333333331</v>
      </c>
      <c r="F37" s="16">
        <f>F36/(SUM(S7:S30))</f>
        <v>0.29166666666666669</v>
      </c>
      <c r="G37" s="16">
        <f>G36/(SUM(S7:S30))</f>
        <v>0.29166666666666669</v>
      </c>
      <c r="H37" s="16">
        <f>H36/(SUM(S7:S30))</f>
        <v>0.29166666666666669</v>
      </c>
      <c r="I37" s="16">
        <f>I36/(SUM(S7:S30))</f>
        <v>0.25</v>
      </c>
      <c r="J37" s="16">
        <f>J36/(SUM(S7:S30))</f>
        <v>0</v>
      </c>
      <c r="K37" s="16">
        <f>K36/(SUM(S7:S30))</f>
        <v>0</v>
      </c>
      <c r="L37" s="16">
        <f>L36/(SUM(S7:S30))</f>
        <v>0.25</v>
      </c>
      <c r="M37" s="16">
        <f>M36/(SUM(S7:S30))</f>
        <v>0.25</v>
      </c>
      <c r="N37" s="16">
        <f>N36/(SUM(S7:S30))</f>
        <v>0.33333333333333331</v>
      </c>
      <c r="O37" s="16">
        <f>O36/(SUM(S7:S30))</f>
        <v>0.125</v>
      </c>
      <c r="P37" s="16">
        <f>P36/(SUM(S7:S30))</f>
        <v>0.33333333333333331</v>
      </c>
      <c r="Q37" s="16">
        <f>Q36/(SUM(S7:S30))</f>
        <v>0.33333333333333331</v>
      </c>
      <c r="R37" s="16">
        <f>R36/(SUM(S7:S30))</f>
        <v>0.33333333333333331</v>
      </c>
    </row>
    <row r="38" spans="1:19" ht="15.75" customHeight="1"/>
    <row r="39" spans="1:19" ht="15.75" customHeight="1">
      <c r="A39" s="6">
        <v>14</v>
      </c>
      <c r="B39" s="7">
        <v>0</v>
      </c>
      <c r="C39" s="12">
        <v>31.5</v>
      </c>
      <c r="D39" s="12">
        <v>10.75</v>
      </c>
      <c r="E39" s="12">
        <v>0.7</v>
      </c>
      <c r="F39" s="12">
        <v>0.1</v>
      </c>
      <c r="G39" s="12">
        <v>11.02</v>
      </c>
      <c r="H39" s="12">
        <v>11.12</v>
      </c>
      <c r="I39" s="12">
        <v>2.4900000000000002</v>
      </c>
      <c r="J39" s="8">
        <v>985</v>
      </c>
      <c r="K39" s="8" t="s">
        <v>37</v>
      </c>
      <c r="L39" s="12">
        <v>26.6</v>
      </c>
      <c r="M39" s="12">
        <v>81.3</v>
      </c>
      <c r="N39" s="13">
        <v>1010.5</v>
      </c>
      <c r="O39" s="8">
        <v>-1</v>
      </c>
      <c r="P39" s="14">
        <v>1.29</v>
      </c>
      <c r="Q39" s="14">
        <v>34.520000000000003</v>
      </c>
      <c r="R39" s="15">
        <v>0</v>
      </c>
      <c r="S39" s="11">
        <v>1</v>
      </c>
    </row>
    <row r="40" spans="1:19" ht="15.75" customHeight="1">
      <c r="A40" s="6">
        <v>14</v>
      </c>
      <c r="B40" s="7">
        <v>4.1666666666666664E-2</v>
      </c>
      <c r="C40" s="12">
        <v>31.4</v>
      </c>
      <c r="D40" s="12">
        <v>10.76</v>
      </c>
      <c r="E40" s="12">
        <v>0.14000000000000001</v>
      </c>
      <c r="F40" s="12">
        <v>0.37</v>
      </c>
      <c r="G40" s="12">
        <v>9.8699999999999992</v>
      </c>
      <c r="H40" s="12">
        <v>10.24</v>
      </c>
      <c r="I40" s="12">
        <v>0.56999999999999995</v>
      </c>
      <c r="J40" s="8">
        <v>985</v>
      </c>
      <c r="K40" s="8" t="s">
        <v>37</v>
      </c>
      <c r="L40" s="12">
        <v>26.4</v>
      </c>
      <c r="M40" s="12">
        <v>83.2</v>
      </c>
      <c r="N40" s="13">
        <v>1010.3</v>
      </c>
      <c r="O40" s="8">
        <v>-2</v>
      </c>
      <c r="P40" s="14">
        <v>1.24</v>
      </c>
      <c r="Q40" s="14">
        <v>42.29</v>
      </c>
      <c r="R40" s="15">
        <v>0</v>
      </c>
      <c r="S40" s="11">
        <v>1</v>
      </c>
    </row>
    <row r="41" spans="1:19" ht="15.75" customHeight="1">
      <c r="A41" s="6">
        <v>14</v>
      </c>
      <c r="B41" s="7">
        <v>8.3333333333333301E-2</v>
      </c>
      <c r="C41" s="12">
        <v>31</v>
      </c>
      <c r="D41" s="12">
        <v>11.16</v>
      </c>
      <c r="E41" s="12">
        <v>0.19</v>
      </c>
      <c r="F41" s="12">
        <v>0.21</v>
      </c>
      <c r="G41" s="12">
        <v>9.24</v>
      </c>
      <c r="H41" s="12">
        <v>9.4499999999999993</v>
      </c>
      <c r="I41" s="12">
        <v>0.53</v>
      </c>
      <c r="J41" s="8">
        <v>985</v>
      </c>
      <c r="K41" s="8" t="s">
        <v>37</v>
      </c>
      <c r="L41" s="12">
        <v>26.3</v>
      </c>
      <c r="M41" s="12">
        <v>82.7</v>
      </c>
      <c r="N41" s="13">
        <v>1009.8</v>
      </c>
      <c r="O41" s="8">
        <v>-2</v>
      </c>
      <c r="P41" s="14">
        <v>1.01</v>
      </c>
      <c r="Q41" s="14">
        <v>37.130000000000003</v>
      </c>
      <c r="R41" s="15">
        <v>0</v>
      </c>
      <c r="S41" s="11">
        <v>1</v>
      </c>
    </row>
    <row r="42" spans="1:19" ht="15.75" customHeight="1">
      <c r="A42" s="6">
        <v>14</v>
      </c>
      <c r="B42" s="7">
        <v>0.125</v>
      </c>
      <c r="C42" s="12">
        <v>30.7</v>
      </c>
      <c r="D42" s="12">
        <v>10.56</v>
      </c>
      <c r="E42" s="12">
        <v>0.24</v>
      </c>
      <c r="F42" s="12">
        <v>0.13</v>
      </c>
      <c r="G42" s="12">
        <v>8.92</v>
      </c>
      <c r="H42" s="12">
        <v>9.0500000000000007</v>
      </c>
      <c r="I42" s="12">
        <v>0.57999999999999996</v>
      </c>
      <c r="J42" s="8">
        <v>985</v>
      </c>
      <c r="K42" s="8" t="s">
        <v>37</v>
      </c>
      <c r="L42" s="12">
        <v>26.3</v>
      </c>
      <c r="M42" s="12">
        <v>83.7</v>
      </c>
      <c r="N42" s="13">
        <v>1009.6</v>
      </c>
      <c r="O42" s="8">
        <v>-2</v>
      </c>
      <c r="P42" s="14">
        <v>0.69</v>
      </c>
      <c r="Q42" s="14">
        <v>46.36</v>
      </c>
      <c r="R42" s="15">
        <v>0</v>
      </c>
      <c r="S42" s="11">
        <v>1</v>
      </c>
    </row>
    <row r="43" spans="1:19" ht="15.75" customHeight="1">
      <c r="A43" s="6">
        <v>14</v>
      </c>
      <c r="B43" s="7">
        <v>0.16666666666666699</v>
      </c>
      <c r="C43" s="12">
        <v>30.7</v>
      </c>
      <c r="D43" s="12">
        <v>7.95</v>
      </c>
      <c r="E43" s="12">
        <v>0.31</v>
      </c>
      <c r="F43" s="12">
        <v>7.0000000000000007E-2</v>
      </c>
      <c r="G43" s="12">
        <v>9.5299999999999994</v>
      </c>
      <c r="H43" s="12">
        <v>9.6</v>
      </c>
      <c r="I43" s="12">
        <v>0.48</v>
      </c>
      <c r="J43" s="8">
        <v>985</v>
      </c>
      <c r="K43" s="8" t="s">
        <v>37</v>
      </c>
      <c r="L43" s="12">
        <v>25.6</v>
      </c>
      <c r="M43" s="12">
        <v>91.3</v>
      </c>
      <c r="N43" s="13">
        <v>1009.4</v>
      </c>
      <c r="O43" s="8">
        <v>-1</v>
      </c>
      <c r="P43" s="14">
        <v>0.51</v>
      </c>
      <c r="Q43" s="14">
        <v>107.26</v>
      </c>
      <c r="R43" s="15">
        <v>0.4</v>
      </c>
      <c r="S43" s="11">
        <v>1</v>
      </c>
    </row>
    <row r="44" spans="1:19" ht="15.75" customHeight="1">
      <c r="A44" s="6">
        <v>14</v>
      </c>
      <c r="B44" s="7">
        <v>0.20833333333333301</v>
      </c>
      <c r="C44" s="12">
        <v>30.7</v>
      </c>
      <c r="D44" s="12">
        <v>3.74</v>
      </c>
      <c r="E44" s="12">
        <v>0.4</v>
      </c>
      <c r="F44" s="12">
        <v>0.56999999999999995</v>
      </c>
      <c r="G44" s="12">
        <v>13.94</v>
      </c>
      <c r="H44" s="12">
        <v>14.5</v>
      </c>
      <c r="I44" s="12">
        <v>0.28000000000000003</v>
      </c>
      <c r="J44" s="8">
        <v>985</v>
      </c>
      <c r="K44" s="8" t="s">
        <v>37</v>
      </c>
      <c r="L44" s="12">
        <v>25.2</v>
      </c>
      <c r="M44" s="12">
        <v>93.6</v>
      </c>
      <c r="N44" s="13">
        <v>1009.5</v>
      </c>
      <c r="O44" s="8">
        <v>-1</v>
      </c>
      <c r="P44" s="14">
        <v>0.54</v>
      </c>
      <c r="Q44" s="14">
        <v>133.11000000000001</v>
      </c>
      <c r="R44" s="15">
        <v>0</v>
      </c>
      <c r="S44" s="11">
        <v>1</v>
      </c>
    </row>
    <row r="45" spans="1:19" ht="15.75" customHeight="1">
      <c r="A45" s="6">
        <v>14</v>
      </c>
      <c r="B45" s="7">
        <v>0.25</v>
      </c>
      <c r="C45" s="12">
        <v>30.6</v>
      </c>
      <c r="D45" s="12">
        <v>2.4300000000000002</v>
      </c>
      <c r="E45" s="12">
        <v>0.47</v>
      </c>
      <c r="F45" s="12">
        <v>2.31</v>
      </c>
      <c r="G45" s="12">
        <v>18.829999999999998</v>
      </c>
      <c r="H45" s="12">
        <v>21.13</v>
      </c>
      <c r="I45" s="12">
        <v>0.26</v>
      </c>
      <c r="J45" s="8">
        <v>985</v>
      </c>
      <c r="K45" s="8" t="s">
        <v>37</v>
      </c>
      <c r="L45" s="12">
        <v>25.1</v>
      </c>
      <c r="M45" s="12">
        <v>92.6</v>
      </c>
      <c r="N45" s="13">
        <v>1010.2</v>
      </c>
      <c r="O45" s="12">
        <v>5</v>
      </c>
      <c r="P45" s="14">
        <v>0.56999999999999995</v>
      </c>
      <c r="Q45" s="14">
        <v>141.80000000000001</v>
      </c>
      <c r="R45" s="15">
        <v>0</v>
      </c>
      <c r="S45" s="11">
        <v>1</v>
      </c>
    </row>
    <row r="46" spans="1:19" ht="15.75" customHeight="1">
      <c r="A46" s="6">
        <v>14</v>
      </c>
      <c r="B46" s="7">
        <v>0.29166666666666702</v>
      </c>
      <c r="C46" s="8" t="s">
        <v>58</v>
      </c>
      <c r="D46" s="8" t="s">
        <v>59</v>
      </c>
      <c r="E46" s="8" t="s">
        <v>60</v>
      </c>
      <c r="F46" s="8" t="s">
        <v>61</v>
      </c>
      <c r="G46" s="8" t="s">
        <v>62</v>
      </c>
      <c r="H46" s="8" t="s">
        <v>63</v>
      </c>
      <c r="I46" s="8" t="s">
        <v>64</v>
      </c>
      <c r="J46" s="8" t="s">
        <v>37</v>
      </c>
      <c r="K46" s="8" t="s">
        <v>37</v>
      </c>
      <c r="L46" s="8" t="s">
        <v>65</v>
      </c>
      <c r="M46" s="8" t="s">
        <v>66</v>
      </c>
      <c r="N46" s="9" t="s">
        <v>67</v>
      </c>
      <c r="O46" s="8" t="s">
        <v>68</v>
      </c>
      <c r="P46" s="8" t="s">
        <v>69</v>
      </c>
      <c r="Q46" s="8" t="s">
        <v>70</v>
      </c>
      <c r="R46" s="10" t="s">
        <v>53</v>
      </c>
      <c r="S46" s="11">
        <v>1</v>
      </c>
    </row>
    <row r="47" spans="1:19" ht="15.75" customHeight="1">
      <c r="A47" s="6">
        <v>14</v>
      </c>
      <c r="B47" s="7">
        <v>0.33333333333333298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9">
        <v>0</v>
      </c>
      <c r="O47" s="8">
        <v>0</v>
      </c>
      <c r="P47" s="8">
        <v>0</v>
      </c>
      <c r="Q47" s="8">
        <v>0</v>
      </c>
      <c r="R47" s="10">
        <v>0</v>
      </c>
      <c r="S47" s="11">
        <v>1</v>
      </c>
    </row>
    <row r="48" spans="1:19" ht="15.75" customHeight="1">
      <c r="A48" s="6">
        <v>14</v>
      </c>
      <c r="B48" s="7">
        <v>0.375</v>
      </c>
      <c r="C48" s="8" t="s">
        <v>71</v>
      </c>
      <c r="D48" s="8" t="s">
        <v>72</v>
      </c>
      <c r="E48" s="8" t="s">
        <v>73</v>
      </c>
      <c r="F48" s="8" t="s">
        <v>74</v>
      </c>
      <c r="G48" s="8" t="s">
        <v>75</v>
      </c>
      <c r="H48" s="8" t="s">
        <v>76</v>
      </c>
      <c r="I48" s="8" t="s">
        <v>77</v>
      </c>
      <c r="J48" s="8">
        <v>985</v>
      </c>
      <c r="K48" s="8" t="s">
        <v>37</v>
      </c>
      <c r="L48" s="8" t="s">
        <v>78</v>
      </c>
      <c r="M48" s="8" t="s">
        <v>79</v>
      </c>
      <c r="N48" s="9" t="s">
        <v>80</v>
      </c>
      <c r="O48" s="8" t="s">
        <v>81</v>
      </c>
      <c r="P48" s="8" t="s">
        <v>82</v>
      </c>
      <c r="Q48" s="8" t="s">
        <v>83</v>
      </c>
      <c r="R48" s="10" t="s">
        <v>53</v>
      </c>
      <c r="S48" s="11">
        <v>1</v>
      </c>
    </row>
    <row r="49" spans="1:19" ht="15.75" customHeight="1">
      <c r="A49" s="6">
        <v>14</v>
      </c>
      <c r="B49" s="7">
        <v>0.41666666666666702</v>
      </c>
      <c r="C49" s="8" t="s">
        <v>84</v>
      </c>
      <c r="D49" s="12">
        <v>10.91</v>
      </c>
      <c r="E49" s="12">
        <v>0.28999999999999998</v>
      </c>
      <c r="F49" s="12">
        <v>1.39</v>
      </c>
      <c r="G49" s="12">
        <v>11.06</v>
      </c>
      <c r="H49" s="12">
        <v>12.46</v>
      </c>
      <c r="I49" s="12">
        <v>1.51</v>
      </c>
      <c r="J49" s="12">
        <v>0</v>
      </c>
      <c r="K49" s="8">
        <v>985</v>
      </c>
      <c r="L49" s="8" t="s">
        <v>85</v>
      </c>
      <c r="M49" s="8" t="s">
        <v>86</v>
      </c>
      <c r="N49" s="9" t="s">
        <v>80</v>
      </c>
      <c r="O49" s="8" t="s">
        <v>87</v>
      </c>
      <c r="P49" s="8" t="s">
        <v>88</v>
      </c>
      <c r="Q49" s="8" t="s">
        <v>89</v>
      </c>
      <c r="R49" s="10" t="s">
        <v>53</v>
      </c>
      <c r="S49" s="11">
        <v>1</v>
      </c>
    </row>
    <row r="50" spans="1:19" ht="15.75" customHeight="1">
      <c r="A50" s="6">
        <v>14</v>
      </c>
      <c r="B50" s="7">
        <v>0.45833333333333298</v>
      </c>
      <c r="C50" s="12">
        <v>30.9</v>
      </c>
      <c r="D50" s="17" t="s">
        <v>90</v>
      </c>
      <c r="E50" s="12">
        <v>0.35</v>
      </c>
      <c r="F50" s="12">
        <v>1.77</v>
      </c>
      <c r="G50" s="12">
        <v>10.43</v>
      </c>
      <c r="H50" s="12">
        <v>12.19</v>
      </c>
      <c r="I50" s="12">
        <v>2.87</v>
      </c>
      <c r="J50" s="12">
        <v>0</v>
      </c>
      <c r="K50" s="12">
        <v>6</v>
      </c>
      <c r="L50" s="12">
        <v>27.3</v>
      </c>
      <c r="M50" s="12">
        <v>81.3</v>
      </c>
      <c r="N50" s="13">
        <v>1011.5</v>
      </c>
      <c r="O50" s="12">
        <v>271</v>
      </c>
      <c r="P50" s="12">
        <v>2.2599999999999998</v>
      </c>
      <c r="Q50" s="12">
        <v>58.8</v>
      </c>
      <c r="R50" s="15">
        <v>3.4</v>
      </c>
      <c r="S50" s="11">
        <v>1</v>
      </c>
    </row>
    <row r="51" spans="1:19" ht="15.75" customHeight="1">
      <c r="A51" s="6">
        <v>14</v>
      </c>
      <c r="B51" s="7">
        <v>0.5</v>
      </c>
      <c r="C51" s="12">
        <v>30.1</v>
      </c>
      <c r="D51" s="17" t="s">
        <v>37</v>
      </c>
      <c r="E51" s="12">
        <v>0.38</v>
      </c>
      <c r="F51" s="12">
        <v>2.85</v>
      </c>
      <c r="G51" s="12">
        <v>12.15</v>
      </c>
      <c r="H51" s="12">
        <v>14.99</v>
      </c>
      <c r="I51" s="18" t="s">
        <v>91</v>
      </c>
      <c r="J51" s="18">
        <v>985</v>
      </c>
      <c r="K51" s="18">
        <v>985</v>
      </c>
      <c r="L51" s="12">
        <v>25.2</v>
      </c>
      <c r="M51" s="12">
        <v>90.9</v>
      </c>
      <c r="N51" s="13">
        <v>1011.4</v>
      </c>
      <c r="O51" s="12">
        <v>158</v>
      </c>
      <c r="P51" s="12">
        <v>1.02</v>
      </c>
      <c r="Q51" s="12">
        <v>4.17</v>
      </c>
      <c r="R51" s="15">
        <v>4.5999999999999996</v>
      </c>
      <c r="S51" s="11">
        <v>1</v>
      </c>
    </row>
    <row r="52" spans="1:19" ht="15.75" customHeight="1">
      <c r="A52" s="6">
        <v>14</v>
      </c>
      <c r="B52" s="7">
        <v>0.54166666666666696</v>
      </c>
      <c r="C52" s="12">
        <v>30</v>
      </c>
      <c r="D52" s="17" t="s">
        <v>37</v>
      </c>
      <c r="E52" s="12">
        <v>0.57999999999999996</v>
      </c>
      <c r="F52" s="12">
        <v>3.38</v>
      </c>
      <c r="G52" s="12">
        <v>12.07</v>
      </c>
      <c r="H52" s="12">
        <v>15.45</v>
      </c>
      <c r="I52" s="12">
        <v>2.0699999999999998</v>
      </c>
      <c r="J52" s="12">
        <v>0</v>
      </c>
      <c r="K52" s="12">
        <v>0</v>
      </c>
      <c r="L52" s="12">
        <v>25.5</v>
      </c>
      <c r="M52" s="12">
        <v>90.4</v>
      </c>
      <c r="N52" s="13">
        <v>1010.7</v>
      </c>
      <c r="O52" s="12">
        <v>196</v>
      </c>
      <c r="P52" s="12">
        <v>0.67</v>
      </c>
      <c r="Q52" s="12">
        <v>93.3</v>
      </c>
      <c r="R52" s="15">
        <v>0</v>
      </c>
      <c r="S52" s="11">
        <v>1</v>
      </c>
    </row>
    <row r="53" spans="1:19" ht="15.75" customHeight="1">
      <c r="A53" s="6">
        <v>14</v>
      </c>
      <c r="B53" s="7">
        <v>0.58333333333333304</v>
      </c>
      <c r="C53" s="12">
        <v>30</v>
      </c>
      <c r="D53" s="17" t="s">
        <v>92</v>
      </c>
      <c r="E53" s="17" t="s">
        <v>93</v>
      </c>
      <c r="F53" s="12">
        <v>3.09</v>
      </c>
      <c r="G53" s="12">
        <v>11.28</v>
      </c>
      <c r="H53" s="12">
        <v>14.37</v>
      </c>
      <c r="I53" s="12">
        <v>2.19</v>
      </c>
      <c r="J53" s="12">
        <v>0</v>
      </c>
      <c r="K53" s="12">
        <v>0</v>
      </c>
      <c r="L53" s="12">
        <v>27.5</v>
      </c>
      <c r="M53" s="12">
        <v>78.5</v>
      </c>
      <c r="N53" s="13">
        <v>1009.6</v>
      </c>
      <c r="O53" s="12">
        <v>662</v>
      </c>
      <c r="P53" s="12">
        <v>0.9</v>
      </c>
      <c r="Q53" s="12">
        <v>55.43</v>
      </c>
      <c r="R53" s="15">
        <v>0</v>
      </c>
      <c r="S53" s="11">
        <v>1</v>
      </c>
    </row>
    <row r="54" spans="1:19" ht="15.75" customHeight="1">
      <c r="A54" s="6">
        <v>14</v>
      </c>
      <c r="B54" s="7">
        <v>0.625</v>
      </c>
      <c r="C54" s="12">
        <v>30.9</v>
      </c>
      <c r="D54" s="12">
        <v>8.48</v>
      </c>
      <c r="E54" s="17" t="s">
        <v>37</v>
      </c>
      <c r="F54" s="12">
        <v>1.55</v>
      </c>
      <c r="G54" s="12">
        <v>9.3699999999999992</v>
      </c>
      <c r="H54" s="12">
        <v>10.92</v>
      </c>
      <c r="I54" s="12">
        <v>2.68</v>
      </c>
      <c r="J54" s="12">
        <v>0</v>
      </c>
      <c r="K54" s="12">
        <v>0</v>
      </c>
      <c r="L54" s="12">
        <v>29.1</v>
      </c>
      <c r="M54" s="12">
        <v>69.7</v>
      </c>
      <c r="N54" s="13">
        <v>1008.6</v>
      </c>
      <c r="O54" s="12">
        <v>645</v>
      </c>
      <c r="P54" s="12">
        <v>2.5499999999999998</v>
      </c>
      <c r="Q54" s="12">
        <v>42.02</v>
      </c>
      <c r="R54" s="15">
        <v>0</v>
      </c>
      <c r="S54" s="11">
        <v>1</v>
      </c>
    </row>
    <row r="55" spans="1:19" ht="15.75" customHeight="1">
      <c r="A55" s="6">
        <v>14</v>
      </c>
      <c r="B55" s="7">
        <v>0.66666666666666696</v>
      </c>
      <c r="C55" s="12">
        <v>31.5</v>
      </c>
      <c r="D55" s="12">
        <v>8.77</v>
      </c>
      <c r="E55" s="12">
        <v>0.52</v>
      </c>
      <c r="F55" s="12">
        <v>1.24</v>
      </c>
      <c r="G55" s="12">
        <v>8.7799999999999994</v>
      </c>
      <c r="H55" s="12">
        <v>10.029999999999999</v>
      </c>
      <c r="I55" s="12">
        <v>4.3</v>
      </c>
      <c r="J55" s="12">
        <v>0</v>
      </c>
      <c r="K55" s="12">
        <v>0</v>
      </c>
      <c r="L55" s="12">
        <v>29.1</v>
      </c>
      <c r="M55" s="12">
        <v>70</v>
      </c>
      <c r="N55" s="13">
        <v>1008.4</v>
      </c>
      <c r="O55" s="12">
        <v>459</v>
      </c>
      <c r="P55" s="12">
        <v>2.71</v>
      </c>
      <c r="Q55" s="12">
        <v>37.33</v>
      </c>
      <c r="R55" s="15">
        <v>0</v>
      </c>
      <c r="S55" s="11">
        <v>1</v>
      </c>
    </row>
    <row r="56" spans="1:19" ht="15.75" customHeight="1">
      <c r="A56" s="6">
        <v>14</v>
      </c>
      <c r="B56" s="7">
        <v>0.70833333333333304</v>
      </c>
      <c r="C56" s="12">
        <v>32</v>
      </c>
      <c r="D56" s="12">
        <v>8.1999999999999993</v>
      </c>
      <c r="E56" s="12">
        <v>0.56999999999999995</v>
      </c>
      <c r="F56" s="12">
        <v>1.57</v>
      </c>
      <c r="G56" s="12">
        <v>10.53</v>
      </c>
      <c r="H56" s="12">
        <v>12.11</v>
      </c>
      <c r="I56" s="12">
        <v>2.79</v>
      </c>
      <c r="J56" s="8">
        <v>985</v>
      </c>
      <c r="K56" s="12">
        <v>0</v>
      </c>
      <c r="L56" s="12">
        <v>28.6</v>
      </c>
      <c r="M56" s="12">
        <v>74</v>
      </c>
      <c r="N56" s="13">
        <v>1008.3</v>
      </c>
      <c r="O56" s="12">
        <v>126</v>
      </c>
      <c r="P56" s="12">
        <v>2.35</v>
      </c>
      <c r="Q56" s="12">
        <v>38.01</v>
      </c>
      <c r="R56" s="15">
        <v>0</v>
      </c>
      <c r="S56" s="11">
        <v>1</v>
      </c>
    </row>
    <row r="57" spans="1:19" ht="15.75" customHeight="1">
      <c r="A57" s="6">
        <v>14</v>
      </c>
      <c r="B57" s="7">
        <v>0.75</v>
      </c>
      <c r="C57" s="8" t="s">
        <v>84</v>
      </c>
      <c r="D57" s="12">
        <v>5.23</v>
      </c>
      <c r="E57" s="12">
        <v>0.47</v>
      </c>
      <c r="F57" s="12">
        <v>2.85</v>
      </c>
      <c r="G57" s="12">
        <v>13.42</v>
      </c>
      <c r="H57" s="12">
        <v>16.260000000000002</v>
      </c>
      <c r="I57" s="12">
        <v>1.96</v>
      </c>
      <c r="J57" s="8">
        <v>985</v>
      </c>
      <c r="K57" s="8">
        <v>985</v>
      </c>
      <c r="L57" s="8" t="s">
        <v>94</v>
      </c>
      <c r="M57" s="8" t="s">
        <v>95</v>
      </c>
      <c r="N57" s="9" t="s">
        <v>96</v>
      </c>
      <c r="O57" s="8" t="s">
        <v>97</v>
      </c>
      <c r="P57" s="8" t="s">
        <v>98</v>
      </c>
      <c r="Q57" s="8" t="s">
        <v>99</v>
      </c>
      <c r="R57" s="10" t="s">
        <v>53</v>
      </c>
      <c r="S57" s="11">
        <v>1</v>
      </c>
    </row>
    <row r="58" spans="1:19" ht="15.75" customHeight="1">
      <c r="A58" s="6">
        <v>14</v>
      </c>
      <c r="B58" s="7">
        <v>0.79166666666666696</v>
      </c>
      <c r="C58" s="8" t="s">
        <v>37</v>
      </c>
      <c r="D58" s="12">
        <v>3.87</v>
      </c>
      <c r="E58" s="12">
        <v>0.51</v>
      </c>
      <c r="F58" s="12">
        <v>2.29</v>
      </c>
      <c r="G58" s="12">
        <v>14.32</v>
      </c>
      <c r="H58" s="12">
        <v>16.600000000000001</v>
      </c>
      <c r="I58" s="12">
        <v>4.25</v>
      </c>
      <c r="J58" s="8">
        <v>985</v>
      </c>
      <c r="K58" s="12">
        <v>2</v>
      </c>
      <c r="L58" s="8" t="s">
        <v>37</v>
      </c>
      <c r="M58" s="8" t="s">
        <v>37</v>
      </c>
      <c r="N58" s="9" t="s">
        <v>37</v>
      </c>
      <c r="O58" s="8" t="s">
        <v>37</v>
      </c>
      <c r="P58" s="8" t="s">
        <v>100</v>
      </c>
      <c r="Q58" s="8" t="s">
        <v>101</v>
      </c>
      <c r="R58" s="10" t="s">
        <v>39</v>
      </c>
      <c r="S58" s="11">
        <v>1</v>
      </c>
    </row>
    <row r="59" spans="1:19" ht="15.75" customHeight="1">
      <c r="A59" s="6">
        <v>14</v>
      </c>
      <c r="B59" s="7">
        <v>0.83333333333333304</v>
      </c>
      <c r="C59" s="8" t="s">
        <v>37</v>
      </c>
      <c r="D59" s="12">
        <v>2.38</v>
      </c>
      <c r="E59" s="12">
        <v>0.54</v>
      </c>
      <c r="F59" s="12">
        <v>2.58</v>
      </c>
      <c r="G59" s="12">
        <v>15.84</v>
      </c>
      <c r="H59" s="12">
        <v>18.41</v>
      </c>
      <c r="I59" s="12">
        <v>5.05</v>
      </c>
      <c r="J59" s="8">
        <v>985</v>
      </c>
      <c r="K59" s="12">
        <v>1</v>
      </c>
      <c r="L59" s="8" t="s">
        <v>37</v>
      </c>
      <c r="M59" s="8" t="s">
        <v>37</v>
      </c>
      <c r="N59" s="9" t="s">
        <v>37</v>
      </c>
      <c r="O59" s="8" t="s">
        <v>37</v>
      </c>
      <c r="P59" s="8" t="s">
        <v>100</v>
      </c>
      <c r="Q59" s="8" t="s">
        <v>101</v>
      </c>
      <c r="R59" s="10" t="s">
        <v>39</v>
      </c>
      <c r="S59" s="11">
        <v>1</v>
      </c>
    </row>
    <row r="60" spans="1:19" ht="15.75" customHeight="1">
      <c r="A60" s="6">
        <v>14</v>
      </c>
      <c r="B60" s="7">
        <v>0.875</v>
      </c>
      <c r="C60" s="8" t="s">
        <v>37</v>
      </c>
      <c r="D60" s="12">
        <v>3.06</v>
      </c>
      <c r="E60" s="12">
        <v>0.53</v>
      </c>
      <c r="F60" s="12">
        <v>1.91</v>
      </c>
      <c r="G60" s="12">
        <v>15.55</v>
      </c>
      <c r="H60" s="12">
        <v>17.46</v>
      </c>
      <c r="I60" s="12">
        <v>4.1399999999999997</v>
      </c>
      <c r="J60" s="8">
        <v>985</v>
      </c>
      <c r="K60" s="12">
        <v>2</v>
      </c>
      <c r="L60" s="8" t="s">
        <v>37</v>
      </c>
      <c r="M60" s="8" t="s">
        <v>37</v>
      </c>
      <c r="N60" s="9" t="s">
        <v>37</v>
      </c>
      <c r="O60" s="8" t="s">
        <v>37</v>
      </c>
      <c r="P60" s="8" t="s">
        <v>100</v>
      </c>
      <c r="Q60" s="8" t="s">
        <v>101</v>
      </c>
      <c r="R60" s="10" t="s">
        <v>39</v>
      </c>
      <c r="S60" s="11">
        <v>1</v>
      </c>
    </row>
    <row r="61" spans="1:19" ht="15.75" customHeight="1">
      <c r="A61" s="6">
        <v>14</v>
      </c>
      <c r="B61" s="7">
        <v>0.91666666666666696</v>
      </c>
      <c r="C61" s="8" t="s">
        <v>37</v>
      </c>
      <c r="D61" s="12">
        <v>4.03</v>
      </c>
      <c r="E61" s="12">
        <v>0.53</v>
      </c>
      <c r="F61" s="12">
        <v>1.29</v>
      </c>
      <c r="G61" s="12">
        <v>14.07</v>
      </c>
      <c r="H61" s="12">
        <v>15.36</v>
      </c>
      <c r="I61" s="12">
        <v>4.09</v>
      </c>
      <c r="J61" s="8">
        <v>985</v>
      </c>
      <c r="K61" s="12">
        <v>3</v>
      </c>
      <c r="L61" s="8" t="s">
        <v>37</v>
      </c>
      <c r="M61" s="8" t="s">
        <v>37</v>
      </c>
      <c r="N61" s="9" t="s">
        <v>37</v>
      </c>
      <c r="O61" s="8" t="s">
        <v>37</v>
      </c>
      <c r="P61" s="8" t="s">
        <v>100</v>
      </c>
      <c r="Q61" s="8" t="s">
        <v>101</v>
      </c>
      <c r="R61" s="10" t="s">
        <v>39</v>
      </c>
      <c r="S61" s="11">
        <v>1</v>
      </c>
    </row>
    <row r="62" spans="1:19" ht="15.75" customHeight="1">
      <c r="A62" s="6">
        <v>14</v>
      </c>
      <c r="B62" s="7">
        <v>0.95833333333333304</v>
      </c>
      <c r="C62" s="8" t="s">
        <v>37</v>
      </c>
      <c r="D62" s="12">
        <v>3.31</v>
      </c>
      <c r="E62" s="12">
        <v>0.56999999999999995</v>
      </c>
      <c r="F62" s="12">
        <v>1.22</v>
      </c>
      <c r="G62" s="12">
        <v>14.6</v>
      </c>
      <c r="H62" s="12">
        <v>15.83</v>
      </c>
      <c r="I62" s="12">
        <v>3.71</v>
      </c>
      <c r="J62" s="8">
        <v>985</v>
      </c>
      <c r="K62" s="12">
        <v>0</v>
      </c>
      <c r="L62" s="8" t="s">
        <v>37</v>
      </c>
      <c r="M62" s="8" t="s">
        <v>37</v>
      </c>
      <c r="N62" s="9" t="s">
        <v>37</v>
      </c>
      <c r="O62" s="8" t="s">
        <v>37</v>
      </c>
      <c r="P62" s="8" t="s">
        <v>100</v>
      </c>
      <c r="Q62" s="8" t="s">
        <v>101</v>
      </c>
      <c r="R62" s="10" t="s">
        <v>39</v>
      </c>
      <c r="S62" s="11">
        <v>1</v>
      </c>
    </row>
    <row r="63" spans="1:19" ht="15.75" customHeight="1"/>
    <row r="64" spans="1:19" ht="15.75" customHeight="1">
      <c r="A64" s="106" t="s">
        <v>55</v>
      </c>
      <c r="B64" s="107"/>
      <c r="C64" s="12">
        <v>0</v>
      </c>
      <c r="D64" s="12">
        <v>0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</row>
    <row r="65" spans="1:19" ht="15.75" customHeight="1">
      <c r="A65" s="108" t="s">
        <v>1</v>
      </c>
      <c r="B65" s="107"/>
      <c r="C65" s="12">
        <v>10</v>
      </c>
      <c r="D65" s="12">
        <v>3</v>
      </c>
      <c r="E65" s="12">
        <v>3</v>
      </c>
      <c r="F65" s="12">
        <v>3</v>
      </c>
      <c r="G65" s="12">
        <v>3</v>
      </c>
      <c r="H65" s="12">
        <v>3</v>
      </c>
      <c r="I65" s="12">
        <v>3</v>
      </c>
      <c r="J65" s="12">
        <v>17</v>
      </c>
      <c r="K65" s="12">
        <v>12</v>
      </c>
      <c r="L65" s="12">
        <v>10</v>
      </c>
      <c r="M65" s="12">
        <v>10</v>
      </c>
      <c r="N65" s="12">
        <v>10</v>
      </c>
      <c r="O65" s="12">
        <v>16</v>
      </c>
      <c r="P65" s="12">
        <v>10</v>
      </c>
      <c r="Q65" s="12">
        <v>10</v>
      </c>
      <c r="R65" s="12">
        <v>10</v>
      </c>
    </row>
    <row r="66" spans="1:19" ht="15.75" customHeight="1">
      <c r="A66" s="109" t="s">
        <v>2</v>
      </c>
      <c r="B66" s="107"/>
      <c r="C66" s="12">
        <v>0</v>
      </c>
      <c r="D66" s="12">
        <v>0</v>
      </c>
      <c r="E66" s="12">
        <v>0</v>
      </c>
      <c r="F66" s="12">
        <v>0</v>
      </c>
      <c r="G66" s="12">
        <v>0</v>
      </c>
      <c r="H66" s="12">
        <v>0</v>
      </c>
      <c r="I66" s="12">
        <v>1</v>
      </c>
      <c r="J66" s="12">
        <v>1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</row>
    <row r="67" spans="1:19" ht="15.75" customHeight="1">
      <c r="A67" s="110" t="s">
        <v>3</v>
      </c>
      <c r="B67" s="107"/>
      <c r="C67" s="12">
        <v>0</v>
      </c>
      <c r="D67" s="12">
        <v>4</v>
      </c>
      <c r="E67" s="12">
        <v>2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</row>
    <row r="68" spans="1:19" ht="15.75" customHeight="1">
      <c r="A68" s="111" t="s">
        <v>56</v>
      </c>
      <c r="B68" s="107"/>
      <c r="C68" s="12">
        <f t="shared" ref="C68:R68" si="1">24-C64-C65-C66-C67</f>
        <v>14</v>
      </c>
      <c r="D68" s="12">
        <f t="shared" si="1"/>
        <v>17</v>
      </c>
      <c r="E68" s="12">
        <f t="shared" si="1"/>
        <v>19</v>
      </c>
      <c r="F68" s="12">
        <f t="shared" si="1"/>
        <v>21</v>
      </c>
      <c r="G68" s="12">
        <f t="shared" si="1"/>
        <v>21</v>
      </c>
      <c r="H68" s="12">
        <f t="shared" si="1"/>
        <v>21</v>
      </c>
      <c r="I68" s="12">
        <f t="shared" si="1"/>
        <v>20</v>
      </c>
      <c r="J68" s="12">
        <f t="shared" si="1"/>
        <v>6</v>
      </c>
      <c r="K68" s="12">
        <f t="shared" si="1"/>
        <v>11</v>
      </c>
      <c r="L68" s="12">
        <f t="shared" si="1"/>
        <v>14</v>
      </c>
      <c r="M68" s="12">
        <f t="shared" si="1"/>
        <v>14</v>
      </c>
      <c r="N68" s="12">
        <f t="shared" si="1"/>
        <v>14</v>
      </c>
      <c r="O68" s="12">
        <f t="shared" si="1"/>
        <v>8</v>
      </c>
      <c r="P68" s="12">
        <f t="shared" si="1"/>
        <v>14</v>
      </c>
      <c r="Q68" s="12">
        <f t="shared" si="1"/>
        <v>14</v>
      </c>
      <c r="R68" s="12">
        <f t="shared" si="1"/>
        <v>14</v>
      </c>
    </row>
    <row r="69" spans="1:19" ht="15.75" customHeight="1">
      <c r="A69" s="112" t="s">
        <v>57</v>
      </c>
      <c r="B69" s="107"/>
      <c r="C69" s="16">
        <f>C68/(SUM(S39:S62))</f>
        <v>0.58333333333333337</v>
      </c>
      <c r="D69" s="16">
        <f>D68/(SUM(S39:S62))</f>
        <v>0.70833333333333337</v>
      </c>
      <c r="E69" s="16">
        <f>E68/(SUM(S39:S62))</f>
        <v>0.79166666666666663</v>
      </c>
      <c r="F69" s="16">
        <f>F68/(SUM(S39:S62))</f>
        <v>0.875</v>
      </c>
      <c r="G69" s="16">
        <f>G68/(SUM(S39:S62))</f>
        <v>0.875</v>
      </c>
      <c r="H69" s="16">
        <f>H68/(SUM(S39:S62))</f>
        <v>0.875</v>
      </c>
      <c r="I69" s="16">
        <f>I68/(SUM(S39:S62))</f>
        <v>0.83333333333333337</v>
      </c>
      <c r="J69" s="16">
        <f>J68/(SUM(S39:S62))</f>
        <v>0.25</v>
      </c>
      <c r="K69" s="16">
        <f>K68/(SUM(S39:S62))</f>
        <v>0.45833333333333331</v>
      </c>
      <c r="L69" s="16">
        <f>L68/(SUM(S39:S62))</f>
        <v>0.58333333333333337</v>
      </c>
      <c r="M69" s="16">
        <f>M68/(SUM(S39:S62))</f>
        <v>0.58333333333333337</v>
      </c>
      <c r="N69" s="16">
        <f>N68/(SUM(S39:S62))</f>
        <v>0.58333333333333337</v>
      </c>
      <c r="O69" s="16">
        <f>O68/(SUM(S39:S62))</f>
        <v>0.33333333333333331</v>
      </c>
      <c r="P69" s="16">
        <f>P68/(SUM(S39:S62))</f>
        <v>0.58333333333333337</v>
      </c>
      <c r="Q69" s="16">
        <f>Q68/(SUM(S39:S62))</f>
        <v>0.58333333333333337</v>
      </c>
      <c r="R69" s="16">
        <f>R68/(SUM(S39:S62))</f>
        <v>0.58333333333333337</v>
      </c>
    </row>
    <row r="70" spans="1:19" ht="15.75" customHeight="1"/>
    <row r="71" spans="1:19" ht="15.75" customHeight="1">
      <c r="A71" s="6">
        <v>15</v>
      </c>
      <c r="B71" s="7">
        <v>0</v>
      </c>
      <c r="C71" s="8" t="s">
        <v>37</v>
      </c>
      <c r="D71" s="12">
        <v>4.25</v>
      </c>
      <c r="E71" s="12">
        <v>0.5</v>
      </c>
      <c r="F71" s="12">
        <v>0.6</v>
      </c>
      <c r="G71" s="12">
        <v>13.62</v>
      </c>
      <c r="H71" s="12">
        <v>14.22</v>
      </c>
      <c r="I71" s="12">
        <v>3.63</v>
      </c>
      <c r="J71" s="8">
        <v>985</v>
      </c>
      <c r="K71" s="12">
        <v>0</v>
      </c>
      <c r="L71" s="8" t="s">
        <v>37</v>
      </c>
      <c r="M71" s="8" t="s">
        <v>37</v>
      </c>
      <c r="N71" s="9" t="s">
        <v>37</v>
      </c>
      <c r="O71" s="8" t="s">
        <v>37</v>
      </c>
      <c r="P71" s="8" t="s">
        <v>100</v>
      </c>
      <c r="Q71" s="8" t="s">
        <v>101</v>
      </c>
      <c r="R71" s="10" t="s">
        <v>39</v>
      </c>
      <c r="S71" s="11">
        <v>1</v>
      </c>
    </row>
    <row r="72" spans="1:19" ht="15.75" customHeight="1">
      <c r="A72" s="6">
        <v>15</v>
      </c>
      <c r="B72" s="7">
        <v>4.1666666666666664E-2</v>
      </c>
      <c r="C72" s="8" t="s">
        <v>37</v>
      </c>
      <c r="D72" s="12">
        <v>5.49</v>
      </c>
      <c r="E72" s="12">
        <v>0.14000000000000001</v>
      </c>
      <c r="F72" s="12">
        <v>0.34</v>
      </c>
      <c r="G72" s="12">
        <v>11.23</v>
      </c>
      <c r="H72" s="12">
        <v>11.57</v>
      </c>
      <c r="I72" s="12">
        <v>2.68</v>
      </c>
      <c r="J72" s="8">
        <v>985</v>
      </c>
      <c r="K72" s="12">
        <v>0</v>
      </c>
      <c r="L72" s="8" t="s">
        <v>37</v>
      </c>
      <c r="M72" s="8" t="s">
        <v>37</v>
      </c>
      <c r="N72" s="9" t="s">
        <v>37</v>
      </c>
      <c r="O72" s="8" t="s">
        <v>37</v>
      </c>
      <c r="P72" s="8" t="s">
        <v>100</v>
      </c>
      <c r="Q72" s="8" t="s">
        <v>101</v>
      </c>
      <c r="R72" s="10" t="s">
        <v>39</v>
      </c>
      <c r="S72" s="11">
        <v>1</v>
      </c>
    </row>
    <row r="73" spans="1:19" ht="15.75" customHeight="1">
      <c r="A73" s="6">
        <v>15</v>
      </c>
      <c r="B73" s="7">
        <v>8.3333333333333301E-2</v>
      </c>
      <c r="C73" s="8" t="s">
        <v>37</v>
      </c>
      <c r="D73" s="12">
        <v>4.63</v>
      </c>
      <c r="E73" s="12">
        <v>0.17</v>
      </c>
      <c r="F73" s="12">
        <v>0.37</v>
      </c>
      <c r="G73" s="12">
        <v>10.97</v>
      </c>
      <c r="H73" s="12">
        <v>11.34</v>
      </c>
      <c r="I73" s="12">
        <v>2.54</v>
      </c>
      <c r="J73" s="8">
        <v>985</v>
      </c>
      <c r="K73" s="12">
        <v>0</v>
      </c>
      <c r="L73" s="8" t="s">
        <v>37</v>
      </c>
      <c r="M73" s="8" t="s">
        <v>37</v>
      </c>
      <c r="N73" s="9" t="s">
        <v>37</v>
      </c>
      <c r="O73" s="8" t="s">
        <v>37</v>
      </c>
      <c r="P73" s="8" t="s">
        <v>100</v>
      </c>
      <c r="Q73" s="8" t="s">
        <v>101</v>
      </c>
      <c r="R73" s="10" t="s">
        <v>39</v>
      </c>
      <c r="S73" s="11">
        <v>1</v>
      </c>
    </row>
    <row r="74" spans="1:19" ht="15.75" customHeight="1">
      <c r="A74" s="6">
        <v>15</v>
      </c>
      <c r="B74" s="7">
        <v>0.125</v>
      </c>
      <c r="C74" s="8" t="s">
        <v>37</v>
      </c>
      <c r="D74" s="12">
        <v>5.84</v>
      </c>
      <c r="E74" s="12">
        <v>0.17</v>
      </c>
      <c r="F74" s="12">
        <v>0.18</v>
      </c>
      <c r="G74" s="12">
        <v>10.58</v>
      </c>
      <c r="H74" s="12">
        <v>10.76</v>
      </c>
      <c r="I74" s="12">
        <v>2.46</v>
      </c>
      <c r="J74" s="8">
        <v>985</v>
      </c>
      <c r="K74" s="12">
        <v>0</v>
      </c>
      <c r="L74" s="8" t="s">
        <v>37</v>
      </c>
      <c r="M74" s="8" t="s">
        <v>37</v>
      </c>
      <c r="N74" s="9" t="s">
        <v>37</v>
      </c>
      <c r="O74" s="8" t="s">
        <v>37</v>
      </c>
      <c r="P74" s="8" t="s">
        <v>100</v>
      </c>
      <c r="Q74" s="8" t="s">
        <v>101</v>
      </c>
      <c r="R74" s="10" t="s">
        <v>39</v>
      </c>
      <c r="S74" s="11">
        <v>1</v>
      </c>
    </row>
    <row r="75" spans="1:19" ht="15.75" customHeight="1">
      <c r="A75" s="6">
        <v>15</v>
      </c>
      <c r="B75" s="7">
        <v>0.16666666666666699</v>
      </c>
      <c r="C75" s="8" t="s">
        <v>37</v>
      </c>
      <c r="D75" s="12">
        <v>6.31</v>
      </c>
      <c r="E75" s="12">
        <v>0.19</v>
      </c>
      <c r="F75" s="12">
        <v>0.14000000000000001</v>
      </c>
      <c r="G75" s="12">
        <v>9.09</v>
      </c>
      <c r="H75" s="12">
        <v>9.23</v>
      </c>
      <c r="I75" s="12">
        <v>2.39</v>
      </c>
      <c r="J75" s="8">
        <v>985</v>
      </c>
      <c r="K75" s="12">
        <v>0</v>
      </c>
      <c r="L75" s="8" t="s">
        <v>37</v>
      </c>
      <c r="M75" s="8" t="s">
        <v>37</v>
      </c>
      <c r="N75" s="9" t="s">
        <v>37</v>
      </c>
      <c r="O75" s="8" t="s">
        <v>37</v>
      </c>
      <c r="P75" s="8" t="s">
        <v>100</v>
      </c>
      <c r="Q75" s="8" t="s">
        <v>101</v>
      </c>
      <c r="R75" s="10" t="s">
        <v>39</v>
      </c>
      <c r="S75" s="11">
        <v>1</v>
      </c>
    </row>
    <row r="76" spans="1:19" ht="15.75" customHeight="1">
      <c r="A76" s="6">
        <v>15</v>
      </c>
      <c r="B76" s="7">
        <v>0.20833333333333301</v>
      </c>
      <c r="C76" s="8" t="s">
        <v>37</v>
      </c>
      <c r="D76" s="12">
        <v>6.32</v>
      </c>
      <c r="E76" s="12">
        <v>0.21</v>
      </c>
      <c r="F76" s="12">
        <v>0.27</v>
      </c>
      <c r="G76" s="12">
        <v>8.64</v>
      </c>
      <c r="H76" s="12">
        <v>8.91</v>
      </c>
      <c r="I76" s="12">
        <v>2.29</v>
      </c>
      <c r="J76" s="8">
        <v>985</v>
      </c>
      <c r="K76" s="12">
        <v>0</v>
      </c>
      <c r="L76" s="8" t="s">
        <v>37</v>
      </c>
      <c r="M76" s="8" t="s">
        <v>37</v>
      </c>
      <c r="N76" s="9" t="s">
        <v>37</v>
      </c>
      <c r="O76" s="8" t="s">
        <v>37</v>
      </c>
      <c r="P76" s="8" t="s">
        <v>100</v>
      </c>
      <c r="Q76" s="8" t="s">
        <v>101</v>
      </c>
      <c r="R76" s="10" t="s">
        <v>39</v>
      </c>
      <c r="S76" s="11">
        <v>1</v>
      </c>
    </row>
    <row r="77" spans="1:19" ht="15.75" customHeight="1">
      <c r="A77" s="6">
        <v>15</v>
      </c>
      <c r="B77" s="7">
        <v>0.25</v>
      </c>
      <c r="C77" s="8" t="s">
        <v>37</v>
      </c>
      <c r="D77" s="12">
        <v>4.4400000000000004</v>
      </c>
      <c r="E77" s="12">
        <v>0.27</v>
      </c>
      <c r="F77" s="12">
        <v>0.6</v>
      </c>
      <c r="G77" s="12">
        <v>10.58</v>
      </c>
      <c r="H77" s="12">
        <v>11.18</v>
      </c>
      <c r="I77" s="12">
        <v>2.33</v>
      </c>
      <c r="J77" s="8">
        <v>985</v>
      </c>
      <c r="K77" s="12">
        <v>0</v>
      </c>
      <c r="L77" s="8" t="s">
        <v>37</v>
      </c>
      <c r="M77" s="8" t="s">
        <v>37</v>
      </c>
      <c r="N77" s="9" t="s">
        <v>37</v>
      </c>
      <c r="O77" s="8" t="s">
        <v>37</v>
      </c>
      <c r="P77" s="8" t="s">
        <v>100</v>
      </c>
      <c r="Q77" s="8" t="s">
        <v>101</v>
      </c>
      <c r="R77" s="10" t="s">
        <v>39</v>
      </c>
      <c r="S77" s="11">
        <v>1</v>
      </c>
    </row>
    <row r="78" spans="1:19" ht="15.75" customHeight="1">
      <c r="A78" s="6">
        <v>15</v>
      </c>
      <c r="B78" s="7">
        <v>0.29166666666666702</v>
      </c>
      <c r="C78" s="8" t="s">
        <v>37</v>
      </c>
      <c r="D78" s="12">
        <v>2.34</v>
      </c>
      <c r="E78" s="12">
        <v>0.39</v>
      </c>
      <c r="F78" s="12">
        <v>7.07</v>
      </c>
      <c r="G78" s="12">
        <v>14.3</v>
      </c>
      <c r="H78" s="12">
        <v>21.36</v>
      </c>
      <c r="I78" s="12">
        <v>2.41</v>
      </c>
      <c r="J78" s="8">
        <v>985</v>
      </c>
      <c r="K78" s="12">
        <v>0</v>
      </c>
      <c r="L78" s="8" t="s">
        <v>37</v>
      </c>
      <c r="M78" s="8" t="s">
        <v>37</v>
      </c>
      <c r="N78" s="9" t="s">
        <v>37</v>
      </c>
      <c r="O78" s="8" t="s">
        <v>37</v>
      </c>
      <c r="P78" s="8" t="s">
        <v>100</v>
      </c>
      <c r="Q78" s="8" t="s">
        <v>101</v>
      </c>
      <c r="R78" s="10" t="s">
        <v>39</v>
      </c>
      <c r="S78" s="11">
        <v>1</v>
      </c>
    </row>
    <row r="79" spans="1:19" ht="15.75" customHeight="1">
      <c r="A79" s="6">
        <v>15</v>
      </c>
      <c r="B79" s="7">
        <v>0.33333333333333298</v>
      </c>
      <c r="C79" s="8" t="s">
        <v>37</v>
      </c>
      <c r="D79" s="12">
        <v>6.73</v>
      </c>
      <c r="E79" s="12">
        <v>0.4</v>
      </c>
      <c r="F79" s="12">
        <v>6.18</v>
      </c>
      <c r="G79" s="12">
        <v>12.11</v>
      </c>
      <c r="H79" s="12">
        <v>18.34</v>
      </c>
      <c r="I79" s="12">
        <v>1.52</v>
      </c>
      <c r="J79" s="8">
        <v>985</v>
      </c>
      <c r="K79" s="12">
        <v>1</v>
      </c>
      <c r="L79" s="8" t="s">
        <v>37</v>
      </c>
      <c r="M79" s="8" t="s">
        <v>37</v>
      </c>
      <c r="N79" s="9" t="s">
        <v>37</v>
      </c>
      <c r="O79" s="8" t="s">
        <v>37</v>
      </c>
      <c r="P79" s="8" t="s">
        <v>100</v>
      </c>
      <c r="Q79" s="8" t="s">
        <v>101</v>
      </c>
      <c r="R79" s="10" t="s">
        <v>39</v>
      </c>
      <c r="S79" s="11">
        <v>1</v>
      </c>
    </row>
    <row r="80" spans="1:19" ht="15.75" customHeight="1">
      <c r="A80" s="6">
        <v>15</v>
      </c>
      <c r="B80" s="7">
        <v>0.375</v>
      </c>
      <c r="C80" s="8" t="s">
        <v>85</v>
      </c>
      <c r="D80" s="12">
        <v>7</v>
      </c>
      <c r="E80" s="12">
        <v>0.38</v>
      </c>
      <c r="F80" s="12">
        <v>3.3</v>
      </c>
      <c r="G80" s="12">
        <v>11.64</v>
      </c>
      <c r="H80" s="12">
        <v>14.94</v>
      </c>
      <c r="I80" s="12">
        <v>1.86</v>
      </c>
      <c r="J80" s="8" t="s">
        <v>37</v>
      </c>
      <c r="K80" s="12">
        <v>0</v>
      </c>
      <c r="L80" s="8" t="s">
        <v>102</v>
      </c>
      <c r="M80" s="8" t="s">
        <v>103</v>
      </c>
      <c r="N80" s="9" t="s">
        <v>104</v>
      </c>
      <c r="O80" s="8" t="s">
        <v>105</v>
      </c>
      <c r="P80" s="8" t="s">
        <v>106</v>
      </c>
      <c r="Q80" s="8" t="s">
        <v>107</v>
      </c>
      <c r="R80" s="10" t="s">
        <v>108</v>
      </c>
      <c r="S80" s="11">
        <v>1</v>
      </c>
    </row>
    <row r="81" spans="1:19" ht="15.75" customHeight="1">
      <c r="A81" s="6">
        <v>15</v>
      </c>
      <c r="B81" s="7">
        <v>0.41666666666666702</v>
      </c>
      <c r="C81" s="12">
        <v>29.6</v>
      </c>
      <c r="D81" s="12">
        <v>8.75</v>
      </c>
      <c r="E81" s="12">
        <v>0.41</v>
      </c>
      <c r="F81" s="12">
        <v>3.52</v>
      </c>
      <c r="G81" s="12">
        <v>10.54</v>
      </c>
      <c r="H81" s="12">
        <v>14.06</v>
      </c>
      <c r="I81" s="12">
        <v>2.93</v>
      </c>
      <c r="J81" s="17">
        <v>985</v>
      </c>
      <c r="K81" s="12">
        <v>14</v>
      </c>
      <c r="L81" s="12">
        <v>27.7</v>
      </c>
      <c r="M81" s="12">
        <v>79.900000000000006</v>
      </c>
      <c r="N81" s="13">
        <v>1011.6</v>
      </c>
      <c r="O81" s="12">
        <v>694</v>
      </c>
      <c r="P81" s="12">
        <v>2.02</v>
      </c>
      <c r="Q81" s="12">
        <v>46.95</v>
      </c>
      <c r="R81" s="15">
        <v>0</v>
      </c>
      <c r="S81" s="11">
        <v>1</v>
      </c>
    </row>
    <row r="82" spans="1:19" ht="15.75" customHeight="1">
      <c r="A82" s="6">
        <v>15</v>
      </c>
      <c r="B82" s="7">
        <v>0.45833333333333298</v>
      </c>
      <c r="C82" s="12">
        <v>30.7</v>
      </c>
      <c r="D82" s="12">
        <v>8.17</v>
      </c>
      <c r="E82" s="12">
        <v>0.4</v>
      </c>
      <c r="F82" s="12">
        <v>2.0499999999999998</v>
      </c>
      <c r="G82" s="12">
        <v>10.53</v>
      </c>
      <c r="H82" s="12">
        <v>12.58</v>
      </c>
      <c r="I82" s="12">
        <v>2.42</v>
      </c>
      <c r="J82" s="17">
        <v>985</v>
      </c>
      <c r="K82" s="18">
        <v>985</v>
      </c>
      <c r="L82" s="12">
        <v>28.1</v>
      </c>
      <c r="M82" s="12">
        <v>77.2</v>
      </c>
      <c r="N82" s="13">
        <v>1011.4</v>
      </c>
      <c r="O82" s="12">
        <v>389</v>
      </c>
      <c r="P82" s="14">
        <v>3.03</v>
      </c>
      <c r="Q82" s="14">
        <v>54.51</v>
      </c>
      <c r="R82" s="15">
        <v>0</v>
      </c>
      <c r="S82" s="11">
        <v>1</v>
      </c>
    </row>
    <row r="83" spans="1:19" ht="15.75" customHeight="1">
      <c r="A83" s="6">
        <v>15</v>
      </c>
      <c r="B83" s="7">
        <v>0.5</v>
      </c>
      <c r="C83" s="12">
        <v>30.6</v>
      </c>
      <c r="D83" s="12">
        <v>10.59</v>
      </c>
      <c r="E83" s="12">
        <v>0.43</v>
      </c>
      <c r="F83" s="12">
        <v>1.5</v>
      </c>
      <c r="G83" s="12">
        <v>9.17</v>
      </c>
      <c r="H83" s="12">
        <v>10.67</v>
      </c>
      <c r="I83" s="12">
        <v>3.56</v>
      </c>
      <c r="J83" s="12">
        <v>4</v>
      </c>
      <c r="K83" s="18" t="s">
        <v>37</v>
      </c>
      <c r="L83" s="12">
        <v>29</v>
      </c>
      <c r="M83" s="12">
        <v>73.5</v>
      </c>
      <c r="N83" s="13">
        <v>1011.2</v>
      </c>
      <c r="O83" s="12">
        <v>462</v>
      </c>
      <c r="P83" s="14">
        <v>2.85</v>
      </c>
      <c r="Q83" s="14">
        <v>54.56</v>
      </c>
      <c r="R83" s="15">
        <v>0</v>
      </c>
      <c r="S83" s="11">
        <v>1</v>
      </c>
    </row>
    <row r="84" spans="1:19" ht="15.75" customHeight="1">
      <c r="A84" s="6">
        <v>15</v>
      </c>
      <c r="B84" s="7">
        <v>0.54166666666666696</v>
      </c>
      <c r="C84" s="12">
        <v>30.8</v>
      </c>
      <c r="D84" s="12">
        <v>9.86</v>
      </c>
      <c r="E84" s="12">
        <v>0.45</v>
      </c>
      <c r="F84" s="12">
        <v>1.82</v>
      </c>
      <c r="G84" s="12">
        <v>8.7899999999999991</v>
      </c>
      <c r="H84" s="12">
        <v>10.61</v>
      </c>
      <c r="I84" s="12">
        <v>2.81</v>
      </c>
      <c r="J84" s="12">
        <v>1</v>
      </c>
      <c r="K84" s="18" t="s">
        <v>37</v>
      </c>
      <c r="L84" s="12">
        <v>28.8</v>
      </c>
      <c r="M84" s="12">
        <v>72.2</v>
      </c>
      <c r="N84" s="13">
        <v>1011</v>
      </c>
      <c r="O84" s="12">
        <v>356</v>
      </c>
      <c r="P84" s="14">
        <v>3.52</v>
      </c>
      <c r="Q84" s="14">
        <v>47.27</v>
      </c>
      <c r="R84" s="15">
        <v>0</v>
      </c>
      <c r="S84" s="11">
        <v>1</v>
      </c>
    </row>
    <row r="85" spans="1:19" ht="15.75" customHeight="1">
      <c r="A85" s="6">
        <v>15</v>
      </c>
      <c r="B85" s="7">
        <v>0.58333333333333304</v>
      </c>
      <c r="C85" s="12">
        <v>30.6</v>
      </c>
      <c r="D85" s="12">
        <v>9.44</v>
      </c>
      <c r="E85" s="12">
        <v>0.47</v>
      </c>
      <c r="F85" s="12">
        <v>1.74</v>
      </c>
      <c r="G85" s="12">
        <v>8.52</v>
      </c>
      <c r="H85" s="12">
        <v>10.26</v>
      </c>
      <c r="I85" s="12">
        <v>3.44</v>
      </c>
      <c r="J85" s="12">
        <v>0</v>
      </c>
      <c r="K85" s="18" t="s">
        <v>37</v>
      </c>
      <c r="L85" s="12">
        <v>28.9</v>
      </c>
      <c r="M85" s="12">
        <v>73</v>
      </c>
      <c r="N85" s="13">
        <v>1010.5</v>
      </c>
      <c r="O85" s="12">
        <v>352</v>
      </c>
      <c r="P85" s="14">
        <v>2.79</v>
      </c>
      <c r="Q85" s="14">
        <v>45.67</v>
      </c>
      <c r="R85" s="15">
        <v>0</v>
      </c>
      <c r="S85" s="11">
        <v>1</v>
      </c>
    </row>
    <row r="86" spans="1:19" ht="15.75" customHeight="1">
      <c r="A86" s="6">
        <v>15</v>
      </c>
      <c r="B86" s="7">
        <v>0.625</v>
      </c>
      <c r="C86" s="12">
        <v>30.8</v>
      </c>
      <c r="D86" s="12">
        <v>8.74</v>
      </c>
      <c r="E86" s="17" t="s">
        <v>109</v>
      </c>
      <c r="F86" s="12">
        <v>1.71</v>
      </c>
      <c r="G86" s="12">
        <v>8.7799999999999994</v>
      </c>
      <c r="H86" s="12">
        <v>10.5</v>
      </c>
      <c r="I86" s="12">
        <v>3.9</v>
      </c>
      <c r="J86" s="12">
        <v>0</v>
      </c>
      <c r="K86" s="8" t="s">
        <v>37</v>
      </c>
      <c r="L86" s="12">
        <v>29</v>
      </c>
      <c r="M86" s="12">
        <v>72.3</v>
      </c>
      <c r="N86" s="13">
        <v>1009.7</v>
      </c>
      <c r="O86" s="12">
        <v>430</v>
      </c>
      <c r="P86" s="14">
        <v>2.83</v>
      </c>
      <c r="Q86" s="14">
        <v>46.13</v>
      </c>
      <c r="R86" s="15">
        <v>0</v>
      </c>
      <c r="S86" s="11">
        <v>1</v>
      </c>
    </row>
    <row r="87" spans="1:19" ht="15.75" customHeight="1">
      <c r="A87" s="6">
        <v>15</v>
      </c>
      <c r="B87" s="7">
        <v>0.66666666666666696</v>
      </c>
      <c r="C87" s="12">
        <v>31.4</v>
      </c>
      <c r="D87" s="12">
        <v>9.67</v>
      </c>
      <c r="E87" s="17" t="s">
        <v>37</v>
      </c>
      <c r="F87" s="12">
        <v>1.51</v>
      </c>
      <c r="G87" s="12">
        <v>8.33</v>
      </c>
      <c r="H87" s="12">
        <v>9.84</v>
      </c>
      <c r="I87" s="12">
        <v>2.15</v>
      </c>
      <c r="J87" s="12">
        <v>0</v>
      </c>
      <c r="K87" s="8" t="s">
        <v>37</v>
      </c>
      <c r="L87" s="12">
        <v>29.4</v>
      </c>
      <c r="M87" s="12">
        <v>70.7</v>
      </c>
      <c r="N87" s="13">
        <v>1008.9</v>
      </c>
      <c r="O87" s="12">
        <v>349</v>
      </c>
      <c r="P87" s="14">
        <v>3.12</v>
      </c>
      <c r="Q87" s="14">
        <v>34.130000000000003</v>
      </c>
      <c r="R87" s="15">
        <v>0</v>
      </c>
      <c r="S87" s="11">
        <v>1</v>
      </c>
    </row>
    <row r="88" spans="1:19" ht="15.75" customHeight="1">
      <c r="A88" s="6">
        <v>15</v>
      </c>
      <c r="B88" s="7">
        <v>0.70833333333333304</v>
      </c>
      <c r="C88" s="12">
        <v>28.4</v>
      </c>
      <c r="D88" s="12">
        <v>8.52</v>
      </c>
      <c r="E88" s="17" t="s">
        <v>110</v>
      </c>
      <c r="F88" s="12">
        <v>1.91</v>
      </c>
      <c r="G88" s="12">
        <v>8.6</v>
      </c>
      <c r="H88" s="12">
        <v>10.51</v>
      </c>
      <c r="I88" s="12">
        <v>2.4700000000000002</v>
      </c>
      <c r="J88" s="12">
        <v>0</v>
      </c>
      <c r="K88" s="8" t="s">
        <v>37</v>
      </c>
      <c r="L88" s="12">
        <v>28.9</v>
      </c>
      <c r="M88" s="12">
        <v>73.2</v>
      </c>
      <c r="N88" s="13">
        <v>1008.8</v>
      </c>
      <c r="O88" s="12">
        <v>153</v>
      </c>
      <c r="P88" s="14">
        <v>2.77</v>
      </c>
      <c r="Q88" s="14">
        <v>36.29</v>
      </c>
      <c r="R88" s="15">
        <v>0</v>
      </c>
      <c r="S88" s="11">
        <v>1</v>
      </c>
    </row>
    <row r="89" spans="1:19" ht="15.75" customHeight="1">
      <c r="A89" s="6">
        <v>15</v>
      </c>
      <c r="B89" s="7">
        <v>0.75</v>
      </c>
      <c r="C89" s="12">
        <v>23.4</v>
      </c>
      <c r="D89" s="12">
        <v>6.51</v>
      </c>
      <c r="E89" s="12">
        <v>0.37</v>
      </c>
      <c r="F89" s="12">
        <v>2.84</v>
      </c>
      <c r="G89" s="12">
        <v>11.69</v>
      </c>
      <c r="H89" s="12">
        <v>14.53</v>
      </c>
      <c r="I89" s="12">
        <v>2.02</v>
      </c>
      <c r="J89" s="12">
        <v>9</v>
      </c>
      <c r="K89" s="8" t="s">
        <v>37</v>
      </c>
      <c r="L89" s="12">
        <v>28.2</v>
      </c>
      <c r="M89" s="12">
        <v>77.3</v>
      </c>
      <c r="N89" s="13">
        <v>1009.2</v>
      </c>
      <c r="O89" s="12">
        <v>29</v>
      </c>
      <c r="P89" s="14">
        <v>2.06</v>
      </c>
      <c r="Q89" s="14">
        <v>29.99</v>
      </c>
      <c r="R89" s="15">
        <v>0</v>
      </c>
      <c r="S89" s="11">
        <v>1</v>
      </c>
    </row>
    <row r="90" spans="1:19" ht="15.75" customHeight="1">
      <c r="A90" s="6">
        <v>15</v>
      </c>
      <c r="B90" s="7">
        <v>0.79166666666666696</v>
      </c>
      <c r="C90" s="12">
        <v>22.3</v>
      </c>
      <c r="D90" s="12">
        <v>5.03</v>
      </c>
      <c r="E90" s="12">
        <v>0.32</v>
      </c>
      <c r="F90" s="12">
        <v>1.65</v>
      </c>
      <c r="G90" s="12">
        <v>12.26</v>
      </c>
      <c r="H90" s="12">
        <v>13.91</v>
      </c>
      <c r="I90" s="12">
        <v>0.79</v>
      </c>
      <c r="J90" s="12">
        <v>9</v>
      </c>
      <c r="K90" s="8" t="s">
        <v>37</v>
      </c>
      <c r="L90" s="12">
        <v>27.5</v>
      </c>
      <c r="M90" s="12">
        <v>80.400000000000006</v>
      </c>
      <c r="N90" s="13">
        <v>1009.5</v>
      </c>
      <c r="O90" s="12">
        <v>0</v>
      </c>
      <c r="P90" s="14">
        <v>1.8</v>
      </c>
      <c r="Q90" s="14">
        <v>31.85</v>
      </c>
      <c r="R90" s="15">
        <v>0</v>
      </c>
      <c r="S90" s="11">
        <v>1</v>
      </c>
    </row>
    <row r="91" spans="1:19" ht="15.75" customHeight="1">
      <c r="A91" s="6">
        <v>15</v>
      </c>
      <c r="B91" s="7">
        <v>0.83333333333333304</v>
      </c>
      <c r="C91" s="12">
        <v>22.2</v>
      </c>
      <c r="D91" s="12">
        <v>4.01</v>
      </c>
      <c r="E91" s="12">
        <v>0.32</v>
      </c>
      <c r="F91" s="12">
        <v>1.55</v>
      </c>
      <c r="G91" s="12">
        <v>12.48</v>
      </c>
      <c r="H91" s="12">
        <v>14.04</v>
      </c>
      <c r="I91" s="12">
        <v>2.5499999999999998</v>
      </c>
      <c r="J91" s="12">
        <v>11</v>
      </c>
      <c r="K91" s="8" t="s">
        <v>37</v>
      </c>
      <c r="L91" s="12">
        <v>27.3</v>
      </c>
      <c r="M91" s="12">
        <v>81.2</v>
      </c>
      <c r="N91" s="13">
        <v>1010.2</v>
      </c>
      <c r="O91" s="12">
        <v>0</v>
      </c>
      <c r="P91" s="14">
        <v>1.96</v>
      </c>
      <c r="Q91" s="14">
        <v>30.39</v>
      </c>
      <c r="R91" s="15">
        <v>0</v>
      </c>
      <c r="S91" s="11">
        <v>1</v>
      </c>
    </row>
    <row r="92" spans="1:19" ht="15.75" customHeight="1">
      <c r="A92" s="6">
        <v>15</v>
      </c>
      <c r="B92" s="7">
        <v>0.875</v>
      </c>
      <c r="C92" s="12">
        <v>22.2</v>
      </c>
      <c r="D92" s="12">
        <v>5.44</v>
      </c>
      <c r="E92" s="12">
        <v>0.3</v>
      </c>
      <c r="F92" s="12">
        <v>0.83</v>
      </c>
      <c r="G92" s="12">
        <v>11.17</v>
      </c>
      <c r="H92" s="12">
        <v>12</v>
      </c>
      <c r="I92" s="12">
        <v>3.46</v>
      </c>
      <c r="J92" s="12">
        <v>12</v>
      </c>
      <c r="K92" s="8" t="s">
        <v>37</v>
      </c>
      <c r="L92" s="12">
        <v>27.1</v>
      </c>
      <c r="M92" s="12">
        <v>81</v>
      </c>
      <c r="N92" s="13">
        <v>1010.6</v>
      </c>
      <c r="O92" s="12">
        <v>0</v>
      </c>
      <c r="P92" s="14">
        <v>1.64</v>
      </c>
      <c r="Q92" s="14">
        <v>30.25</v>
      </c>
      <c r="R92" s="15">
        <v>0</v>
      </c>
      <c r="S92" s="11">
        <v>1</v>
      </c>
    </row>
    <row r="93" spans="1:19" ht="15.75" customHeight="1">
      <c r="A93" s="6">
        <v>15</v>
      </c>
      <c r="B93" s="7">
        <v>0.91666666666666696</v>
      </c>
      <c r="C93" s="12">
        <v>22.2</v>
      </c>
      <c r="D93" s="12">
        <v>3.62</v>
      </c>
      <c r="E93" s="12">
        <v>0.32</v>
      </c>
      <c r="F93" s="12">
        <v>0.93</v>
      </c>
      <c r="G93" s="12">
        <v>11.54</v>
      </c>
      <c r="H93" s="12">
        <v>12.47</v>
      </c>
      <c r="I93" s="12">
        <v>3.71</v>
      </c>
      <c r="J93" s="12">
        <v>8</v>
      </c>
      <c r="K93" s="8" t="s">
        <v>37</v>
      </c>
      <c r="L93" s="12">
        <v>27</v>
      </c>
      <c r="M93" s="12">
        <v>82.1</v>
      </c>
      <c r="N93" s="13">
        <v>1010.6</v>
      </c>
      <c r="O93" s="12">
        <v>1</v>
      </c>
      <c r="P93" s="14">
        <v>1.39</v>
      </c>
      <c r="Q93" s="14">
        <v>27.2</v>
      </c>
      <c r="R93" s="15">
        <v>0</v>
      </c>
      <c r="S93" s="11">
        <v>1</v>
      </c>
    </row>
    <row r="94" spans="1:19" ht="15.75" customHeight="1">
      <c r="A94" s="6">
        <v>15</v>
      </c>
      <c r="B94" s="7">
        <v>0.95833333333333304</v>
      </c>
      <c r="C94" s="12">
        <v>22.2</v>
      </c>
      <c r="D94" s="12">
        <v>5.42</v>
      </c>
      <c r="E94" s="12">
        <v>0.3</v>
      </c>
      <c r="F94" s="12">
        <v>0.42</v>
      </c>
      <c r="G94" s="12">
        <v>10.23</v>
      </c>
      <c r="H94" s="12">
        <v>10.65</v>
      </c>
      <c r="I94" s="12">
        <v>4.04</v>
      </c>
      <c r="J94" s="12">
        <v>6</v>
      </c>
      <c r="K94" s="8" t="s">
        <v>37</v>
      </c>
      <c r="L94" s="12">
        <v>27</v>
      </c>
      <c r="M94" s="12">
        <v>82</v>
      </c>
      <c r="N94" s="13">
        <v>1010.4</v>
      </c>
      <c r="O94" s="12">
        <v>1</v>
      </c>
      <c r="P94" s="14">
        <v>1.28</v>
      </c>
      <c r="Q94" s="14">
        <v>42.41</v>
      </c>
      <c r="R94" s="15">
        <v>0</v>
      </c>
      <c r="S94" s="11">
        <v>1</v>
      </c>
    </row>
    <row r="95" spans="1:19" ht="15.75" customHeight="1"/>
    <row r="96" spans="1:19" ht="15.75" customHeight="1">
      <c r="A96" s="106" t="s">
        <v>55</v>
      </c>
      <c r="B96" s="107"/>
      <c r="C96" s="12">
        <v>0</v>
      </c>
      <c r="D96" s="12">
        <v>0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</row>
    <row r="97" spans="1:19" ht="15.75" customHeight="1">
      <c r="A97" s="108" t="s">
        <v>1</v>
      </c>
      <c r="B97" s="107"/>
      <c r="C97" s="12">
        <v>10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10</v>
      </c>
      <c r="K97" s="12">
        <v>9</v>
      </c>
      <c r="L97" s="12">
        <v>10</v>
      </c>
      <c r="M97" s="12">
        <v>10</v>
      </c>
      <c r="N97" s="12">
        <v>10</v>
      </c>
      <c r="O97" s="12">
        <v>10</v>
      </c>
      <c r="P97" s="12">
        <v>10</v>
      </c>
      <c r="Q97" s="12">
        <v>10</v>
      </c>
      <c r="R97" s="12">
        <v>10</v>
      </c>
    </row>
    <row r="98" spans="1:19" ht="15.75" customHeight="1">
      <c r="A98" s="109" t="s">
        <v>2</v>
      </c>
      <c r="B98" s="107"/>
      <c r="C98" s="12">
        <v>0</v>
      </c>
      <c r="D98" s="12">
        <v>0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4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</row>
    <row r="99" spans="1:19" ht="15.75" customHeight="1">
      <c r="A99" s="110" t="s">
        <v>3</v>
      </c>
      <c r="B99" s="107"/>
      <c r="C99" s="12">
        <v>0</v>
      </c>
      <c r="D99" s="12">
        <v>0</v>
      </c>
      <c r="E99" s="12">
        <v>3</v>
      </c>
      <c r="F99" s="12">
        <v>0</v>
      </c>
      <c r="G99" s="12">
        <v>0</v>
      </c>
      <c r="H99" s="12">
        <v>0</v>
      </c>
      <c r="I99" s="12">
        <v>0</v>
      </c>
      <c r="J99" s="12">
        <v>2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</row>
    <row r="100" spans="1:19" ht="15.75" customHeight="1">
      <c r="A100" s="111" t="s">
        <v>56</v>
      </c>
      <c r="B100" s="107"/>
      <c r="C100" s="12">
        <f t="shared" ref="C100:R100" si="2">24-C96-C97-C98-C99</f>
        <v>14</v>
      </c>
      <c r="D100" s="12">
        <f t="shared" si="2"/>
        <v>24</v>
      </c>
      <c r="E100" s="12">
        <f t="shared" si="2"/>
        <v>21</v>
      </c>
      <c r="F100" s="12">
        <f t="shared" si="2"/>
        <v>24</v>
      </c>
      <c r="G100" s="12">
        <f t="shared" si="2"/>
        <v>24</v>
      </c>
      <c r="H100" s="12">
        <f t="shared" si="2"/>
        <v>24</v>
      </c>
      <c r="I100" s="12">
        <f t="shared" si="2"/>
        <v>24</v>
      </c>
      <c r="J100" s="12">
        <f t="shared" si="2"/>
        <v>12</v>
      </c>
      <c r="K100" s="12">
        <f t="shared" si="2"/>
        <v>11</v>
      </c>
      <c r="L100" s="12">
        <f t="shared" si="2"/>
        <v>14</v>
      </c>
      <c r="M100" s="12">
        <f t="shared" si="2"/>
        <v>14</v>
      </c>
      <c r="N100" s="12">
        <f t="shared" si="2"/>
        <v>14</v>
      </c>
      <c r="O100" s="12">
        <f t="shared" si="2"/>
        <v>14</v>
      </c>
      <c r="P100" s="12">
        <f t="shared" si="2"/>
        <v>14</v>
      </c>
      <c r="Q100" s="12">
        <f t="shared" si="2"/>
        <v>14</v>
      </c>
      <c r="R100" s="12">
        <f t="shared" si="2"/>
        <v>14</v>
      </c>
    </row>
    <row r="101" spans="1:19" ht="15.75" customHeight="1">
      <c r="A101" s="112" t="s">
        <v>57</v>
      </c>
      <c r="B101" s="107"/>
      <c r="C101" s="16">
        <f>C100/(SUM(S71:S94))</f>
        <v>0.58333333333333337</v>
      </c>
      <c r="D101" s="16">
        <f>D100/(SUM(S71:S94))</f>
        <v>1</v>
      </c>
      <c r="E101" s="16">
        <f>E100/(SUM(S71:S94))</f>
        <v>0.875</v>
      </c>
      <c r="F101" s="16">
        <f>F100/(SUM(S71:S94))</f>
        <v>1</v>
      </c>
      <c r="G101" s="16">
        <f>G100/(SUM(S71:S94))</f>
        <v>1</v>
      </c>
      <c r="H101" s="16">
        <f>H100/(SUM(S71:S94))</f>
        <v>1</v>
      </c>
      <c r="I101" s="16">
        <f>I100/(SUM(S71:S94))</f>
        <v>1</v>
      </c>
      <c r="J101" s="16">
        <f>J100/(SUM(S71:S94))</f>
        <v>0.5</v>
      </c>
      <c r="K101" s="16">
        <f>K100/(SUM(S71:S94))</f>
        <v>0.45833333333333331</v>
      </c>
      <c r="L101" s="16">
        <f>L100/(SUM(S71:S94))</f>
        <v>0.58333333333333337</v>
      </c>
      <c r="M101" s="16">
        <f>M100/(SUM(S71:S94))</f>
        <v>0.58333333333333337</v>
      </c>
      <c r="N101" s="16">
        <f>N100/(SUM(S71:S94))</f>
        <v>0.58333333333333337</v>
      </c>
      <c r="O101" s="16">
        <f>O100/(SUM(S71:S94))</f>
        <v>0.58333333333333337</v>
      </c>
      <c r="P101" s="16">
        <f>P100/(SUM(S71:S94))</f>
        <v>0.58333333333333337</v>
      </c>
      <c r="Q101" s="16">
        <f>Q100/(SUM(S71:S94))</f>
        <v>0.58333333333333337</v>
      </c>
      <c r="R101" s="16">
        <f>R100/(SUM(S71:S94))</f>
        <v>0.58333333333333337</v>
      </c>
    </row>
    <row r="102" spans="1:19" ht="15.75" customHeight="1"/>
    <row r="103" spans="1:19" ht="15.75" customHeight="1">
      <c r="A103" s="6">
        <v>16</v>
      </c>
      <c r="B103" s="7">
        <v>0</v>
      </c>
      <c r="C103" s="12">
        <v>22.1</v>
      </c>
      <c r="D103" s="12">
        <v>5.36</v>
      </c>
      <c r="E103" s="12">
        <v>0.27</v>
      </c>
      <c r="F103" s="12">
        <v>0.27</v>
      </c>
      <c r="G103" s="12">
        <v>9.24</v>
      </c>
      <c r="H103" s="12">
        <v>9.51</v>
      </c>
      <c r="I103" s="12">
        <v>3.68</v>
      </c>
      <c r="J103" s="12">
        <v>4</v>
      </c>
      <c r="K103" s="8" t="s">
        <v>37</v>
      </c>
      <c r="L103" s="12">
        <v>26.9</v>
      </c>
      <c r="M103" s="12">
        <v>83.5</v>
      </c>
      <c r="N103" s="13">
        <v>1010</v>
      </c>
      <c r="O103" s="12">
        <v>0</v>
      </c>
      <c r="P103" s="14">
        <v>1.35</v>
      </c>
      <c r="Q103" s="14">
        <v>50.36</v>
      </c>
      <c r="R103" s="15">
        <v>0</v>
      </c>
      <c r="S103" s="11">
        <v>1</v>
      </c>
    </row>
    <row r="104" spans="1:19" ht="15.75" customHeight="1">
      <c r="A104" s="6">
        <v>16</v>
      </c>
      <c r="B104" s="7">
        <v>4.1666666666666664E-2</v>
      </c>
      <c r="C104" s="12">
        <v>22.1</v>
      </c>
      <c r="D104" s="12">
        <v>5.73</v>
      </c>
      <c r="E104" s="12">
        <v>0.13</v>
      </c>
      <c r="F104" s="12">
        <v>0.39</v>
      </c>
      <c r="G104" s="12">
        <v>8.52</v>
      </c>
      <c r="H104" s="12">
        <v>8.91</v>
      </c>
      <c r="I104" s="12">
        <v>2.86</v>
      </c>
      <c r="J104" s="12">
        <v>4</v>
      </c>
      <c r="K104" s="8" t="s">
        <v>37</v>
      </c>
      <c r="L104" s="12">
        <v>26.7</v>
      </c>
      <c r="M104" s="12">
        <v>83.7</v>
      </c>
      <c r="N104" s="13">
        <v>1009.6</v>
      </c>
      <c r="O104" s="12">
        <v>0</v>
      </c>
      <c r="P104" s="14">
        <v>1.1299999999999999</v>
      </c>
      <c r="Q104" s="14">
        <v>47.27</v>
      </c>
      <c r="R104" s="15">
        <v>0</v>
      </c>
      <c r="S104" s="11">
        <v>1</v>
      </c>
    </row>
    <row r="105" spans="1:19" ht="15.75" customHeight="1">
      <c r="A105" s="6">
        <v>16</v>
      </c>
      <c r="B105" s="7">
        <v>8.3333333333333301E-2</v>
      </c>
      <c r="C105" s="12">
        <v>22</v>
      </c>
      <c r="D105" s="12">
        <v>4.5999999999999996</v>
      </c>
      <c r="E105" s="12">
        <v>0.16</v>
      </c>
      <c r="F105" s="12">
        <v>0.53</v>
      </c>
      <c r="G105" s="12">
        <v>9.19</v>
      </c>
      <c r="H105" s="12">
        <v>9.7200000000000006</v>
      </c>
      <c r="I105" s="12">
        <v>2.38</v>
      </c>
      <c r="J105" s="12">
        <v>5</v>
      </c>
      <c r="K105" s="8" t="s">
        <v>37</v>
      </c>
      <c r="L105" s="12">
        <v>26.3</v>
      </c>
      <c r="M105" s="12">
        <v>86.1</v>
      </c>
      <c r="N105" s="13">
        <v>1009.4</v>
      </c>
      <c r="O105" s="12">
        <v>0</v>
      </c>
      <c r="P105" s="14">
        <v>0.78</v>
      </c>
      <c r="Q105" s="14">
        <v>63.88</v>
      </c>
      <c r="R105" s="15">
        <v>0</v>
      </c>
      <c r="S105" s="11">
        <v>1</v>
      </c>
    </row>
    <row r="106" spans="1:19" ht="15.75" customHeight="1">
      <c r="A106" s="6">
        <v>16</v>
      </c>
      <c r="B106" s="7">
        <v>0.125</v>
      </c>
      <c r="C106" s="12">
        <v>22.1</v>
      </c>
      <c r="D106" s="12">
        <v>5.3</v>
      </c>
      <c r="E106" s="12">
        <v>0.16</v>
      </c>
      <c r="F106" s="12">
        <v>0.13</v>
      </c>
      <c r="G106" s="12">
        <v>8.7799999999999994</v>
      </c>
      <c r="H106" s="12">
        <v>8.91</v>
      </c>
      <c r="I106" s="12">
        <v>2.2200000000000002</v>
      </c>
      <c r="J106" s="12">
        <v>1</v>
      </c>
      <c r="K106" s="8" t="s">
        <v>37</v>
      </c>
      <c r="L106" s="12">
        <v>26.4</v>
      </c>
      <c r="M106" s="12">
        <v>86.2</v>
      </c>
      <c r="N106" s="13">
        <v>1009.4</v>
      </c>
      <c r="O106" s="12">
        <v>1</v>
      </c>
      <c r="P106" s="14">
        <v>1.01</v>
      </c>
      <c r="Q106" s="14">
        <v>67.06</v>
      </c>
      <c r="R106" s="15">
        <v>0</v>
      </c>
      <c r="S106" s="11">
        <v>1</v>
      </c>
    </row>
    <row r="107" spans="1:19" ht="15.75" customHeight="1">
      <c r="A107" s="6">
        <v>16</v>
      </c>
      <c r="B107" s="7">
        <v>0.16666666666666699</v>
      </c>
      <c r="C107" s="12">
        <v>22.1</v>
      </c>
      <c r="D107" s="12">
        <v>6.54</v>
      </c>
      <c r="E107" s="12">
        <v>0.17</v>
      </c>
      <c r="F107" s="12">
        <v>0.12</v>
      </c>
      <c r="G107" s="12">
        <v>7.69</v>
      </c>
      <c r="H107" s="12">
        <v>7.8</v>
      </c>
      <c r="I107" s="12">
        <v>2.61</v>
      </c>
      <c r="J107" s="12">
        <v>1</v>
      </c>
      <c r="K107" s="8" t="s">
        <v>37</v>
      </c>
      <c r="L107" s="12">
        <v>26.5</v>
      </c>
      <c r="M107" s="12">
        <v>85</v>
      </c>
      <c r="N107" s="13">
        <v>1009.6</v>
      </c>
      <c r="O107" s="12">
        <v>1</v>
      </c>
      <c r="P107" s="14">
        <v>1.22</v>
      </c>
      <c r="Q107" s="14">
        <v>70.75</v>
      </c>
      <c r="R107" s="15">
        <v>0</v>
      </c>
      <c r="S107" s="11">
        <v>1</v>
      </c>
    </row>
    <row r="108" spans="1:19" ht="15.75" customHeight="1">
      <c r="A108" s="6">
        <v>16</v>
      </c>
      <c r="B108" s="7">
        <v>0.20833333333333301</v>
      </c>
      <c r="C108" s="12">
        <v>22.1</v>
      </c>
      <c r="D108" s="12">
        <v>6.56</v>
      </c>
      <c r="E108" s="12">
        <v>0.19</v>
      </c>
      <c r="F108" s="12">
        <v>0.24</v>
      </c>
      <c r="G108" s="12">
        <v>7.63</v>
      </c>
      <c r="H108" s="12">
        <v>7.86</v>
      </c>
      <c r="I108" s="12">
        <v>2.58</v>
      </c>
      <c r="J108" s="12">
        <v>1</v>
      </c>
      <c r="K108" s="8" t="s">
        <v>37</v>
      </c>
      <c r="L108" s="12">
        <v>26.6</v>
      </c>
      <c r="M108" s="12">
        <v>84.3</v>
      </c>
      <c r="N108" s="13">
        <v>1009.9</v>
      </c>
      <c r="O108" s="12">
        <v>1</v>
      </c>
      <c r="P108" s="14">
        <v>1.45</v>
      </c>
      <c r="Q108" s="14">
        <v>76.73</v>
      </c>
      <c r="R108" s="15">
        <v>0</v>
      </c>
      <c r="S108" s="11">
        <v>1</v>
      </c>
    </row>
    <row r="109" spans="1:19" ht="15.75" customHeight="1">
      <c r="A109" s="6">
        <v>16</v>
      </c>
      <c r="B109" s="7">
        <v>0.25</v>
      </c>
      <c r="C109" s="12">
        <v>22</v>
      </c>
      <c r="D109" s="12">
        <v>6.24</v>
      </c>
      <c r="E109" s="12">
        <v>0.21</v>
      </c>
      <c r="F109" s="12">
        <v>0.4</v>
      </c>
      <c r="G109" s="12">
        <v>8.36</v>
      </c>
      <c r="H109" s="12">
        <v>8.75</v>
      </c>
      <c r="I109" s="12">
        <v>2.67</v>
      </c>
      <c r="J109" s="12">
        <v>3</v>
      </c>
      <c r="K109" s="8" t="s">
        <v>37</v>
      </c>
      <c r="L109" s="12">
        <v>26.8</v>
      </c>
      <c r="M109" s="12">
        <v>82.5</v>
      </c>
      <c r="N109" s="13">
        <v>1010.7</v>
      </c>
      <c r="O109" s="12">
        <v>9</v>
      </c>
      <c r="P109" s="14">
        <v>1.75</v>
      </c>
      <c r="Q109" s="14">
        <v>67.77</v>
      </c>
      <c r="R109" s="15">
        <v>0</v>
      </c>
      <c r="S109" s="11">
        <v>1</v>
      </c>
    </row>
    <row r="110" spans="1:19" ht="15.75" customHeight="1">
      <c r="A110" s="6">
        <v>16</v>
      </c>
      <c r="B110" s="7">
        <v>0.29166666666666702</v>
      </c>
      <c r="C110" s="12">
        <v>21.8</v>
      </c>
      <c r="D110" s="12">
        <v>5.26</v>
      </c>
      <c r="E110" s="12">
        <v>0.28000000000000003</v>
      </c>
      <c r="F110" s="12">
        <v>2.5</v>
      </c>
      <c r="G110" s="12">
        <v>10.28</v>
      </c>
      <c r="H110" s="12">
        <v>12.77</v>
      </c>
      <c r="I110" s="12">
        <v>2.63</v>
      </c>
      <c r="J110" s="12">
        <v>8</v>
      </c>
      <c r="K110" s="8" t="s">
        <v>37</v>
      </c>
      <c r="L110" s="12">
        <v>27.2</v>
      </c>
      <c r="M110" s="12">
        <v>80.400000000000006</v>
      </c>
      <c r="N110" s="13">
        <v>1011.5</v>
      </c>
      <c r="O110" s="12">
        <v>80</v>
      </c>
      <c r="P110" s="14">
        <v>1.53</v>
      </c>
      <c r="Q110" s="14">
        <v>73.150000000000006</v>
      </c>
      <c r="R110" s="15">
        <v>0</v>
      </c>
      <c r="S110" s="11">
        <v>1</v>
      </c>
    </row>
    <row r="111" spans="1:19" ht="15.75" customHeight="1">
      <c r="A111" s="6">
        <v>16</v>
      </c>
      <c r="B111" s="7">
        <v>0.33333333333333298</v>
      </c>
      <c r="C111" s="12">
        <v>22.2</v>
      </c>
      <c r="D111" s="12">
        <v>6.72</v>
      </c>
      <c r="E111" s="12">
        <v>0.33</v>
      </c>
      <c r="F111" s="12">
        <v>5.26</v>
      </c>
      <c r="G111" s="12">
        <v>11.65</v>
      </c>
      <c r="H111" s="12">
        <v>16.91</v>
      </c>
      <c r="I111" s="12">
        <v>2.52</v>
      </c>
      <c r="J111" s="12">
        <v>7</v>
      </c>
      <c r="K111" s="8" t="s">
        <v>37</v>
      </c>
      <c r="L111" s="12">
        <v>28</v>
      </c>
      <c r="M111" s="12">
        <v>76.7</v>
      </c>
      <c r="N111" s="13">
        <v>1012.1</v>
      </c>
      <c r="O111" s="12">
        <v>238</v>
      </c>
      <c r="P111" s="14">
        <v>2.84</v>
      </c>
      <c r="Q111" s="14">
        <v>72.680000000000007</v>
      </c>
      <c r="R111" s="15">
        <v>0</v>
      </c>
      <c r="S111" s="11">
        <v>1</v>
      </c>
    </row>
    <row r="112" spans="1:19" ht="15.75" customHeight="1">
      <c r="A112" s="6">
        <v>16</v>
      </c>
      <c r="B112" s="7">
        <v>0.375</v>
      </c>
      <c r="C112" s="12">
        <v>23.4</v>
      </c>
      <c r="D112" s="12">
        <v>5.78</v>
      </c>
      <c r="E112" s="12">
        <v>0.37</v>
      </c>
      <c r="F112" s="12">
        <v>4.16</v>
      </c>
      <c r="G112" s="12">
        <v>12.9</v>
      </c>
      <c r="H112" s="12">
        <v>17.05</v>
      </c>
      <c r="I112" s="12">
        <v>0.96</v>
      </c>
      <c r="J112" s="12">
        <v>17</v>
      </c>
      <c r="K112" s="8" t="s">
        <v>37</v>
      </c>
      <c r="L112" s="12">
        <v>27.8</v>
      </c>
      <c r="M112" s="12">
        <v>79.599999999999994</v>
      </c>
      <c r="N112" s="13">
        <v>1012.6</v>
      </c>
      <c r="O112" s="12">
        <v>331</v>
      </c>
      <c r="P112" s="12">
        <v>2.87</v>
      </c>
      <c r="Q112" s="12">
        <v>116.01</v>
      </c>
      <c r="R112" s="15">
        <v>0</v>
      </c>
      <c r="S112" s="11">
        <v>1</v>
      </c>
    </row>
    <row r="113" spans="1:19" ht="15.75" customHeight="1">
      <c r="A113" s="6">
        <v>16</v>
      </c>
      <c r="B113" s="7">
        <v>0.41666666666666702</v>
      </c>
      <c r="C113" s="12">
        <v>23.2</v>
      </c>
      <c r="D113" s="12">
        <v>10.45</v>
      </c>
      <c r="E113" s="12">
        <v>0.28999999999999998</v>
      </c>
      <c r="F113" s="12">
        <v>3.14</v>
      </c>
      <c r="G113" s="12">
        <v>11.13</v>
      </c>
      <c r="H113" s="12">
        <v>14.27</v>
      </c>
      <c r="I113" s="18" t="s">
        <v>37</v>
      </c>
      <c r="J113" s="12">
        <v>6</v>
      </c>
      <c r="K113" s="8" t="s">
        <v>37</v>
      </c>
      <c r="L113" s="12">
        <v>28</v>
      </c>
      <c r="M113" s="12">
        <v>78.2</v>
      </c>
      <c r="N113" s="13">
        <v>1012.8</v>
      </c>
      <c r="O113" s="12">
        <v>629</v>
      </c>
      <c r="P113" s="12">
        <v>3.44</v>
      </c>
      <c r="Q113" s="12">
        <v>98.57</v>
      </c>
      <c r="R113" s="15">
        <v>1.4</v>
      </c>
      <c r="S113" s="11">
        <v>1</v>
      </c>
    </row>
    <row r="114" spans="1:19" ht="15.75" customHeight="1">
      <c r="A114" s="6">
        <v>16</v>
      </c>
      <c r="B114" s="7">
        <v>0.45833333333333298</v>
      </c>
      <c r="C114" s="12">
        <v>23.2</v>
      </c>
      <c r="D114" s="12">
        <v>11.97</v>
      </c>
      <c r="E114" s="12">
        <v>0.25</v>
      </c>
      <c r="F114" s="12">
        <v>1.78</v>
      </c>
      <c r="G114" s="12">
        <v>10.29</v>
      </c>
      <c r="H114" s="12">
        <v>12.07</v>
      </c>
      <c r="I114" s="17" t="s">
        <v>37</v>
      </c>
      <c r="J114" s="12">
        <v>12</v>
      </c>
      <c r="K114" s="8" t="s">
        <v>37</v>
      </c>
      <c r="L114" s="12">
        <v>29.9</v>
      </c>
      <c r="M114" s="12">
        <v>65.5</v>
      </c>
      <c r="N114" s="13">
        <v>1012.6</v>
      </c>
      <c r="O114" s="12">
        <v>892</v>
      </c>
      <c r="P114" s="12">
        <v>3.71</v>
      </c>
      <c r="Q114" s="12">
        <v>69.349999999999994</v>
      </c>
      <c r="R114" s="15">
        <v>0</v>
      </c>
      <c r="S114" s="11">
        <v>1</v>
      </c>
    </row>
    <row r="115" spans="1:19" ht="15.75" customHeight="1">
      <c r="A115" s="6">
        <v>16</v>
      </c>
      <c r="B115" s="7">
        <v>0.5</v>
      </c>
      <c r="C115" s="12">
        <v>24.6</v>
      </c>
      <c r="D115" s="12">
        <v>13.2</v>
      </c>
      <c r="E115" s="12">
        <v>0.27</v>
      </c>
      <c r="F115" s="12">
        <v>1.19</v>
      </c>
      <c r="G115" s="12">
        <v>9.41</v>
      </c>
      <c r="H115" s="12">
        <v>10.6</v>
      </c>
      <c r="I115" s="17" t="s">
        <v>37</v>
      </c>
      <c r="J115" s="12">
        <v>7</v>
      </c>
      <c r="K115" s="8" t="s">
        <v>37</v>
      </c>
      <c r="L115" s="12">
        <v>30.1</v>
      </c>
      <c r="M115" s="12">
        <v>65</v>
      </c>
      <c r="N115" s="13">
        <v>1012.3</v>
      </c>
      <c r="O115" s="12">
        <v>989</v>
      </c>
      <c r="P115" s="12">
        <v>4.2</v>
      </c>
      <c r="Q115" s="12">
        <v>68.92</v>
      </c>
      <c r="R115" s="15">
        <v>0</v>
      </c>
      <c r="S115" s="11">
        <v>1</v>
      </c>
    </row>
    <row r="116" spans="1:19" ht="15.75" customHeight="1">
      <c r="A116" s="6">
        <v>16</v>
      </c>
      <c r="B116" s="7">
        <v>0.54166666666666696</v>
      </c>
      <c r="C116" s="12">
        <v>25</v>
      </c>
      <c r="D116" s="12">
        <v>14.01</v>
      </c>
      <c r="E116" s="12">
        <v>0.27</v>
      </c>
      <c r="F116" s="12">
        <v>1.6</v>
      </c>
      <c r="G116" s="12">
        <v>7.68</v>
      </c>
      <c r="H116" s="12">
        <v>9.2799999999999994</v>
      </c>
      <c r="I116" s="17" t="s">
        <v>37</v>
      </c>
      <c r="J116" s="12">
        <v>5</v>
      </c>
      <c r="K116" s="8" t="s">
        <v>37</v>
      </c>
      <c r="L116" s="12">
        <v>30.3</v>
      </c>
      <c r="M116" s="12">
        <v>63.7</v>
      </c>
      <c r="N116" s="13">
        <v>1011.6</v>
      </c>
      <c r="O116" s="12">
        <v>798</v>
      </c>
      <c r="P116" s="12">
        <v>4.41</v>
      </c>
      <c r="Q116" s="12">
        <v>67.23</v>
      </c>
      <c r="R116" s="15">
        <v>0</v>
      </c>
      <c r="S116" s="11">
        <v>1</v>
      </c>
    </row>
    <row r="117" spans="1:19" ht="15.75" customHeight="1">
      <c r="A117" s="6">
        <v>16</v>
      </c>
      <c r="B117" s="7">
        <v>0.58333333333333304</v>
      </c>
      <c r="C117" s="12">
        <v>25.2</v>
      </c>
      <c r="D117" s="12">
        <v>13.62</v>
      </c>
      <c r="E117" s="12">
        <v>0.27</v>
      </c>
      <c r="F117" s="12">
        <v>1.27</v>
      </c>
      <c r="G117" s="12">
        <v>7.63</v>
      </c>
      <c r="H117" s="12">
        <v>8.9</v>
      </c>
      <c r="I117" s="17" t="s">
        <v>37</v>
      </c>
      <c r="J117" s="12">
        <v>5</v>
      </c>
      <c r="K117" s="8" t="s">
        <v>37</v>
      </c>
      <c r="L117" s="12">
        <v>30</v>
      </c>
      <c r="M117" s="12">
        <v>65.7</v>
      </c>
      <c r="N117" s="13">
        <v>1010.9</v>
      </c>
      <c r="O117" s="12">
        <v>661</v>
      </c>
      <c r="P117" s="12">
        <v>4.45</v>
      </c>
      <c r="Q117" s="12">
        <v>62.74</v>
      </c>
      <c r="R117" s="15">
        <v>0</v>
      </c>
      <c r="S117" s="11">
        <v>1</v>
      </c>
    </row>
    <row r="118" spans="1:19" ht="15.75" customHeight="1">
      <c r="A118" s="6">
        <v>16</v>
      </c>
      <c r="B118" s="7">
        <v>0.625</v>
      </c>
      <c r="C118" s="12">
        <v>25.7</v>
      </c>
      <c r="D118" s="12">
        <v>12.76</v>
      </c>
      <c r="E118" s="12">
        <v>0.3</v>
      </c>
      <c r="F118" s="12">
        <v>1.72</v>
      </c>
      <c r="G118" s="12">
        <v>7.95</v>
      </c>
      <c r="H118" s="12">
        <v>9.67</v>
      </c>
      <c r="I118" s="17" t="s">
        <v>111</v>
      </c>
      <c r="J118" s="12">
        <v>5</v>
      </c>
      <c r="K118" s="8" t="s">
        <v>37</v>
      </c>
      <c r="L118" s="12">
        <v>30.1</v>
      </c>
      <c r="M118" s="12">
        <v>65.5</v>
      </c>
      <c r="N118" s="13">
        <v>1010.6</v>
      </c>
      <c r="O118" s="12">
        <v>627</v>
      </c>
      <c r="P118" s="12">
        <v>3.79</v>
      </c>
      <c r="Q118" s="12">
        <v>49.8</v>
      </c>
      <c r="R118" s="15">
        <v>0</v>
      </c>
      <c r="S118" s="11">
        <v>1</v>
      </c>
    </row>
    <row r="119" spans="1:19" ht="15.75" customHeight="1">
      <c r="A119" s="6">
        <v>16</v>
      </c>
      <c r="B119" s="7">
        <v>0.66666666666666696</v>
      </c>
      <c r="C119" s="12">
        <v>26.2</v>
      </c>
      <c r="D119" s="12">
        <v>12.86</v>
      </c>
      <c r="E119" s="12">
        <v>0.3</v>
      </c>
      <c r="F119" s="17" t="s">
        <v>37</v>
      </c>
      <c r="G119" s="17" t="s">
        <v>37</v>
      </c>
      <c r="H119" s="17" t="s">
        <v>37</v>
      </c>
      <c r="I119" s="12">
        <v>2.34</v>
      </c>
      <c r="J119" s="12">
        <v>4</v>
      </c>
      <c r="K119" s="8" t="s">
        <v>37</v>
      </c>
      <c r="L119" s="12">
        <v>29.8</v>
      </c>
      <c r="M119" s="12">
        <v>67.599999999999994</v>
      </c>
      <c r="N119" s="13">
        <v>1010.4</v>
      </c>
      <c r="O119" s="12">
        <v>351</v>
      </c>
      <c r="P119" s="12">
        <v>3.67</v>
      </c>
      <c r="Q119" s="12">
        <v>50.59</v>
      </c>
      <c r="R119" s="15">
        <v>0</v>
      </c>
      <c r="S119" s="11">
        <v>1</v>
      </c>
    </row>
    <row r="120" spans="1:19" ht="15.75" customHeight="1">
      <c r="A120" s="6">
        <v>16</v>
      </c>
      <c r="B120" s="7">
        <v>0.70833333333333304</v>
      </c>
      <c r="C120" s="12">
        <v>26.4</v>
      </c>
      <c r="D120" s="12">
        <v>10.38</v>
      </c>
      <c r="E120" s="12">
        <v>0.32</v>
      </c>
      <c r="F120" s="17" t="s">
        <v>112</v>
      </c>
      <c r="G120" s="17" t="s">
        <v>113</v>
      </c>
      <c r="H120" s="17" t="s">
        <v>114</v>
      </c>
      <c r="I120" s="12">
        <v>2.73</v>
      </c>
      <c r="J120" s="12">
        <v>1</v>
      </c>
      <c r="K120" s="8" t="s">
        <v>37</v>
      </c>
      <c r="L120" s="12">
        <v>29.6</v>
      </c>
      <c r="M120" s="12">
        <v>68</v>
      </c>
      <c r="N120" s="13">
        <v>1010.5</v>
      </c>
      <c r="O120" s="12">
        <v>197</v>
      </c>
      <c r="P120" s="12">
        <v>3.3</v>
      </c>
      <c r="Q120" s="12">
        <v>44.32</v>
      </c>
      <c r="R120" s="15">
        <v>0</v>
      </c>
      <c r="S120" s="11">
        <v>1</v>
      </c>
    </row>
    <row r="121" spans="1:19" ht="15.75" customHeight="1">
      <c r="A121" s="6">
        <v>16</v>
      </c>
      <c r="B121" s="7">
        <v>0.75</v>
      </c>
      <c r="C121" s="12">
        <v>25.8</v>
      </c>
      <c r="D121" s="12">
        <v>10.54</v>
      </c>
      <c r="E121" s="12">
        <v>0.56999999999999995</v>
      </c>
      <c r="F121" s="12">
        <v>2.56</v>
      </c>
      <c r="G121" s="12">
        <v>10.87</v>
      </c>
      <c r="H121" s="12">
        <v>13.43</v>
      </c>
      <c r="I121" s="12">
        <v>2.15</v>
      </c>
      <c r="J121" s="12">
        <v>14</v>
      </c>
      <c r="K121" s="8" t="s">
        <v>37</v>
      </c>
      <c r="L121" s="12">
        <v>28.6</v>
      </c>
      <c r="M121" s="12">
        <v>72.8</v>
      </c>
      <c r="N121" s="13">
        <v>1010.8</v>
      </c>
      <c r="O121" s="12">
        <v>27</v>
      </c>
      <c r="P121" s="12">
        <v>2.5099999999999998</v>
      </c>
      <c r="Q121" s="12">
        <v>44.78</v>
      </c>
      <c r="R121" s="15">
        <v>0</v>
      </c>
      <c r="S121" s="11">
        <v>1</v>
      </c>
    </row>
    <row r="122" spans="1:19" ht="15.75" customHeight="1">
      <c r="A122" s="6">
        <v>16</v>
      </c>
      <c r="B122" s="7">
        <v>0.79166666666666696</v>
      </c>
      <c r="C122" s="12">
        <v>24.6</v>
      </c>
      <c r="D122" s="12">
        <v>10.89</v>
      </c>
      <c r="E122" s="12">
        <v>0.45</v>
      </c>
      <c r="F122" s="12">
        <v>0.66</v>
      </c>
      <c r="G122" s="12">
        <v>10.17</v>
      </c>
      <c r="H122" s="12">
        <v>10.82</v>
      </c>
      <c r="I122" s="12">
        <v>2.39</v>
      </c>
      <c r="J122" s="12">
        <v>11</v>
      </c>
      <c r="K122" s="8" t="s">
        <v>37</v>
      </c>
      <c r="L122" s="12">
        <v>27.9</v>
      </c>
      <c r="M122" s="12">
        <v>77.2</v>
      </c>
      <c r="N122" s="13">
        <v>1011</v>
      </c>
      <c r="O122" s="12">
        <v>0</v>
      </c>
      <c r="P122" s="12">
        <v>1.83</v>
      </c>
      <c r="Q122" s="12">
        <v>47</v>
      </c>
      <c r="R122" s="15">
        <v>0</v>
      </c>
      <c r="S122" s="11">
        <v>1</v>
      </c>
    </row>
    <row r="123" spans="1:19" ht="15.75" customHeight="1">
      <c r="A123" s="6">
        <v>16</v>
      </c>
      <c r="B123" s="7">
        <v>0.83333333333333304</v>
      </c>
      <c r="C123" s="12">
        <v>24.1</v>
      </c>
      <c r="D123" s="12">
        <v>7.71</v>
      </c>
      <c r="E123" s="12">
        <v>0.5</v>
      </c>
      <c r="F123" s="12">
        <v>0.57999999999999996</v>
      </c>
      <c r="G123" s="12">
        <v>12.25</v>
      </c>
      <c r="H123" s="12">
        <v>12.83</v>
      </c>
      <c r="I123" s="12">
        <v>2.65</v>
      </c>
      <c r="J123" s="12">
        <v>11</v>
      </c>
      <c r="K123" s="8" t="s">
        <v>37</v>
      </c>
      <c r="L123" s="12">
        <v>27.6</v>
      </c>
      <c r="M123" s="12">
        <v>79.599999999999994</v>
      </c>
      <c r="N123" s="13">
        <v>1011.2</v>
      </c>
      <c r="O123" s="12">
        <v>0</v>
      </c>
      <c r="P123" s="12">
        <v>1.55</v>
      </c>
      <c r="Q123" s="12">
        <v>50.76</v>
      </c>
      <c r="R123" s="15">
        <v>0</v>
      </c>
      <c r="S123" s="11">
        <v>1</v>
      </c>
    </row>
    <row r="124" spans="1:19" ht="15.75" customHeight="1">
      <c r="A124" s="6">
        <v>16</v>
      </c>
      <c r="B124" s="7">
        <v>0.875</v>
      </c>
      <c r="C124" s="12">
        <v>23.9</v>
      </c>
      <c r="D124" s="12">
        <v>9.19</v>
      </c>
      <c r="E124" s="12">
        <v>0.51</v>
      </c>
      <c r="F124" s="12">
        <v>0.54</v>
      </c>
      <c r="G124" s="12">
        <v>11.34</v>
      </c>
      <c r="H124" s="12">
        <v>11.88</v>
      </c>
      <c r="I124" s="12">
        <v>2.69</v>
      </c>
      <c r="J124" s="12">
        <v>10</v>
      </c>
      <c r="K124" s="8" t="s">
        <v>37</v>
      </c>
      <c r="L124" s="12">
        <v>27.5</v>
      </c>
      <c r="M124" s="12">
        <v>81.7</v>
      </c>
      <c r="N124" s="13">
        <v>1011.8</v>
      </c>
      <c r="O124" s="12">
        <v>1</v>
      </c>
      <c r="P124" s="12">
        <v>2.09</v>
      </c>
      <c r="Q124" s="12">
        <v>44.06</v>
      </c>
      <c r="R124" s="15">
        <v>0</v>
      </c>
      <c r="S124" s="11">
        <v>1</v>
      </c>
    </row>
    <row r="125" spans="1:19" ht="15.75" customHeight="1">
      <c r="A125" s="6">
        <v>16</v>
      </c>
      <c r="B125" s="7">
        <v>0.91666666666666696</v>
      </c>
      <c r="C125" s="12">
        <v>24.3</v>
      </c>
      <c r="D125" s="12">
        <v>10.89</v>
      </c>
      <c r="E125" s="12">
        <v>0.49</v>
      </c>
      <c r="F125" s="12">
        <v>0.33</v>
      </c>
      <c r="G125" s="12">
        <v>8.6199999999999992</v>
      </c>
      <c r="H125" s="12">
        <v>8.9499999999999993</v>
      </c>
      <c r="I125" s="12">
        <v>2.64</v>
      </c>
      <c r="J125" s="12">
        <v>6</v>
      </c>
      <c r="K125" s="8" t="s">
        <v>37</v>
      </c>
      <c r="L125" s="12">
        <v>27.5</v>
      </c>
      <c r="M125" s="12">
        <v>80.5</v>
      </c>
      <c r="N125" s="13">
        <v>1011.8</v>
      </c>
      <c r="O125" s="12">
        <v>1</v>
      </c>
      <c r="P125" s="12">
        <v>2.52</v>
      </c>
      <c r="Q125" s="12">
        <v>48.72</v>
      </c>
      <c r="R125" s="15">
        <v>0</v>
      </c>
      <c r="S125" s="11">
        <v>1</v>
      </c>
    </row>
    <row r="126" spans="1:19" ht="15.75" customHeight="1">
      <c r="A126" s="6">
        <v>16</v>
      </c>
      <c r="B126" s="7">
        <v>0.95833333333333304</v>
      </c>
      <c r="C126" s="12">
        <v>24.3</v>
      </c>
      <c r="D126" s="12">
        <v>8.44</v>
      </c>
      <c r="E126" s="12">
        <v>0.5</v>
      </c>
      <c r="F126" s="12">
        <v>0.37</v>
      </c>
      <c r="G126" s="12">
        <v>8.19</v>
      </c>
      <c r="H126" s="12">
        <v>8.56</v>
      </c>
      <c r="I126" s="12">
        <v>2.5499999999999998</v>
      </c>
      <c r="J126" s="12">
        <v>4</v>
      </c>
      <c r="K126" s="8" t="s">
        <v>37</v>
      </c>
      <c r="L126" s="12">
        <v>27.4</v>
      </c>
      <c r="M126" s="12">
        <v>78.7</v>
      </c>
      <c r="N126" s="13">
        <v>1011.8</v>
      </c>
      <c r="O126" s="12">
        <v>1</v>
      </c>
      <c r="P126" s="12">
        <v>2.54</v>
      </c>
      <c r="Q126" s="12">
        <v>52.59</v>
      </c>
      <c r="R126" s="15">
        <v>0</v>
      </c>
      <c r="S126" s="11">
        <v>1</v>
      </c>
    </row>
    <row r="127" spans="1:19" ht="15.75" customHeight="1"/>
    <row r="128" spans="1:19" ht="15.75" customHeight="1">
      <c r="A128" s="106" t="s">
        <v>55</v>
      </c>
      <c r="B128" s="107"/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</row>
    <row r="129" spans="1:19" ht="15.75" customHeight="1">
      <c r="A129" s="108" t="s">
        <v>1</v>
      </c>
      <c r="B129" s="107"/>
      <c r="C129" s="12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24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</row>
    <row r="130" spans="1:19" ht="15.75" customHeight="1">
      <c r="A130" s="109" t="s">
        <v>2</v>
      </c>
      <c r="B130" s="107"/>
      <c r="C130" s="12">
        <v>0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1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</row>
    <row r="131" spans="1:19" ht="15.75" customHeight="1">
      <c r="A131" s="110" t="s">
        <v>3</v>
      </c>
      <c r="B131" s="107"/>
      <c r="C131" s="12">
        <v>0</v>
      </c>
      <c r="D131" s="12">
        <v>0</v>
      </c>
      <c r="E131" s="12">
        <v>0</v>
      </c>
      <c r="F131" s="12">
        <v>2</v>
      </c>
      <c r="G131" s="12">
        <v>2</v>
      </c>
      <c r="H131" s="12">
        <v>2</v>
      </c>
      <c r="I131" s="12">
        <v>5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</row>
    <row r="132" spans="1:19" ht="15.75" customHeight="1">
      <c r="A132" s="111" t="s">
        <v>56</v>
      </c>
      <c r="B132" s="107"/>
      <c r="C132" s="12">
        <f t="shared" ref="C132:R132" si="3">24-C128-C129-C130-C131</f>
        <v>24</v>
      </c>
      <c r="D132" s="12">
        <f t="shared" si="3"/>
        <v>24</v>
      </c>
      <c r="E132" s="12">
        <f t="shared" si="3"/>
        <v>24</v>
      </c>
      <c r="F132" s="12">
        <f t="shared" si="3"/>
        <v>22</v>
      </c>
      <c r="G132" s="12">
        <f t="shared" si="3"/>
        <v>22</v>
      </c>
      <c r="H132" s="12">
        <f t="shared" si="3"/>
        <v>22</v>
      </c>
      <c r="I132" s="12">
        <f t="shared" si="3"/>
        <v>18</v>
      </c>
      <c r="J132" s="12">
        <f t="shared" si="3"/>
        <v>24</v>
      </c>
      <c r="K132" s="12">
        <f t="shared" si="3"/>
        <v>0</v>
      </c>
      <c r="L132" s="12">
        <f t="shared" si="3"/>
        <v>24</v>
      </c>
      <c r="M132" s="12">
        <f t="shared" si="3"/>
        <v>24</v>
      </c>
      <c r="N132" s="12">
        <f t="shared" si="3"/>
        <v>24</v>
      </c>
      <c r="O132" s="12">
        <f t="shared" si="3"/>
        <v>24</v>
      </c>
      <c r="P132" s="12">
        <f t="shared" si="3"/>
        <v>24</v>
      </c>
      <c r="Q132" s="12">
        <f t="shared" si="3"/>
        <v>24</v>
      </c>
      <c r="R132" s="12">
        <f t="shared" si="3"/>
        <v>24</v>
      </c>
    </row>
    <row r="133" spans="1:19" ht="15.75" customHeight="1">
      <c r="A133" s="112" t="s">
        <v>57</v>
      </c>
      <c r="B133" s="107"/>
      <c r="C133" s="16">
        <f>C132/(SUM(S103:S126))</f>
        <v>1</v>
      </c>
      <c r="D133" s="16">
        <f>D132/(SUM(S103:S126))</f>
        <v>1</v>
      </c>
      <c r="E133" s="16">
        <f>E132/(SUM(S103:S126))</f>
        <v>1</v>
      </c>
      <c r="F133" s="16">
        <f>F132/(SUM(S103:S126))</f>
        <v>0.91666666666666663</v>
      </c>
      <c r="G133" s="16">
        <f>G132/(SUM(S103:S126))</f>
        <v>0.91666666666666663</v>
      </c>
      <c r="H133" s="16">
        <f>H132/(SUM(S103:S126))</f>
        <v>0.91666666666666663</v>
      </c>
      <c r="I133" s="16">
        <f>I132/(SUM(S103:S126))</f>
        <v>0.75</v>
      </c>
      <c r="J133" s="16">
        <f>J132/(SUM(S103:S126))</f>
        <v>1</v>
      </c>
      <c r="K133" s="16">
        <f>K132/(SUM(S103:S126))</f>
        <v>0</v>
      </c>
      <c r="L133" s="16">
        <f>L132/(SUM(S103:S126))</f>
        <v>1</v>
      </c>
      <c r="M133" s="16">
        <f>M132/(SUM(S103:S126))</f>
        <v>1</v>
      </c>
      <c r="N133" s="16">
        <f>N132/(SUM(S103:S126))</f>
        <v>1</v>
      </c>
      <c r="O133" s="16">
        <f>O132/(SUM(S103:S126))</f>
        <v>1</v>
      </c>
      <c r="P133" s="16">
        <f>P132/(SUM(S103:S126))</f>
        <v>1</v>
      </c>
      <c r="Q133" s="16">
        <f>Q132/(SUM(S103:S126))</f>
        <v>1</v>
      </c>
      <c r="R133" s="16">
        <f>R132/(SUM(S103:S126))</f>
        <v>1</v>
      </c>
    </row>
    <row r="134" spans="1:19" ht="15.75" customHeight="1"/>
    <row r="135" spans="1:19" ht="15.75" customHeight="1">
      <c r="A135" s="6">
        <v>17</v>
      </c>
      <c r="B135" s="7">
        <v>0</v>
      </c>
      <c r="C135" s="12">
        <v>24.2</v>
      </c>
      <c r="D135" s="12">
        <v>9.64</v>
      </c>
      <c r="E135" s="12">
        <v>0.46</v>
      </c>
      <c r="F135" s="12">
        <v>0.2</v>
      </c>
      <c r="G135" s="12">
        <v>7.09</v>
      </c>
      <c r="H135" s="12">
        <v>7.3</v>
      </c>
      <c r="I135" s="12">
        <v>2.57</v>
      </c>
      <c r="J135" s="12">
        <v>10</v>
      </c>
      <c r="K135" s="8" t="s">
        <v>37</v>
      </c>
      <c r="L135" s="12">
        <v>27.2</v>
      </c>
      <c r="M135" s="12">
        <v>80.599999999999994</v>
      </c>
      <c r="N135" s="13">
        <v>1011.2</v>
      </c>
      <c r="O135" s="12">
        <v>0</v>
      </c>
      <c r="P135" s="12">
        <v>2.2400000000000002</v>
      </c>
      <c r="Q135" s="12">
        <v>57.31</v>
      </c>
      <c r="R135" s="15">
        <v>0</v>
      </c>
      <c r="S135" s="11">
        <v>1</v>
      </c>
    </row>
    <row r="136" spans="1:19" ht="15.75" customHeight="1">
      <c r="A136" s="6">
        <v>17</v>
      </c>
      <c r="B136" s="7">
        <v>4.1666666666666664E-2</v>
      </c>
      <c r="C136" s="12">
        <v>24</v>
      </c>
      <c r="D136" s="12">
        <v>8.5299999999999994</v>
      </c>
      <c r="E136" s="12">
        <v>0.17</v>
      </c>
      <c r="F136" s="12">
        <v>0.19</v>
      </c>
      <c r="G136" s="12">
        <v>6.39</v>
      </c>
      <c r="H136" s="12">
        <v>6.58</v>
      </c>
      <c r="I136" s="12">
        <v>2.1</v>
      </c>
      <c r="J136" s="12">
        <v>8</v>
      </c>
      <c r="K136" s="8" t="s">
        <v>37</v>
      </c>
      <c r="L136" s="12">
        <v>27.2</v>
      </c>
      <c r="M136" s="12">
        <v>80.7</v>
      </c>
      <c r="N136" s="13">
        <v>1010.3</v>
      </c>
      <c r="O136" s="12">
        <v>1</v>
      </c>
      <c r="P136" s="12">
        <v>2.15</v>
      </c>
      <c r="Q136" s="12">
        <v>54.86</v>
      </c>
      <c r="R136" s="15">
        <v>0</v>
      </c>
      <c r="S136" s="11">
        <v>1</v>
      </c>
    </row>
    <row r="137" spans="1:19" ht="15.75" customHeight="1">
      <c r="A137" s="6">
        <v>17</v>
      </c>
      <c r="B137" s="7">
        <v>8.3333333333333301E-2</v>
      </c>
      <c r="C137" s="12">
        <v>23.8</v>
      </c>
      <c r="D137" s="12">
        <v>8.99</v>
      </c>
      <c r="E137" s="12">
        <v>0.19</v>
      </c>
      <c r="F137" s="12">
        <v>0.12</v>
      </c>
      <c r="G137" s="12">
        <v>5.8</v>
      </c>
      <c r="H137" s="12">
        <v>5.92</v>
      </c>
      <c r="I137" s="12">
        <v>1.9</v>
      </c>
      <c r="J137" s="12">
        <v>6</v>
      </c>
      <c r="K137" s="8" t="s">
        <v>37</v>
      </c>
      <c r="L137" s="12">
        <v>27.1</v>
      </c>
      <c r="M137" s="12">
        <v>81.2</v>
      </c>
      <c r="N137" s="13">
        <v>1009.6</v>
      </c>
      <c r="O137" s="12">
        <v>1</v>
      </c>
      <c r="P137" s="12">
        <v>1.88</v>
      </c>
      <c r="Q137" s="12">
        <v>59.66</v>
      </c>
      <c r="R137" s="15">
        <v>0</v>
      </c>
      <c r="S137" s="11">
        <v>1</v>
      </c>
    </row>
    <row r="138" spans="1:19" ht="15.75" customHeight="1">
      <c r="A138" s="6">
        <v>17</v>
      </c>
      <c r="B138" s="7">
        <v>0.125</v>
      </c>
      <c r="C138" s="12">
        <v>23.8</v>
      </c>
      <c r="D138" s="12">
        <v>9.1199999999999992</v>
      </c>
      <c r="E138" s="12">
        <v>0.19</v>
      </c>
      <c r="F138" s="12">
        <v>0.09</v>
      </c>
      <c r="G138" s="12">
        <v>5.84</v>
      </c>
      <c r="H138" s="12">
        <v>5.93</v>
      </c>
      <c r="I138" s="12">
        <v>1.83</v>
      </c>
      <c r="J138" s="12">
        <v>8</v>
      </c>
      <c r="K138" s="8" t="s">
        <v>37</v>
      </c>
      <c r="L138" s="12">
        <v>27</v>
      </c>
      <c r="M138" s="12">
        <v>80.7</v>
      </c>
      <c r="N138" s="13">
        <v>1009.7</v>
      </c>
      <c r="O138" s="12">
        <v>1</v>
      </c>
      <c r="P138" s="12">
        <v>1.49</v>
      </c>
      <c r="Q138" s="12">
        <v>62.56</v>
      </c>
      <c r="R138" s="15">
        <v>0</v>
      </c>
      <c r="S138" s="11">
        <v>1</v>
      </c>
    </row>
    <row r="139" spans="1:19" ht="15.75" customHeight="1">
      <c r="A139" s="6">
        <v>17</v>
      </c>
      <c r="B139" s="7">
        <v>0.16666666666666699</v>
      </c>
      <c r="C139" s="12">
        <v>23.7</v>
      </c>
      <c r="D139" s="12">
        <v>8.06</v>
      </c>
      <c r="E139" s="12">
        <v>0.2</v>
      </c>
      <c r="F139" s="12">
        <v>0.12</v>
      </c>
      <c r="G139" s="12">
        <v>6.25</v>
      </c>
      <c r="H139" s="12">
        <v>6.37</v>
      </c>
      <c r="I139" s="12">
        <v>1.94</v>
      </c>
      <c r="J139" s="12">
        <v>10</v>
      </c>
      <c r="K139" s="8" t="s">
        <v>37</v>
      </c>
      <c r="L139" s="12">
        <v>26.9</v>
      </c>
      <c r="M139" s="12">
        <v>81.400000000000006</v>
      </c>
      <c r="N139" s="13">
        <v>1009.8</v>
      </c>
      <c r="O139" s="12">
        <v>0</v>
      </c>
      <c r="P139" s="12">
        <v>1.1299999999999999</v>
      </c>
      <c r="Q139" s="12">
        <v>52.39</v>
      </c>
      <c r="R139" s="15">
        <v>0</v>
      </c>
      <c r="S139" s="11">
        <v>1</v>
      </c>
    </row>
    <row r="140" spans="1:19" ht="15.75" customHeight="1">
      <c r="A140" s="6">
        <v>17</v>
      </c>
      <c r="B140" s="7">
        <v>0.20833333333333301</v>
      </c>
      <c r="C140" s="12">
        <v>23.7</v>
      </c>
      <c r="D140" s="12">
        <v>6.33</v>
      </c>
      <c r="E140" s="12">
        <v>0.21</v>
      </c>
      <c r="F140" s="12">
        <v>0.24</v>
      </c>
      <c r="G140" s="12">
        <v>7.3</v>
      </c>
      <c r="H140" s="12">
        <v>7.54</v>
      </c>
      <c r="I140" s="12">
        <v>1.98</v>
      </c>
      <c r="J140" s="12">
        <v>11</v>
      </c>
      <c r="K140" s="8" t="s">
        <v>37</v>
      </c>
      <c r="L140" s="12">
        <v>26.5</v>
      </c>
      <c r="M140" s="12">
        <v>84.9</v>
      </c>
      <c r="N140" s="13">
        <v>1010.3</v>
      </c>
      <c r="O140" s="19">
        <v>-1</v>
      </c>
      <c r="P140" s="12">
        <v>0.94</v>
      </c>
      <c r="Q140" s="12">
        <v>86.66</v>
      </c>
      <c r="R140" s="15">
        <v>0</v>
      </c>
      <c r="S140" s="11">
        <v>1</v>
      </c>
    </row>
    <row r="141" spans="1:19" ht="15.75" customHeight="1">
      <c r="A141" s="6">
        <v>17</v>
      </c>
      <c r="B141" s="7">
        <v>0.25</v>
      </c>
      <c r="C141" s="12">
        <v>23.6</v>
      </c>
      <c r="D141" s="12">
        <v>5.25</v>
      </c>
      <c r="E141" s="12">
        <v>0.25</v>
      </c>
      <c r="F141" s="12">
        <v>0.6</v>
      </c>
      <c r="G141" s="12">
        <v>9.17</v>
      </c>
      <c r="H141" s="12">
        <v>9.77</v>
      </c>
      <c r="I141" s="12">
        <v>1.92</v>
      </c>
      <c r="J141" s="12">
        <v>8</v>
      </c>
      <c r="K141" s="8" t="s">
        <v>37</v>
      </c>
      <c r="L141" s="12">
        <v>26.1</v>
      </c>
      <c r="M141" s="12">
        <v>87.6</v>
      </c>
      <c r="N141" s="13">
        <v>1010.9</v>
      </c>
      <c r="O141" s="12">
        <v>8</v>
      </c>
      <c r="P141" s="12">
        <v>1.26</v>
      </c>
      <c r="Q141" s="12">
        <v>63.95</v>
      </c>
      <c r="R141" s="15">
        <v>0.2</v>
      </c>
      <c r="S141" s="11">
        <v>1</v>
      </c>
    </row>
    <row r="142" spans="1:19" ht="15.75" customHeight="1">
      <c r="A142" s="6">
        <v>17</v>
      </c>
      <c r="B142" s="7">
        <v>0.29166666666666702</v>
      </c>
      <c r="C142" s="12">
        <v>23.2</v>
      </c>
      <c r="D142" s="12">
        <v>1.3</v>
      </c>
      <c r="E142" s="12">
        <v>0.64</v>
      </c>
      <c r="F142" s="12">
        <v>17.79</v>
      </c>
      <c r="G142" s="12">
        <v>15.36</v>
      </c>
      <c r="H142" s="12">
        <v>33.15</v>
      </c>
      <c r="I142" s="12">
        <v>2.11</v>
      </c>
      <c r="J142" s="12">
        <v>14</v>
      </c>
      <c r="K142" s="8" t="s">
        <v>37</v>
      </c>
      <c r="L142" s="12">
        <v>26.3</v>
      </c>
      <c r="M142" s="12">
        <v>88.4</v>
      </c>
      <c r="N142" s="13">
        <v>1011.6</v>
      </c>
      <c r="O142" s="12">
        <v>45</v>
      </c>
      <c r="P142" s="12">
        <v>0.85</v>
      </c>
      <c r="Q142" s="12">
        <v>112.13</v>
      </c>
      <c r="R142" s="15">
        <v>0.2</v>
      </c>
      <c r="S142" s="11">
        <v>1</v>
      </c>
    </row>
    <row r="143" spans="1:19" ht="15.75" customHeight="1">
      <c r="A143" s="6">
        <v>17</v>
      </c>
      <c r="B143" s="7">
        <v>0.33333333333333298</v>
      </c>
      <c r="C143" s="12">
        <v>23.5</v>
      </c>
      <c r="D143" s="12">
        <v>6.34</v>
      </c>
      <c r="E143" s="12">
        <v>0.39</v>
      </c>
      <c r="F143" s="12">
        <v>6.26</v>
      </c>
      <c r="G143" s="12">
        <v>13.39</v>
      </c>
      <c r="H143" s="12">
        <v>19.649999999999999</v>
      </c>
      <c r="I143" s="12">
        <v>2.2599999999999998</v>
      </c>
      <c r="J143" s="12">
        <v>14</v>
      </c>
      <c r="K143" s="8" t="s">
        <v>37</v>
      </c>
      <c r="L143" s="12">
        <v>27.5</v>
      </c>
      <c r="M143" s="12">
        <v>79.599999999999994</v>
      </c>
      <c r="N143" s="13">
        <v>1012.5</v>
      </c>
      <c r="O143" s="12">
        <v>234</v>
      </c>
      <c r="P143" s="12">
        <v>2.35</v>
      </c>
      <c r="Q143" s="12">
        <v>104</v>
      </c>
      <c r="R143" s="15">
        <v>0</v>
      </c>
      <c r="S143" s="11">
        <v>1</v>
      </c>
    </row>
    <row r="144" spans="1:19" ht="15.75" customHeight="1">
      <c r="A144" s="6">
        <v>17</v>
      </c>
      <c r="B144" s="7">
        <v>0.375</v>
      </c>
      <c r="C144" s="12">
        <v>24.6</v>
      </c>
      <c r="D144" s="12">
        <v>10.55</v>
      </c>
      <c r="E144" s="12">
        <v>0.32</v>
      </c>
      <c r="F144" s="12">
        <v>4.63</v>
      </c>
      <c r="G144" s="12">
        <v>13.39</v>
      </c>
      <c r="H144" s="12">
        <v>18.02</v>
      </c>
      <c r="I144" s="12">
        <v>1.93</v>
      </c>
      <c r="J144" s="12">
        <v>17</v>
      </c>
      <c r="K144" s="8" t="s">
        <v>37</v>
      </c>
      <c r="L144" s="12">
        <v>28.3</v>
      </c>
      <c r="M144" s="12">
        <v>74.400000000000006</v>
      </c>
      <c r="N144" s="13">
        <v>1013.1</v>
      </c>
      <c r="O144" s="12">
        <v>376</v>
      </c>
      <c r="P144" s="12">
        <v>2.41</v>
      </c>
      <c r="Q144" s="12">
        <v>90.15</v>
      </c>
      <c r="R144" s="20">
        <v>6</v>
      </c>
      <c r="S144" s="11">
        <v>1</v>
      </c>
    </row>
    <row r="145" spans="1:19" ht="15.75" customHeight="1">
      <c r="A145" s="6">
        <v>17</v>
      </c>
      <c r="B145" s="7">
        <v>0.41666666666666702</v>
      </c>
      <c r="C145" s="12">
        <v>25.9</v>
      </c>
      <c r="D145" s="12">
        <v>12.6</v>
      </c>
      <c r="E145" s="12">
        <v>0.25</v>
      </c>
      <c r="F145" s="12">
        <v>2.15</v>
      </c>
      <c r="G145" s="12">
        <v>9.3800000000000008</v>
      </c>
      <c r="H145" s="12">
        <v>11.53</v>
      </c>
      <c r="I145" s="12">
        <v>1.37</v>
      </c>
      <c r="J145" s="12">
        <v>10</v>
      </c>
      <c r="K145" s="8" t="s">
        <v>37</v>
      </c>
      <c r="L145" s="12">
        <v>29.2</v>
      </c>
      <c r="M145" s="12">
        <v>67.900000000000006</v>
      </c>
      <c r="N145" s="13">
        <v>1013.1</v>
      </c>
      <c r="O145" s="12">
        <v>609</v>
      </c>
      <c r="P145" s="12">
        <v>3.97</v>
      </c>
      <c r="Q145" s="12">
        <v>59.18</v>
      </c>
      <c r="R145" s="20">
        <v>10.8</v>
      </c>
      <c r="S145" s="11">
        <v>1</v>
      </c>
    </row>
    <row r="146" spans="1:19" ht="15.75" customHeight="1">
      <c r="A146" s="6">
        <v>17</v>
      </c>
      <c r="B146" s="7">
        <v>0.45833333333333298</v>
      </c>
      <c r="C146" s="12">
        <v>26.1</v>
      </c>
      <c r="D146" s="12">
        <v>13.42</v>
      </c>
      <c r="E146" s="12">
        <v>0.27</v>
      </c>
      <c r="F146" s="12">
        <v>2.19</v>
      </c>
      <c r="G146" s="12">
        <v>9.2200000000000006</v>
      </c>
      <c r="H146" s="12">
        <v>11.41</v>
      </c>
      <c r="I146" s="12">
        <v>1.25</v>
      </c>
      <c r="J146" s="12">
        <v>7</v>
      </c>
      <c r="K146" s="8" t="s">
        <v>37</v>
      </c>
      <c r="L146" s="12">
        <v>29.4</v>
      </c>
      <c r="M146" s="12">
        <v>70</v>
      </c>
      <c r="N146" s="13">
        <v>1012.8</v>
      </c>
      <c r="O146" s="12">
        <v>641</v>
      </c>
      <c r="P146" s="12">
        <v>3.22</v>
      </c>
      <c r="Q146" s="12">
        <v>96.93</v>
      </c>
      <c r="R146" s="15">
        <v>0</v>
      </c>
      <c r="S146" s="11">
        <v>1</v>
      </c>
    </row>
    <row r="147" spans="1:19" ht="15.75" customHeight="1">
      <c r="A147" s="6">
        <v>17</v>
      </c>
      <c r="B147" s="7">
        <v>0.5</v>
      </c>
      <c r="C147" s="12">
        <v>26.5</v>
      </c>
      <c r="D147" s="12">
        <v>13.36</v>
      </c>
      <c r="E147" s="12">
        <v>0.31</v>
      </c>
      <c r="F147" s="12">
        <v>2.31</v>
      </c>
      <c r="G147" s="12">
        <v>9.7200000000000006</v>
      </c>
      <c r="H147" s="12">
        <v>12.02</v>
      </c>
      <c r="I147" s="12">
        <v>1.39</v>
      </c>
      <c r="J147" s="12">
        <v>4</v>
      </c>
      <c r="K147" s="8" t="s">
        <v>37</v>
      </c>
      <c r="L147" s="12">
        <v>27.9</v>
      </c>
      <c r="M147" s="12">
        <v>76.599999999999994</v>
      </c>
      <c r="N147" s="13">
        <v>1012.7</v>
      </c>
      <c r="O147" s="12">
        <v>511</v>
      </c>
      <c r="P147" s="12">
        <v>3.81</v>
      </c>
      <c r="Q147" s="12">
        <v>102.48</v>
      </c>
      <c r="R147" s="15">
        <v>0.4</v>
      </c>
      <c r="S147" s="11">
        <v>1</v>
      </c>
    </row>
    <row r="148" spans="1:19" ht="15.75" customHeight="1">
      <c r="A148" s="6">
        <v>17</v>
      </c>
      <c r="B148" s="7">
        <v>0.54166666666666696</v>
      </c>
      <c r="C148" s="12">
        <v>26.3</v>
      </c>
      <c r="D148" s="12">
        <v>15.97</v>
      </c>
      <c r="E148" s="12">
        <v>0.33</v>
      </c>
      <c r="F148" s="12">
        <v>2.14</v>
      </c>
      <c r="G148" s="12">
        <v>9.0500000000000007</v>
      </c>
      <c r="H148" s="12">
        <v>11.19</v>
      </c>
      <c r="I148" s="12">
        <v>1.37</v>
      </c>
      <c r="J148" s="12">
        <v>0</v>
      </c>
      <c r="K148" s="8" t="s">
        <v>37</v>
      </c>
      <c r="L148" s="12">
        <v>29.3</v>
      </c>
      <c r="M148" s="12">
        <v>70.5</v>
      </c>
      <c r="N148" s="13">
        <v>1011.8</v>
      </c>
      <c r="O148" s="12">
        <v>620</v>
      </c>
      <c r="P148" s="12">
        <v>2.48</v>
      </c>
      <c r="Q148" s="12">
        <v>92.82</v>
      </c>
      <c r="R148" s="15">
        <v>0</v>
      </c>
      <c r="S148" s="11">
        <v>1</v>
      </c>
    </row>
    <row r="149" spans="1:19" ht="15.75" customHeight="1">
      <c r="A149" s="6">
        <v>17</v>
      </c>
      <c r="B149" s="7">
        <v>0.58333333333333304</v>
      </c>
      <c r="C149" s="12">
        <v>26.6</v>
      </c>
      <c r="D149" s="12">
        <v>11.06</v>
      </c>
      <c r="E149" s="12">
        <v>0.26</v>
      </c>
      <c r="F149" s="12">
        <v>1.4</v>
      </c>
      <c r="G149" s="12">
        <v>9.68</v>
      </c>
      <c r="H149" s="12">
        <v>11.08</v>
      </c>
      <c r="I149" s="12">
        <v>1.25</v>
      </c>
      <c r="J149" s="12">
        <v>5</v>
      </c>
      <c r="K149" s="8" t="s">
        <v>37</v>
      </c>
      <c r="L149" s="12">
        <v>30.2</v>
      </c>
      <c r="M149" s="12">
        <v>65.3</v>
      </c>
      <c r="N149" s="13">
        <v>1010.8</v>
      </c>
      <c r="O149" s="12">
        <v>597</v>
      </c>
      <c r="P149" s="12">
        <v>3.47</v>
      </c>
      <c r="Q149" s="12">
        <v>59.12</v>
      </c>
      <c r="R149" s="15">
        <v>0</v>
      </c>
      <c r="S149" s="11">
        <v>1</v>
      </c>
    </row>
    <row r="150" spans="1:19" ht="15.75" customHeight="1">
      <c r="A150" s="6">
        <v>17</v>
      </c>
      <c r="B150" s="7">
        <v>0.625</v>
      </c>
      <c r="C150" s="12">
        <v>26.6</v>
      </c>
      <c r="D150" s="12">
        <v>13.3</v>
      </c>
      <c r="E150" s="12">
        <v>0.26</v>
      </c>
      <c r="F150" s="12">
        <v>1.43</v>
      </c>
      <c r="G150" s="12">
        <v>7.93</v>
      </c>
      <c r="H150" s="12">
        <v>9.36</v>
      </c>
      <c r="I150" s="12">
        <v>0.92</v>
      </c>
      <c r="J150" s="12">
        <v>10</v>
      </c>
      <c r="K150" s="8" t="s">
        <v>37</v>
      </c>
      <c r="L150" s="12">
        <v>30</v>
      </c>
      <c r="M150" s="12">
        <v>66.099999999999994</v>
      </c>
      <c r="N150" s="13">
        <v>1010.2</v>
      </c>
      <c r="O150" s="12">
        <v>397</v>
      </c>
      <c r="P150" s="12">
        <v>3.36</v>
      </c>
      <c r="Q150" s="12">
        <v>58.19</v>
      </c>
      <c r="R150" s="15">
        <v>0</v>
      </c>
      <c r="S150" s="11">
        <v>1</v>
      </c>
    </row>
    <row r="151" spans="1:19" ht="15.75" customHeight="1">
      <c r="A151" s="6">
        <v>17</v>
      </c>
      <c r="B151" s="7">
        <v>0.66666666666666696</v>
      </c>
      <c r="C151" s="12">
        <v>26.5</v>
      </c>
      <c r="D151" s="12">
        <v>11.51</v>
      </c>
      <c r="E151" s="12">
        <v>0.31</v>
      </c>
      <c r="F151" s="12">
        <v>1.79</v>
      </c>
      <c r="G151" s="12">
        <v>7.18</v>
      </c>
      <c r="H151" s="12">
        <v>8.98</v>
      </c>
      <c r="I151" s="12">
        <v>0.99</v>
      </c>
      <c r="J151" s="12">
        <v>10</v>
      </c>
      <c r="K151" s="8" t="s">
        <v>37</v>
      </c>
      <c r="L151" s="12">
        <v>29.3</v>
      </c>
      <c r="M151" s="12">
        <v>70</v>
      </c>
      <c r="N151" s="13">
        <v>1010.1</v>
      </c>
      <c r="O151" s="12">
        <v>231</v>
      </c>
      <c r="P151" s="12">
        <v>2.84</v>
      </c>
      <c r="Q151" s="12">
        <v>51.46</v>
      </c>
      <c r="R151" s="15">
        <v>0</v>
      </c>
      <c r="S151" s="11">
        <v>1</v>
      </c>
    </row>
    <row r="152" spans="1:19" ht="15.75" customHeight="1">
      <c r="A152" s="6">
        <v>17</v>
      </c>
      <c r="B152" s="7">
        <v>0.70833333333333304</v>
      </c>
      <c r="C152" s="12">
        <v>26.4</v>
      </c>
      <c r="D152" s="12">
        <v>10.38</v>
      </c>
      <c r="E152" s="12">
        <v>0.32</v>
      </c>
      <c r="F152" s="17" t="s">
        <v>112</v>
      </c>
      <c r="G152" s="17" t="s">
        <v>113</v>
      </c>
      <c r="H152" s="17" t="s">
        <v>114</v>
      </c>
      <c r="I152" s="12">
        <v>2.73</v>
      </c>
      <c r="J152" s="12">
        <v>1</v>
      </c>
      <c r="K152" s="8" t="s">
        <v>37</v>
      </c>
      <c r="L152" s="12">
        <v>29.6</v>
      </c>
      <c r="M152" s="12">
        <v>68</v>
      </c>
      <c r="N152" s="13">
        <v>1010.5</v>
      </c>
      <c r="O152" s="12">
        <v>197</v>
      </c>
      <c r="P152" s="12">
        <v>3.3</v>
      </c>
      <c r="Q152" s="12">
        <v>44.32</v>
      </c>
      <c r="R152" s="15">
        <v>0</v>
      </c>
      <c r="S152" s="11">
        <v>1</v>
      </c>
    </row>
    <row r="153" spans="1:19" ht="15.75" customHeight="1">
      <c r="A153" s="6">
        <v>17</v>
      </c>
      <c r="B153" s="7">
        <v>0.75</v>
      </c>
      <c r="C153" s="12">
        <v>25.8</v>
      </c>
      <c r="D153" s="12">
        <v>10.54</v>
      </c>
      <c r="E153" s="12">
        <v>0.56999999999999995</v>
      </c>
      <c r="F153" s="12">
        <v>2.56</v>
      </c>
      <c r="G153" s="12">
        <v>10.87</v>
      </c>
      <c r="H153" s="12">
        <v>13.43</v>
      </c>
      <c r="I153" s="12">
        <v>2.15</v>
      </c>
      <c r="J153" s="12">
        <v>14</v>
      </c>
      <c r="K153" s="8" t="s">
        <v>37</v>
      </c>
      <c r="L153" s="12">
        <v>28.6</v>
      </c>
      <c r="M153" s="12">
        <v>72.8</v>
      </c>
      <c r="N153" s="13">
        <v>1010.8</v>
      </c>
      <c r="O153" s="12">
        <v>27</v>
      </c>
      <c r="P153" s="12">
        <v>2.5099999999999998</v>
      </c>
      <c r="Q153" s="12">
        <v>44.78</v>
      </c>
      <c r="R153" s="15">
        <v>0</v>
      </c>
      <c r="S153" s="11">
        <v>1</v>
      </c>
    </row>
    <row r="154" spans="1:19" ht="15.75" customHeight="1">
      <c r="A154" s="6">
        <v>17</v>
      </c>
      <c r="B154" s="7">
        <v>0.79166666666666696</v>
      </c>
      <c r="C154" s="12">
        <v>24.6</v>
      </c>
      <c r="D154" s="12">
        <v>10.89</v>
      </c>
      <c r="E154" s="12">
        <v>0.45</v>
      </c>
      <c r="F154" s="12">
        <v>0.66</v>
      </c>
      <c r="G154" s="12">
        <v>10.17</v>
      </c>
      <c r="H154" s="12">
        <v>10.82</v>
      </c>
      <c r="I154" s="12">
        <v>2.39</v>
      </c>
      <c r="J154" s="12">
        <v>11</v>
      </c>
      <c r="K154" s="8" t="s">
        <v>37</v>
      </c>
      <c r="L154" s="12">
        <v>27.9</v>
      </c>
      <c r="M154" s="12">
        <v>77.2</v>
      </c>
      <c r="N154" s="13">
        <v>1011</v>
      </c>
      <c r="O154" s="12">
        <v>0</v>
      </c>
      <c r="P154" s="12">
        <v>1.83</v>
      </c>
      <c r="Q154" s="12">
        <v>47</v>
      </c>
      <c r="R154" s="15">
        <v>0</v>
      </c>
      <c r="S154" s="11">
        <v>1</v>
      </c>
    </row>
    <row r="155" spans="1:19" ht="15.75" customHeight="1">
      <c r="A155" s="6">
        <v>17</v>
      </c>
      <c r="B155" s="7">
        <v>0.83333333333333304</v>
      </c>
      <c r="C155" s="12">
        <v>24.1</v>
      </c>
      <c r="D155" s="12">
        <v>7.71</v>
      </c>
      <c r="E155" s="12">
        <v>0.5</v>
      </c>
      <c r="F155" s="12">
        <v>0.57999999999999996</v>
      </c>
      <c r="G155" s="12">
        <v>12.25</v>
      </c>
      <c r="H155" s="12">
        <v>12.83</v>
      </c>
      <c r="I155" s="12">
        <v>2.65</v>
      </c>
      <c r="J155" s="12">
        <v>11</v>
      </c>
      <c r="K155" s="8" t="s">
        <v>37</v>
      </c>
      <c r="L155" s="12">
        <v>27.6</v>
      </c>
      <c r="M155" s="12">
        <v>79.599999999999994</v>
      </c>
      <c r="N155" s="13">
        <v>1011.2</v>
      </c>
      <c r="O155" s="12">
        <v>0</v>
      </c>
      <c r="P155" s="12">
        <v>1.55</v>
      </c>
      <c r="Q155" s="12">
        <v>50.76</v>
      </c>
      <c r="R155" s="15">
        <v>0</v>
      </c>
      <c r="S155" s="11">
        <v>1</v>
      </c>
    </row>
    <row r="156" spans="1:19" ht="15.75" customHeight="1">
      <c r="A156" s="6">
        <v>17</v>
      </c>
      <c r="B156" s="7">
        <v>0.875</v>
      </c>
      <c r="C156" s="12">
        <v>23.9</v>
      </c>
      <c r="D156" s="12">
        <v>9.19</v>
      </c>
      <c r="E156" s="12">
        <v>0.51</v>
      </c>
      <c r="F156" s="12">
        <v>0.54</v>
      </c>
      <c r="G156" s="12">
        <v>11.34</v>
      </c>
      <c r="H156" s="12">
        <v>11.88</v>
      </c>
      <c r="I156" s="12">
        <v>2.69</v>
      </c>
      <c r="J156" s="12">
        <v>10</v>
      </c>
      <c r="K156" s="8" t="s">
        <v>37</v>
      </c>
      <c r="L156" s="12">
        <v>27.5</v>
      </c>
      <c r="M156" s="12">
        <v>81.7</v>
      </c>
      <c r="N156" s="13">
        <v>1011.8</v>
      </c>
      <c r="O156" s="12">
        <v>1</v>
      </c>
      <c r="P156" s="12">
        <v>2.09</v>
      </c>
      <c r="Q156" s="12">
        <v>44.06</v>
      </c>
      <c r="R156" s="15">
        <v>0</v>
      </c>
      <c r="S156" s="11">
        <v>1</v>
      </c>
    </row>
    <row r="157" spans="1:19" ht="15.75" customHeight="1">
      <c r="A157" s="6">
        <v>17</v>
      </c>
      <c r="B157" s="7">
        <v>0.91666666666666696</v>
      </c>
      <c r="C157" s="12">
        <v>24.3</v>
      </c>
      <c r="D157" s="12">
        <v>10.89</v>
      </c>
      <c r="E157" s="12">
        <v>0.49</v>
      </c>
      <c r="F157" s="12">
        <v>0.33</v>
      </c>
      <c r="G157" s="12">
        <v>8.6199999999999992</v>
      </c>
      <c r="H157" s="12">
        <v>8.9499999999999993</v>
      </c>
      <c r="I157" s="12">
        <v>2.64</v>
      </c>
      <c r="J157" s="12">
        <v>6</v>
      </c>
      <c r="K157" s="8" t="s">
        <v>37</v>
      </c>
      <c r="L157" s="12">
        <v>27.5</v>
      </c>
      <c r="M157" s="12">
        <v>80.5</v>
      </c>
      <c r="N157" s="13">
        <v>1011.8</v>
      </c>
      <c r="O157" s="12">
        <v>1</v>
      </c>
      <c r="P157" s="12">
        <v>2.52</v>
      </c>
      <c r="Q157" s="12">
        <v>48.72</v>
      </c>
      <c r="R157" s="15">
        <v>0</v>
      </c>
      <c r="S157" s="11">
        <v>1</v>
      </c>
    </row>
    <row r="158" spans="1:19" ht="15.75" customHeight="1">
      <c r="A158" s="6">
        <v>17</v>
      </c>
      <c r="B158" s="7">
        <v>0.95833333333333304</v>
      </c>
      <c r="C158" s="12">
        <v>24.3</v>
      </c>
      <c r="D158" s="12">
        <v>8.44</v>
      </c>
      <c r="E158" s="12">
        <v>0.5</v>
      </c>
      <c r="F158" s="12">
        <v>0.37</v>
      </c>
      <c r="G158" s="12">
        <v>8.19</v>
      </c>
      <c r="H158" s="12">
        <v>8.56</v>
      </c>
      <c r="I158" s="12">
        <v>2.5499999999999998</v>
      </c>
      <c r="J158" s="12">
        <v>4</v>
      </c>
      <c r="K158" s="8" t="s">
        <v>37</v>
      </c>
      <c r="L158" s="12">
        <v>27.4</v>
      </c>
      <c r="M158" s="12">
        <v>78.7</v>
      </c>
      <c r="N158" s="13">
        <v>1011.8</v>
      </c>
      <c r="O158" s="12">
        <v>1</v>
      </c>
      <c r="P158" s="12">
        <v>2.54</v>
      </c>
      <c r="Q158" s="12">
        <v>52.59</v>
      </c>
      <c r="R158" s="15">
        <v>0</v>
      </c>
      <c r="S158" s="11">
        <v>1</v>
      </c>
    </row>
    <row r="159" spans="1:19" ht="15.75" customHeight="1"/>
    <row r="160" spans="1:19" ht="15.75" customHeight="1">
      <c r="A160" s="106" t="s">
        <v>55</v>
      </c>
      <c r="B160" s="107"/>
      <c r="C160" s="12">
        <v>0</v>
      </c>
      <c r="D160" s="12">
        <v>0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1</v>
      </c>
      <c r="P160" s="12">
        <v>0</v>
      </c>
      <c r="Q160" s="12">
        <v>0</v>
      </c>
      <c r="R160" s="12">
        <v>0</v>
      </c>
    </row>
    <row r="161" spans="1:19" ht="15.75" customHeight="1">
      <c r="A161" s="108" t="s">
        <v>1</v>
      </c>
      <c r="B161" s="107"/>
      <c r="C161" s="12">
        <v>0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24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</row>
    <row r="162" spans="1:19" ht="15.75" customHeight="1">
      <c r="A162" s="109" t="s">
        <v>2</v>
      </c>
      <c r="B162" s="107"/>
      <c r="C162" s="12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</row>
    <row r="163" spans="1:19" ht="15.75" customHeight="1">
      <c r="A163" s="110" t="s">
        <v>3</v>
      </c>
      <c r="B163" s="107"/>
      <c r="C163" s="12">
        <v>0</v>
      </c>
      <c r="D163" s="12">
        <v>0</v>
      </c>
      <c r="E163" s="12">
        <v>0</v>
      </c>
      <c r="F163" s="12">
        <v>1</v>
      </c>
      <c r="G163" s="12">
        <v>1</v>
      </c>
      <c r="H163" s="12">
        <v>1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2</v>
      </c>
    </row>
    <row r="164" spans="1:19" ht="15.75" customHeight="1">
      <c r="A164" s="111" t="s">
        <v>56</v>
      </c>
      <c r="B164" s="107"/>
      <c r="C164" s="12">
        <f t="shared" ref="C164:R164" si="4">24-C160-C161-C162-C163</f>
        <v>24</v>
      </c>
      <c r="D164" s="12">
        <f t="shared" si="4"/>
        <v>24</v>
      </c>
      <c r="E164" s="12">
        <f t="shared" si="4"/>
        <v>24</v>
      </c>
      <c r="F164" s="12">
        <f t="shared" si="4"/>
        <v>23</v>
      </c>
      <c r="G164" s="12">
        <f t="shared" si="4"/>
        <v>23</v>
      </c>
      <c r="H164" s="12">
        <f t="shared" si="4"/>
        <v>23</v>
      </c>
      <c r="I164" s="12">
        <f t="shared" si="4"/>
        <v>24</v>
      </c>
      <c r="J164" s="12">
        <f t="shared" si="4"/>
        <v>24</v>
      </c>
      <c r="K164" s="12">
        <f t="shared" si="4"/>
        <v>0</v>
      </c>
      <c r="L164" s="12">
        <f t="shared" si="4"/>
        <v>24</v>
      </c>
      <c r="M164" s="12">
        <f t="shared" si="4"/>
        <v>24</v>
      </c>
      <c r="N164" s="12">
        <f t="shared" si="4"/>
        <v>24</v>
      </c>
      <c r="O164" s="12">
        <f t="shared" si="4"/>
        <v>23</v>
      </c>
      <c r="P164" s="12">
        <f t="shared" si="4"/>
        <v>24</v>
      </c>
      <c r="Q164" s="12">
        <f t="shared" si="4"/>
        <v>24</v>
      </c>
      <c r="R164" s="12">
        <f t="shared" si="4"/>
        <v>22</v>
      </c>
    </row>
    <row r="165" spans="1:19" ht="15.75" customHeight="1">
      <c r="A165" s="112" t="s">
        <v>57</v>
      </c>
      <c r="B165" s="107"/>
      <c r="C165" s="16">
        <f>C164/(SUM(S135:S158))</f>
        <v>1</v>
      </c>
      <c r="D165" s="16">
        <f>D164/(SUM(S135:S158))</f>
        <v>1</v>
      </c>
      <c r="E165" s="16">
        <f>E164/(SUM(S135:S158))</f>
        <v>1</v>
      </c>
      <c r="F165" s="16">
        <f>F164/(SUM(S135:S158))</f>
        <v>0.95833333333333337</v>
      </c>
      <c r="G165" s="16">
        <f>G164/(SUM(S135:S158))</f>
        <v>0.95833333333333337</v>
      </c>
      <c r="H165" s="16">
        <f>H164/(SUM(S135:S158))</f>
        <v>0.95833333333333337</v>
      </c>
      <c r="I165" s="16">
        <f>I164/(SUM(S135:S158))</f>
        <v>1</v>
      </c>
      <c r="J165" s="16">
        <f>J164/(SUM(S135:S158))</f>
        <v>1</v>
      </c>
      <c r="K165" s="16">
        <f>K164/(SUM(S135:S158))</f>
        <v>0</v>
      </c>
      <c r="L165" s="16">
        <f>L164/(SUM(S135:S158))</f>
        <v>1</v>
      </c>
      <c r="M165" s="16">
        <f>M164/(SUM(S135:S158))</f>
        <v>1</v>
      </c>
      <c r="N165" s="16">
        <f>N164/(SUM(S135:S158))</f>
        <v>1</v>
      </c>
      <c r="O165" s="16">
        <f>O164/(SUM(S135:S158))</f>
        <v>0.95833333333333337</v>
      </c>
      <c r="P165" s="16">
        <f>P164/(SUM(S135:S158))</f>
        <v>1</v>
      </c>
      <c r="Q165" s="16">
        <f>Q164/(SUM(S135:S158))</f>
        <v>1</v>
      </c>
      <c r="R165" s="16">
        <f>R164/(SUM(S135:S158))</f>
        <v>0.91666666666666663</v>
      </c>
    </row>
    <row r="166" spans="1:19" ht="15.75" customHeight="1"/>
    <row r="167" spans="1:19" ht="15.75" customHeight="1">
      <c r="A167" s="6">
        <v>18</v>
      </c>
      <c r="B167" s="7">
        <v>0</v>
      </c>
      <c r="C167" s="12">
        <v>25</v>
      </c>
      <c r="D167" s="12">
        <v>9.8699999999999992</v>
      </c>
      <c r="E167" s="12">
        <v>0.37</v>
      </c>
      <c r="F167" s="12">
        <v>0.31</v>
      </c>
      <c r="G167" s="12">
        <v>5.79</v>
      </c>
      <c r="H167" s="12">
        <v>6.1</v>
      </c>
      <c r="I167" s="12">
        <v>1.23</v>
      </c>
      <c r="J167" s="12">
        <v>2</v>
      </c>
      <c r="K167" s="8" t="s">
        <v>37</v>
      </c>
      <c r="L167" s="12">
        <v>27.4</v>
      </c>
      <c r="M167" s="12">
        <v>80.8</v>
      </c>
      <c r="N167" s="13">
        <v>1012</v>
      </c>
      <c r="O167" s="12">
        <v>1</v>
      </c>
      <c r="P167" s="12">
        <v>2.66</v>
      </c>
      <c r="Q167" s="12">
        <v>72.92</v>
      </c>
      <c r="R167" s="15">
        <v>0</v>
      </c>
      <c r="S167" s="11">
        <v>1</v>
      </c>
    </row>
    <row r="168" spans="1:19" ht="15.75" customHeight="1">
      <c r="A168" s="6">
        <v>18</v>
      </c>
      <c r="B168" s="7">
        <v>4.1666666666666664E-2</v>
      </c>
      <c r="C168" s="12">
        <v>25</v>
      </c>
      <c r="D168" s="12">
        <v>9.07</v>
      </c>
      <c r="E168" s="12">
        <v>0.25</v>
      </c>
      <c r="F168" s="12">
        <v>0.23</v>
      </c>
      <c r="G168" s="12">
        <v>5.87</v>
      </c>
      <c r="H168" s="12">
        <v>6.1</v>
      </c>
      <c r="I168" s="12">
        <v>1.66</v>
      </c>
      <c r="J168" s="12">
        <v>5</v>
      </c>
      <c r="K168" s="8" t="s">
        <v>37</v>
      </c>
      <c r="L168" s="12">
        <v>27.1</v>
      </c>
      <c r="M168" s="12">
        <v>82.3</v>
      </c>
      <c r="N168" s="13">
        <v>1011.1</v>
      </c>
      <c r="O168" s="12">
        <v>1</v>
      </c>
      <c r="P168" s="12">
        <v>1.97</v>
      </c>
      <c r="Q168" s="12">
        <v>86.44</v>
      </c>
      <c r="R168" s="15">
        <v>0</v>
      </c>
      <c r="S168" s="11">
        <v>1</v>
      </c>
    </row>
    <row r="169" spans="1:19" ht="15.75" customHeight="1">
      <c r="A169" s="6">
        <v>18</v>
      </c>
      <c r="B169" s="7">
        <v>8.3333333333333301E-2</v>
      </c>
      <c r="C169" s="12">
        <v>25.2</v>
      </c>
      <c r="D169" s="12">
        <v>7.62</v>
      </c>
      <c r="E169" s="12">
        <v>0.25</v>
      </c>
      <c r="F169" s="12">
        <v>0.36</v>
      </c>
      <c r="G169" s="12">
        <v>6.79</v>
      </c>
      <c r="H169" s="12">
        <v>7.14</v>
      </c>
      <c r="I169" s="12">
        <v>1.75</v>
      </c>
      <c r="J169" s="12">
        <v>7</v>
      </c>
      <c r="K169" s="8" t="s">
        <v>37</v>
      </c>
      <c r="L169" s="12">
        <v>26.6</v>
      </c>
      <c r="M169" s="12">
        <v>84.8</v>
      </c>
      <c r="N169" s="13">
        <v>1010.6</v>
      </c>
      <c r="O169" s="12">
        <v>0</v>
      </c>
      <c r="P169" s="12">
        <v>1.33</v>
      </c>
      <c r="Q169" s="12">
        <v>108.2</v>
      </c>
      <c r="R169" s="15">
        <v>0</v>
      </c>
      <c r="S169" s="11">
        <v>1</v>
      </c>
    </row>
    <row r="170" spans="1:19" ht="15.75" customHeight="1">
      <c r="A170" s="6">
        <v>18</v>
      </c>
      <c r="B170" s="7">
        <v>0.125</v>
      </c>
      <c r="C170" s="12">
        <v>25.2</v>
      </c>
      <c r="D170" s="12">
        <v>5.39</v>
      </c>
      <c r="E170" s="12">
        <v>0.27</v>
      </c>
      <c r="F170" s="12">
        <v>0.26</v>
      </c>
      <c r="G170" s="12">
        <v>8.8800000000000008</v>
      </c>
      <c r="H170" s="12">
        <v>9.1300000000000008</v>
      </c>
      <c r="I170" s="12">
        <v>1.75</v>
      </c>
      <c r="J170" s="12">
        <v>6</v>
      </c>
      <c r="K170" s="8" t="s">
        <v>37</v>
      </c>
      <c r="L170" s="12">
        <v>25.9</v>
      </c>
      <c r="M170" s="12">
        <v>88.6</v>
      </c>
      <c r="N170" s="13">
        <v>1010.3</v>
      </c>
      <c r="O170" s="12">
        <v>0</v>
      </c>
      <c r="P170" s="12">
        <v>1.29</v>
      </c>
      <c r="Q170" s="12">
        <v>135.05000000000001</v>
      </c>
      <c r="R170" s="15">
        <v>0</v>
      </c>
      <c r="S170" s="11">
        <v>1</v>
      </c>
    </row>
    <row r="171" spans="1:19" ht="15.75" customHeight="1">
      <c r="A171" s="6">
        <v>18</v>
      </c>
      <c r="B171" s="7">
        <v>0.16666666666666699</v>
      </c>
      <c r="C171" s="12">
        <v>25.1</v>
      </c>
      <c r="D171" s="12">
        <v>6.06</v>
      </c>
      <c r="E171" s="12">
        <v>0.27</v>
      </c>
      <c r="F171" s="12">
        <v>0.26</v>
      </c>
      <c r="G171" s="12">
        <v>10.4</v>
      </c>
      <c r="H171" s="12">
        <v>10.65</v>
      </c>
      <c r="I171" s="12">
        <v>1.64</v>
      </c>
      <c r="J171" s="12">
        <v>4</v>
      </c>
      <c r="K171" s="8" t="s">
        <v>37</v>
      </c>
      <c r="L171" s="12">
        <v>25.6</v>
      </c>
      <c r="M171" s="12">
        <v>88.2</v>
      </c>
      <c r="N171" s="13">
        <v>1010.3</v>
      </c>
      <c r="O171" s="12">
        <v>1</v>
      </c>
      <c r="P171" s="12">
        <v>1.38</v>
      </c>
      <c r="Q171" s="12">
        <v>122.3</v>
      </c>
      <c r="R171" s="15">
        <v>0</v>
      </c>
      <c r="S171" s="11">
        <v>1</v>
      </c>
    </row>
    <row r="172" spans="1:19" ht="15.75" customHeight="1">
      <c r="A172" s="6">
        <v>18</v>
      </c>
      <c r="B172" s="7">
        <v>0.20833333333333301</v>
      </c>
      <c r="C172" s="12">
        <v>24.9</v>
      </c>
      <c r="D172" s="12">
        <v>4.78</v>
      </c>
      <c r="E172" s="12">
        <v>0.28999999999999998</v>
      </c>
      <c r="F172" s="12">
        <v>0.36</v>
      </c>
      <c r="G172" s="12">
        <v>11.37</v>
      </c>
      <c r="H172" s="12">
        <v>11.73</v>
      </c>
      <c r="I172" s="12">
        <v>1.73</v>
      </c>
      <c r="J172" s="12">
        <v>9</v>
      </c>
      <c r="K172" s="8" t="s">
        <v>37</v>
      </c>
      <c r="L172" s="12">
        <v>25.3</v>
      </c>
      <c r="M172" s="12">
        <v>89.2</v>
      </c>
      <c r="N172" s="13">
        <v>1010.6</v>
      </c>
      <c r="O172" s="12">
        <v>0</v>
      </c>
      <c r="P172" s="12">
        <v>2.0499999999999998</v>
      </c>
      <c r="Q172" s="12">
        <v>126.11</v>
      </c>
      <c r="R172" s="15">
        <v>0</v>
      </c>
      <c r="S172" s="11">
        <v>1</v>
      </c>
    </row>
    <row r="173" spans="1:19" ht="15.75" customHeight="1">
      <c r="A173" s="6">
        <v>18</v>
      </c>
      <c r="B173" s="7">
        <v>0.25</v>
      </c>
      <c r="C173" s="12">
        <v>24.6</v>
      </c>
      <c r="D173" s="12">
        <v>4.41</v>
      </c>
      <c r="E173" s="12">
        <v>0.31</v>
      </c>
      <c r="F173" s="12">
        <v>0.77</v>
      </c>
      <c r="G173" s="12">
        <v>12.32</v>
      </c>
      <c r="H173" s="12">
        <v>13.09</v>
      </c>
      <c r="I173" s="12">
        <v>1.96</v>
      </c>
      <c r="J173" s="12">
        <v>6</v>
      </c>
      <c r="K173" s="8" t="s">
        <v>37</v>
      </c>
      <c r="L173" s="12">
        <v>24.9</v>
      </c>
      <c r="M173" s="12">
        <v>91</v>
      </c>
      <c r="N173" s="13">
        <v>1010.6</v>
      </c>
      <c r="O173" s="12">
        <v>10</v>
      </c>
      <c r="P173" s="12">
        <v>2.64</v>
      </c>
      <c r="Q173" s="12">
        <v>119.8</v>
      </c>
      <c r="R173" s="15">
        <v>0</v>
      </c>
      <c r="S173" s="11">
        <v>1</v>
      </c>
    </row>
    <row r="174" spans="1:19" ht="15.75" customHeight="1">
      <c r="A174" s="6">
        <v>18</v>
      </c>
      <c r="B174" s="7">
        <v>0.29166666666666702</v>
      </c>
      <c r="C174" s="12">
        <v>24.3</v>
      </c>
      <c r="D174" s="12">
        <v>3.91</v>
      </c>
      <c r="E174" s="12">
        <v>0.34</v>
      </c>
      <c r="F174" s="12">
        <v>3.71</v>
      </c>
      <c r="G174" s="12">
        <v>12.98</v>
      </c>
      <c r="H174" s="12">
        <v>16.68</v>
      </c>
      <c r="I174" s="12">
        <v>2.19</v>
      </c>
      <c r="J174" s="12">
        <v>3</v>
      </c>
      <c r="K174" s="8" t="s">
        <v>37</v>
      </c>
      <c r="L174" s="12">
        <v>25.4</v>
      </c>
      <c r="M174" s="12">
        <v>87.7</v>
      </c>
      <c r="N174" s="13">
        <v>1011.1</v>
      </c>
      <c r="O174" s="12">
        <v>122</v>
      </c>
      <c r="P174" s="12">
        <v>2.5</v>
      </c>
      <c r="Q174" s="12">
        <v>118.85</v>
      </c>
      <c r="R174" s="15">
        <v>0</v>
      </c>
      <c r="S174" s="11">
        <v>1</v>
      </c>
    </row>
    <row r="175" spans="1:19" ht="15.75" customHeight="1">
      <c r="A175" s="6">
        <v>18</v>
      </c>
      <c r="B175" s="7">
        <v>0.33333333333333298</v>
      </c>
      <c r="C175" s="8" t="s">
        <v>115</v>
      </c>
      <c r="D175" s="12">
        <v>6.64</v>
      </c>
      <c r="E175" s="12">
        <v>0.34</v>
      </c>
      <c r="F175" s="12">
        <v>2.83</v>
      </c>
      <c r="G175" s="12">
        <v>10.67</v>
      </c>
      <c r="H175" s="12">
        <v>13.5</v>
      </c>
      <c r="I175" s="12">
        <v>2.29</v>
      </c>
      <c r="J175" s="12">
        <v>6</v>
      </c>
      <c r="K175" s="8" t="s">
        <v>37</v>
      </c>
      <c r="L175" s="8" t="s">
        <v>116</v>
      </c>
      <c r="M175" s="8" t="s">
        <v>117</v>
      </c>
      <c r="N175" s="9" t="s">
        <v>118</v>
      </c>
      <c r="O175" s="8" t="s">
        <v>119</v>
      </c>
      <c r="P175" s="8" t="s">
        <v>120</v>
      </c>
      <c r="Q175" s="8" t="s">
        <v>121</v>
      </c>
      <c r="R175" s="10" t="s">
        <v>53</v>
      </c>
      <c r="S175" s="11">
        <v>1</v>
      </c>
    </row>
    <row r="176" spans="1:19" ht="15.75" customHeight="1">
      <c r="A176" s="6">
        <v>18</v>
      </c>
      <c r="B176" s="7">
        <v>0.375</v>
      </c>
      <c r="C176" s="21">
        <v>25.1</v>
      </c>
      <c r="D176" s="12">
        <v>9.65</v>
      </c>
      <c r="E176" s="12">
        <v>0.33</v>
      </c>
      <c r="F176" s="12">
        <v>2.39</v>
      </c>
      <c r="G176" s="12">
        <v>9.14</v>
      </c>
      <c r="H176" s="12">
        <v>11.53</v>
      </c>
      <c r="I176" s="12">
        <v>2.21</v>
      </c>
      <c r="J176" s="12">
        <v>14</v>
      </c>
      <c r="K176" s="8" t="s">
        <v>37</v>
      </c>
      <c r="L176" s="21">
        <v>27.7</v>
      </c>
      <c r="M176" s="21">
        <v>81.5</v>
      </c>
      <c r="N176" s="21">
        <v>1011.8</v>
      </c>
      <c r="O176" s="22">
        <v>673.8</v>
      </c>
      <c r="P176" s="21">
        <v>3</v>
      </c>
      <c r="Q176" s="21">
        <v>108.4</v>
      </c>
      <c r="R176" s="23">
        <v>0</v>
      </c>
      <c r="S176" s="11">
        <v>1</v>
      </c>
    </row>
    <row r="177" spans="1:19" ht="15.75" customHeight="1">
      <c r="A177" s="6">
        <v>18</v>
      </c>
      <c r="B177" s="7">
        <v>0.41666666666666702</v>
      </c>
      <c r="C177" s="21">
        <v>25</v>
      </c>
      <c r="D177" s="12">
        <v>12.25</v>
      </c>
      <c r="E177" s="12">
        <v>0.35</v>
      </c>
      <c r="F177" s="12">
        <v>2.81</v>
      </c>
      <c r="G177" s="12">
        <v>9.7200000000000006</v>
      </c>
      <c r="H177" s="12">
        <v>12.52</v>
      </c>
      <c r="I177" s="12">
        <v>1.91</v>
      </c>
      <c r="J177" s="12">
        <v>9</v>
      </c>
      <c r="K177" s="8" t="s">
        <v>37</v>
      </c>
      <c r="L177" s="21">
        <v>27.8</v>
      </c>
      <c r="M177" s="21">
        <v>81.8</v>
      </c>
      <c r="N177" s="21">
        <v>1011.9</v>
      </c>
      <c r="O177" s="22">
        <v>354.3</v>
      </c>
      <c r="P177" s="21">
        <v>1.6</v>
      </c>
      <c r="Q177" s="21">
        <v>68</v>
      </c>
      <c r="R177" s="23">
        <v>0</v>
      </c>
      <c r="S177" s="11">
        <v>1</v>
      </c>
    </row>
    <row r="178" spans="1:19" ht="15.75" customHeight="1">
      <c r="A178" s="6">
        <v>18</v>
      </c>
      <c r="B178" s="7">
        <v>0.45833333333333298</v>
      </c>
      <c r="C178" s="21">
        <v>25.1</v>
      </c>
      <c r="D178" s="12">
        <v>14.01</v>
      </c>
      <c r="E178" s="12">
        <v>0.34</v>
      </c>
      <c r="F178" s="12">
        <v>1.95</v>
      </c>
      <c r="G178" s="12">
        <v>9.18</v>
      </c>
      <c r="H178" s="12">
        <v>11.13</v>
      </c>
      <c r="I178" s="12">
        <v>1.87</v>
      </c>
      <c r="J178" s="12">
        <v>5</v>
      </c>
      <c r="K178" s="8" t="s">
        <v>37</v>
      </c>
      <c r="L178" s="21">
        <v>27.1</v>
      </c>
      <c r="M178" s="21">
        <v>86.1</v>
      </c>
      <c r="N178" s="21">
        <v>1011.6</v>
      </c>
      <c r="O178" s="22">
        <v>566.6</v>
      </c>
      <c r="P178" s="21">
        <v>4.9000000000000004</v>
      </c>
      <c r="Q178" s="21">
        <v>88.3</v>
      </c>
      <c r="R178" s="23">
        <v>0</v>
      </c>
      <c r="S178" s="11">
        <v>1</v>
      </c>
    </row>
    <row r="179" spans="1:19" ht="15.75" customHeight="1">
      <c r="A179" s="6">
        <v>18</v>
      </c>
      <c r="B179" s="7">
        <v>0.5</v>
      </c>
      <c r="C179" s="21">
        <v>24.8</v>
      </c>
      <c r="D179" s="12">
        <v>15.46</v>
      </c>
      <c r="E179" s="12">
        <v>0.33</v>
      </c>
      <c r="F179" s="12">
        <v>1.83</v>
      </c>
      <c r="G179" s="12">
        <v>8.01</v>
      </c>
      <c r="H179" s="12">
        <v>9.84</v>
      </c>
      <c r="I179" s="12">
        <v>1.82</v>
      </c>
      <c r="J179" s="12">
        <v>8</v>
      </c>
      <c r="K179" s="8" t="s">
        <v>37</v>
      </c>
      <c r="L179" s="21">
        <v>27.2</v>
      </c>
      <c r="M179" s="21">
        <v>84.6</v>
      </c>
      <c r="N179" s="21">
        <v>1011</v>
      </c>
      <c r="O179" s="22">
        <v>134.80000000000001</v>
      </c>
      <c r="P179" s="21">
        <v>4.7</v>
      </c>
      <c r="Q179" s="21">
        <v>71.7</v>
      </c>
      <c r="R179" s="23">
        <v>0</v>
      </c>
      <c r="S179" s="11">
        <v>1</v>
      </c>
    </row>
    <row r="180" spans="1:19" ht="15.75" customHeight="1">
      <c r="A180" s="6">
        <v>18</v>
      </c>
      <c r="B180" s="7">
        <v>0.54166666666666696</v>
      </c>
      <c r="C180" s="21">
        <v>24.9</v>
      </c>
      <c r="D180" s="12">
        <v>14.12</v>
      </c>
      <c r="E180" s="12">
        <v>0.33</v>
      </c>
      <c r="F180" s="12">
        <v>0.95</v>
      </c>
      <c r="G180" s="12">
        <v>8</v>
      </c>
      <c r="H180" s="12">
        <v>8.9499999999999993</v>
      </c>
      <c r="I180" s="12">
        <v>1.71</v>
      </c>
      <c r="J180" s="12">
        <v>7</v>
      </c>
      <c r="K180" s="8" t="s">
        <v>37</v>
      </c>
      <c r="L180" s="21">
        <v>27.3</v>
      </c>
      <c r="M180" s="21">
        <v>84.1</v>
      </c>
      <c r="N180" s="21">
        <v>1010</v>
      </c>
      <c r="O180" s="22">
        <v>292</v>
      </c>
      <c r="P180" s="21">
        <v>4.8</v>
      </c>
      <c r="Q180" s="21">
        <v>48.3</v>
      </c>
      <c r="R180" s="23">
        <v>0</v>
      </c>
      <c r="S180" s="11">
        <v>1</v>
      </c>
    </row>
    <row r="181" spans="1:19" ht="15.75" customHeight="1">
      <c r="A181" s="6">
        <v>18</v>
      </c>
      <c r="B181" s="7">
        <v>0.58333333333333304</v>
      </c>
      <c r="C181" s="21">
        <v>24.7</v>
      </c>
      <c r="D181" s="12">
        <v>15.73</v>
      </c>
      <c r="E181" s="12">
        <v>0.32</v>
      </c>
      <c r="F181" s="12">
        <v>1.1100000000000001</v>
      </c>
      <c r="G181" s="12">
        <v>7.1</v>
      </c>
      <c r="H181" s="12">
        <v>8.2100000000000009</v>
      </c>
      <c r="I181" s="12">
        <v>1.55</v>
      </c>
      <c r="J181" s="12">
        <v>3</v>
      </c>
      <c r="K181" s="8" t="s">
        <v>37</v>
      </c>
      <c r="L181" s="21">
        <v>26.6</v>
      </c>
      <c r="M181" s="21">
        <v>86.1</v>
      </c>
      <c r="N181" s="21">
        <v>1009.4</v>
      </c>
      <c r="O181" s="22">
        <v>562.4</v>
      </c>
      <c r="P181" s="21">
        <v>6.1</v>
      </c>
      <c r="Q181" s="21">
        <v>54.5</v>
      </c>
      <c r="R181" s="23">
        <v>0</v>
      </c>
      <c r="S181" s="11">
        <v>1</v>
      </c>
    </row>
    <row r="182" spans="1:19" ht="15.75" customHeight="1">
      <c r="A182" s="6">
        <v>18</v>
      </c>
      <c r="B182" s="7">
        <v>0.625</v>
      </c>
      <c r="C182" s="21">
        <v>24.8</v>
      </c>
      <c r="D182" s="12">
        <v>14.59</v>
      </c>
      <c r="E182" s="12">
        <v>0.34</v>
      </c>
      <c r="F182" s="12">
        <v>0.84</v>
      </c>
      <c r="G182" s="12">
        <v>6.43</v>
      </c>
      <c r="H182" s="12">
        <v>7.27</v>
      </c>
      <c r="I182" s="12">
        <v>1.55</v>
      </c>
      <c r="J182" s="12">
        <v>1</v>
      </c>
      <c r="K182" s="8" t="s">
        <v>37</v>
      </c>
      <c r="L182" s="21">
        <v>26.7</v>
      </c>
      <c r="M182" s="21">
        <v>83.9</v>
      </c>
      <c r="N182" s="21">
        <v>1009.7</v>
      </c>
      <c r="O182" s="22">
        <v>265.7</v>
      </c>
      <c r="P182" s="21">
        <v>2.7</v>
      </c>
      <c r="Q182" s="21">
        <v>35</v>
      </c>
      <c r="R182" s="23">
        <v>0</v>
      </c>
      <c r="S182" s="11">
        <v>1</v>
      </c>
    </row>
    <row r="183" spans="1:19" ht="15.75" customHeight="1">
      <c r="A183" s="6">
        <v>18</v>
      </c>
      <c r="B183" s="7">
        <v>0.66666666666666696</v>
      </c>
      <c r="C183" s="21">
        <v>24.8</v>
      </c>
      <c r="D183" s="12">
        <v>13.15</v>
      </c>
      <c r="E183" s="12">
        <v>0.34</v>
      </c>
      <c r="F183" s="12">
        <v>0.84</v>
      </c>
      <c r="G183" s="12">
        <v>6.14</v>
      </c>
      <c r="H183" s="12">
        <v>6.97</v>
      </c>
      <c r="I183" s="12">
        <v>1.55</v>
      </c>
      <c r="J183" s="12">
        <v>7</v>
      </c>
      <c r="K183" s="8" t="s">
        <v>37</v>
      </c>
      <c r="L183" s="21">
        <v>26.7</v>
      </c>
      <c r="M183" s="21">
        <v>81.900000000000006</v>
      </c>
      <c r="N183" s="21">
        <v>1009.7</v>
      </c>
      <c r="O183" s="22">
        <v>131.1</v>
      </c>
      <c r="P183" s="21">
        <v>3.3</v>
      </c>
      <c r="Q183" s="21">
        <v>32.4</v>
      </c>
      <c r="R183" s="23">
        <v>0</v>
      </c>
      <c r="S183" s="11">
        <v>1</v>
      </c>
    </row>
    <row r="184" spans="1:19" ht="15.75" customHeight="1">
      <c r="A184" s="6">
        <v>18</v>
      </c>
      <c r="B184" s="7">
        <v>0.70833333333333304</v>
      </c>
      <c r="C184" s="21">
        <v>24.8</v>
      </c>
      <c r="D184" s="12">
        <v>12.55</v>
      </c>
      <c r="E184" s="12">
        <v>0.36</v>
      </c>
      <c r="F184" s="12">
        <v>0.56000000000000005</v>
      </c>
      <c r="G184" s="12">
        <v>5.85</v>
      </c>
      <c r="H184" s="12">
        <v>6.41</v>
      </c>
      <c r="I184" s="12">
        <v>1.58</v>
      </c>
      <c r="J184" s="12">
        <v>6</v>
      </c>
      <c r="K184" s="8" t="s">
        <v>37</v>
      </c>
      <c r="L184" s="21">
        <v>26.8</v>
      </c>
      <c r="M184" s="21">
        <v>80.7</v>
      </c>
      <c r="N184" s="21">
        <v>1009.9</v>
      </c>
      <c r="O184" s="22">
        <v>61.9</v>
      </c>
      <c r="P184" s="21">
        <v>5.5</v>
      </c>
      <c r="Q184" s="21">
        <v>51.5</v>
      </c>
      <c r="R184" s="23">
        <v>0</v>
      </c>
      <c r="S184" s="11">
        <v>1</v>
      </c>
    </row>
    <row r="185" spans="1:19" ht="15.75" customHeight="1">
      <c r="A185" s="6">
        <v>18</v>
      </c>
      <c r="B185" s="7">
        <v>0.75</v>
      </c>
      <c r="C185" s="21">
        <v>24.5</v>
      </c>
      <c r="D185" s="12">
        <v>13.77</v>
      </c>
      <c r="E185" s="12">
        <v>0.39</v>
      </c>
      <c r="F185" s="12">
        <v>0.42</v>
      </c>
      <c r="G185" s="12">
        <v>6.12</v>
      </c>
      <c r="H185" s="12">
        <v>6.53</v>
      </c>
      <c r="I185" s="12">
        <v>1.7</v>
      </c>
      <c r="J185" s="12">
        <v>18</v>
      </c>
      <c r="K185" s="8" t="s">
        <v>37</v>
      </c>
      <c r="L185" s="21">
        <v>26.9</v>
      </c>
      <c r="M185" s="21">
        <v>80</v>
      </c>
      <c r="N185" s="21">
        <v>1010.7</v>
      </c>
      <c r="O185" s="22">
        <v>1</v>
      </c>
      <c r="P185" s="21">
        <v>5</v>
      </c>
      <c r="Q185" s="21">
        <v>26.3</v>
      </c>
      <c r="R185" s="23">
        <v>0</v>
      </c>
      <c r="S185" s="11">
        <v>1</v>
      </c>
    </row>
    <row r="186" spans="1:19" ht="15.75" customHeight="1">
      <c r="A186" s="6">
        <v>18</v>
      </c>
      <c r="B186" s="7">
        <v>0.79166666666666696</v>
      </c>
      <c r="C186" s="21">
        <v>24.6</v>
      </c>
      <c r="D186" s="12">
        <v>13.36</v>
      </c>
      <c r="E186" s="12">
        <v>0.41</v>
      </c>
      <c r="F186" s="12">
        <v>0.25</v>
      </c>
      <c r="G186" s="12">
        <v>5.85</v>
      </c>
      <c r="H186" s="12">
        <v>6.09</v>
      </c>
      <c r="I186" s="12">
        <v>1.88</v>
      </c>
      <c r="J186" s="12">
        <v>12</v>
      </c>
      <c r="K186" s="8" t="s">
        <v>37</v>
      </c>
      <c r="L186" s="21">
        <v>27.5</v>
      </c>
      <c r="M186" s="21">
        <v>76.900000000000006</v>
      </c>
      <c r="N186" s="21">
        <v>1011.3</v>
      </c>
      <c r="O186" s="22">
        <v>0.8</v>
      </c>
      <c r="P186" s="21">
        <v>3</v>
      </c>
      <c r="Q186" s="21">
        <v>36.799999999999997</v>
      </c>
      <c r="R186" s="23">
        <v>0</v>
      </c>
      <c r="S186" s="11">
        <v>1</v>
      </c>
    </row>
    <row r="187" spans="1:19" ht="15.75" customHeight="1">
      <c r="A187" s="6">
        <v>18</v>
      </c>
      <c r="B187" s="7">
        <v>0.83333333333333304</v>
      </c>
      <c r="C187" s="21">
        <v>24.5</v>
      </c>
      <c r="D187" s="12">
        <v>11.18</v>
      </c>
      <c r="E187" s="12">
        <v>0.43</v>
      </c>
      <c r="F187" s="12">
        <v>0.35</v>
      </c>
      <c r="G187" s="12">
        <v>6.45</v>
      </c>
      <c r="H187" s="12">
        <v>6.8</v>
      </c>
      <c r="I187" s="12">
        <v>1.92</v>
      </c>
      <c r="J187" s="12">
        <v>20</v>
      </c>
      <c r="K187" s="8" t="s">
        <v>37</v>
      </c>
      <c r="L187" s="21">
        <v>28.4</v>
      </c>
      <c r="M187" s="21">
        <v>70.599999999999994</v>
      </c>
      <c r="N187" s="21">
        <v>1011.9</v>
      </c>
      <c r="O187" s="22">
        <v>0.7</v>
      </c>
      <c r="P187" s="21">
        <v>4.4000000000000004</v>
      </c>
      <c r="Q187" s="21">
        <v>42.7</v>
      </c>
      <c r="R187" s="23">
        <v>0</v>
      </c>
      <c r="S187" s="11">
        <v>1</v>
      </c>
    </row>
    <row r="188" spans="1:19" ht="15.75" customHeight="1">
      <c r="A188" s="6">
        <v>18</v>
      </c>
      <c r="B188" s="7">
        <v>0.875</v>
      </c>
      <c r="C188" s="21">
        <v>24.8</v>
      </c>
      <c r="D188" s="12">
        <v>11.39</v>
      </c>
      <c r="E188" s="12">
        <v>0.43</v>
      </c>
      <c r="F188" s="12">
        <v>0.31</v>
      </c>
      <c r="G188" s="12">
        <v>5.8</v>
      </c>
      <c r="H188" s="12">
        <v>6.11</v>
      </c>
      <c r="I188" s="12">
        <v>1.86</v>
      </c>
      <c r="J188" s="12">
        <v>14</v>
      </c>
      <c r="K188" s="8" t="s">
        <v>37</v>
      </c>
      <c r="L188" s="21">
        <v>29.2</v>
      </c>
      <c r="M188" s="21">
        <v>65</v>
      </c>
      <c r="N188" s="21">
        <v>1011.7</v>
      </c>
      <c r="O188" s="22">
        <v>1.2</v>
      </c>
      <c r="P188" s="21">
        <v>3</v>
      </c>
      <c r="Q188" s="21">
        <v>349</v>
      </c>
      <c r="R188" s="23">
        <v>0</v>
      </c>
      <c r="S188" s="11">
        <v>1</v>
      </c>
    </row>
    <row r="189" spans="1:19" ht="15.75" customHeight="1">
      <c r="A189" s="6">
        <v>18</v>
      </c>
      <c r="B189" s="7">
        <v>0.91666666666666696</v>
      </c>
      <c r="C189" s="21">
        <v>25.7</v>
      </c>
      <c r="D189" s="12">
        <v>11.06</v>
      </c>
      <c r="E189" s="12">
        <v>0.43</v>
      </c>
      <c r="F189" s="12">
        <v>0.35</v>
      </c>
      <c r="G189" s="12">
        <v>5.64</v>
      </c>
      <c r="H189" s="12">
        <v>5.99</v>
      </c>
      <c r="I189" s="12">
        <v>1.86</v>
      </c>
      <c r="J189" s="12">
        <v>10</v>
      </c>
      <c r="K189" s="8" t="s">
        <v>37</v>
      </c>
      <c r="L189" s="21">
        <v>29.7</v>
      </c>
      <c r="M189" s="21">
        <v>60.8</v>
      </c>
      <c r="N189" s="21">
        <v>1011.6</v>
      </c>
      <c r="O189" s="22">
        <v>1.7</v>
      </c>
      <c r="P189" s="21">
        <v>3.7</v>
      </c>
      <c r="Q189" s="21">
        <v>31.1</v>
      </c>
      <c r="R189" s="23">
        <v>0</v>
      </c>
      <c r="S189" s="11">
        <v>1</v>
      </c>
    </row>
    <row r="190" spans="1:19" ht="15.75" customHeight="1">
      <c r="A190" s="6">
        <v>18</v>
      </c>
      <c r="B190" s="7">
        <v>0.95833333333333304</v>
      </c>
      <c r="C190" s="21">
        <v>26</v>
      </c>
      <c r="D190" s="12">
        <v>11.62</v>
      </c>
      <c r="E190" s="12">
        <v>0.44</v>
      </c>
      <c r="F190" s="12">
        <v>0.19</v>
      </c>
      <c r="G190" s="12">
        <v>5.7</v>
      </c>
      <c r="H190" s="12">
        <v>5.89</v>
      </c>
      <c r="I190" s="12">
        <v>1.78</v>
      </c>
      <c r="J190" s="12">
        <v>18</v>
      </c>
      <c r="K190" s="8" t="s">
        <v>37</v>
      </c>
      <c r="L190" s="21">
        <v>30.1</v>
      </c>
      <c r="M190" s="21">
        <v>62.5</v>
      </c>
      <c r="N190" s="21">
        <v>1011.3</v>
      </c>
      <c r="O190" s="22">
        <v>3</v>
      </c>
      <c r="P190" s="21">
        <v>4.0999999999999996</v>
      </c>
      <c r="Q190" s="21">
        <v>27.7</v>
      </c>
      <c r="R190" s="23">
        <v>0</v>
      </c>
      <c r="S190" s="11">
        <v>1</v>
      </c>
    </row>
    <row r="191" spans="1:19" ht="15.75" customHeight="1"/>
    <row r="192" spans="1:19" ht="15.75" customHeight="1">
      <c r="A192" s="106" t="s">
        <v>55</v>
      </c>
      <c r="B192" s="107"/>
      <c r="C192" s="12">
        <v>0</v>
      </c>
      <c r="D192" s="12">
        <v>0</v>
      </c>
      <c r="E192" s="12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</row>
    <row r="193" spans="1:19" ht="15.75" customHeight="1">
      <c r="A193" s="108" t="s">
        <v>1</v>
      </c>
      <c r="B193" s="107"/>
      <c r="C193" s="12">
        <v>1</v>
      </c>
      <c r="D193" s="12">
        <v>0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24</v>
      </c>
      <c r="L193" s="12">
        <v>1</v>
      </c>
      <c r="M193" s="1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</row>
    <row r="194" spans="1:19" ht="15.75" customHeight="1">
      <c r="A194" s="109" t="s">
        <v>2</v>
      </c>
      <c r="B194" s="107"/>
      <c r="C194" s="12">
        <v>0</v>
      </c>
      <c r="D194" s="12">
        <v>0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</row>
    <row r="195" spans="1:19" ht="15.75" customHeight="1">
      <c r="A195" s="110" t="s">
        <v>3</v>
      </c>
      <c r="B195" s="107"/>
      <c r="C195" s="12">
        <v>0</v>
      </c>
      <c r="D195" s="12">
        <v>0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</row>
    <row r="196" spans="1:19" ht="15.75" customHeight="1">
      <c r="A196" s="111" t="s">
        <v>56</v>
      </c>
      <c r="B196" s="107"/>
      <c r="C196" s="12">
        <f t="shared" ref="C196:R196" si="5">24-C192-C193-C194-C195</f>
        <v>23</v>
      </c>
      <c r="D196" s="12">
        <f t="shared" si="5"/>
        <v>24</v>
      </c>
      <c r="E196" s="12">
        <f t="shared" si="5"/>
        <v>24</v>
      </c>
      <c r="F196" s="12">
        <f t="shared" si="5"/>
        <v>24</v>
      </c>
      <c r="G196" s="12">
        <f t="shared" si="5"/>
        <v>24</v>
      </c>
      <c r="H196" s="12">
        <f t="shared" si="5"/>
        <v>24</v>
      </c>
      <c r="I196" s="12">
        <f t="shared" si="5"/>
        <v>24</v>
      </c>
      <c r="J196" s="12">
        <f t="shared" si="5"/>
        <v>24</v>
      </c>
      <c r="K196" s="12">
        <f t="shared" si="5"/>
        <v>0</v>
      </c>
      <c r="L196" s="12">
        <f t="shared" si="5"/>
        <v>23</v>
      </c>
      <c r="M196" s="12">
        <f t="shared" si="5"/>
        <v>23</v>
      </c>
      <c r="N196" s="12">
        <f t="shared" si="5"/>
        <v>23</v>
      </c>
      <c r="O196" s="12">
        <f t="shared" si="5"/>
        <v>23</v>
      </c>
      <c r="P196" s="12">
        <f t="shared" si="5"/>
        <v>23</v>
      </c>
      <c r="Q196" s="12">
        <f t="shared" si="5"/>
        <v>23</v>
      </c>
      <c r="R196" s="12">
        <f t="shared" si="5"/>
        <v>23</v>
      </c>
    </row>
    <row r="197" spans="1:19" ht="15.75" customHeight="1">
      <c r="A197" s="112" t="s">
        <v>57</v>
      </c>
      <c r="B197" s="107"/>
      <c r="C197" s="16">
        <f>C196/(SUM(S167:S190))</f>
        <v>0.95833333333333337</v>
      </c>
      <c r="D197" s="16">
        <f>D196/(SUM(S167:S190))</f>
        <v>1</v>
      </c>
      <c r="E197" s="16">
        <f>E196/(SUM(S167:S190))</f>
        <v>1</v>
      </c>
      <c r="F197" s="16">
        <f>F196/(SUM(S167:S190))</f>
        <v>1</v>
      </c>
      <c r="G197" s="16">
        <f>G196/(SUM(S167:S190))</f>
        <v>1</v>
      </c>
      <c r="H197" s="16">
        <f>H196/(SUM(S167:S190))</f>
        <v>1</v>
      </c>
      <c r="I197" s="16">
        <f>I196/(SUM(S167:S190))</f>
        <v>1</v>
      </c>
      <c r="J197" s="16">
        <f>J196/(SUM(S167:S190))</f>
        <v>1</v>
      </c>
      <c r="K197" s="16">
        <f>K196/(SUM(S167:S190))</f>
        <v>0</v>
      </c>
      <c r="L197" s="16">
        <f>L196/(SUM(S167:S190))</f>
        <v>0.95833333333333337</v>
      </c>
      <c r="M197" s="16">
        <f>M196/(SUM(S167:S190))</f>
        <v>0.95833333333333337</v>
      </c>
      <c r="N197" s="16">
        <f>N196/(SUM(S167:S190))</f>
        <v>0.95833333333333337</v>
      </c>
      <c r="O197" s="16">
        <f>O196/(SUM(S167:S190))</f>
        <v>0.95833333333333337</v>
      </c>
      <c r="P197" s="16">
        <f>P196/(SUM(S167:S190))</f>
        <v>0.95833333333333337</v>
      </c>
      <c r="Q197" s="16">
        <f>Q196/(SUM(S167:S190))</f>
        <v>0.95833333333333337</v>
      </c>
      <c r="R197" s="16">
        <f>R196/(SUM(S167:S190))</f>
        <v>0.95833333333333337</v>
      </c>
    </row>
    <row r="198" spans="1:19" ht="15.75" customHeight="1"/>
    <row r="199" spans="1:19" ht="15.75" customHeight="1">
      <c r="A199" s="6">
        <v>19</v>
      </c>
      <c r="B199" s="7">
        <v>0</v>
      </c>
      <c r="C199" s="21">
        <v>26.5</v>
      </c>
      <c r="D199" s="12">
        <v>11.47</v>
      </c>
      <c r="E199" s="12">
        <v>0.41</v>
      </c>
      <c r="F199" s="12">
        <v>0.13</v>
      </c>
      <c r="G199" s="12">
        <v>5.43</v>
      </c>
      <c r="H199" s="12">
        <v>5.56</v>
      </c>
      <c r="I199" s="12">
        <v>1.71</v>
      </c>
      <c r="J199" s="12">
        <v>18</v>
      </c>
      <c r="K199" s="8" t="s">
        <v>37</v>
      </c>
      <c r="L199" s="21">
        <v>29.4</v>
      </c>
      <c r="M199" s="21">
        <v>65.5</v>
      </c>
      <c r="N199" s="21">
        <v>1011.2</v>
      </c>
      <c r="O199" s="22">
        <v>3.5</v>
      </c>
      <c r="P199" s="21">
        <v>2.4</v>
      </c>
      <c r="Q199" s="21">
        <v>44.2</v>
      </c>
      <c r="R199" s="23">
        <v>0</v>
      </c>
      <c r="S199" s="11">
        <v>1</v>
      </c>
    </row>
    <row r="200" spans="1:19" ht="15.75" customHeight="1">
      <c r="A200" s="6">
        <v>19</v>
      </c>
      <c r="B200" s="7">
        <v>4.1666666666666664E-2</v>
      </c>
      <c r="C200" s="21">
        <v>24.9</v>
      </c>
      <c r="D200" s="12">
        <v>10.48</v>
      </c>
      <c r="E200" s="12">
        <v>0.19</v>
      </c>
      <c r="F200" s="12">
        <v>0.24</v>
      </c>
      <c r="G200" s="12">
        <v>5.5</v>
      </c>
      <c r="H200" s="12">
        <v>5.74</v>
      </c>
      <c r="I200" s="12">
        <v>1.7</v>
      </c>
      <c r="J200" s="12">
        <v>20</v>
      </c>
      <c r="K200" s="8" t="s">
        <v>37</v>
      </c>
      <c r="L200" s="21">
        <v>29.7</v>
      </c>
      <c r="M200" s="21">
        <v>64</v>
      </c>
      <c r="N200" s="21">
        <v>1010.5</v>
      </c>
      <c r="O200" s="22">
        <v>1.2</v>
      </c>
      <c r="P200" s="21">
        <v>2.7</v>
      </c>
      <c r="Q200" s="21">
        <v>51.2</v>
      </c>
      <c r="R200" s="23">
        <v>0</v>
      </c>
      <c r="S200" s="11">
        <v>1</v>
      </c>
    </row>
    <row r="201" spans="1:19" ht="15.75" customHeight="1">
      <c r="A201" s="6">
        <v>19</v>
      </c>
      <c r="B201" s="7">
        <v>8.3333333333333301E-2</v>
      </c>
      <c r="C201" s="21">
        <v>24.7</v>
      </c>
      <c r="D201" s="12">
        <v>11.08</v>
      </c>
      <c r="E201" s="12">
        <v>0.18</v>
      </c>
      <c r="F201" s="12">
        <v>0.06</v>
      </c>
      <c r="G201" s="12">
        <v>4.71</v>
      </c>
      <c r="H201" s="12">
        <v>4.7699999999999996</v>
      </c>
      <c r="I201" s="12">
        <v>1.65</v>
      </c>
      <c r="J201" s="12">
        <v>20</v>
      </c>
      <c r="K201" s="8" t="s">
        <v>37</v>
      </c>
      <c r="L201" s="21">
        <v>29.3</v>
      </c>
      <c r="M201" s="21">
        <v>65.599999999999994</v>
      </c>
      <c r="N201" s="21">
        <v>1010</v>
      </c>
      <c r="O201" s="22">
        <v>2.1</v>
      </c>
      <c r="P201" s="21">
        <v>2.9</v>
      </c>
      <c r="Q201" s="21">
        <v>49.8</v>
      </c>
      <c r="R201" s="23">
        <v>0</v>
      </c>
      <c r="S201" s="11">
        <v>1</v>
      </c>
    </row>
    <row r="202" spans="1:19" ht="15.75" customHeight="1">
      <c r="A202" s="6">
        <v>19</v>
      </c>
      <c r="B202" s="7">
        <v>0.125</v>
      </c>
      <c r="C202" s="21">
        <v>24.8</v>
      </c>
      <c r="D202" s="12">
        <v>11.14</v>
      </c>
      <c r="E202" s="12">
        <v>0.18</v>
      </c>
      <c r="F202" s="12">
        <v>0.1</v>
      </c>
      <c r="G202" s="12">
        <v>4.34</v>
      </c>
      <c r="H202" s="12">
        <v>4.43</v>
      </c>
      <c r="I202" s="12">
        <v>2</v>
      </c>
      <c r="J202" s="12">
        <v>25</v>
      </c>
      <c r="K202" s="8" t="s">
        <v>37</v>
      </c>
      <c r="L202" s="21">
        <v>29.4</v>
      </c>
      <c r="M202" s="21">
        <v>65.5</v>
      </c>
      <c r="N202" s="21">
        <v>1009.4</v>
      </c>
      <c r="O202" s="22">
        <v>2.7</v>
      </c>
      <c r="P202" s="21">
        <v>2.7</v>
      </c>
      <c r="Q202" s="21">
        <v>66</v>
      </c>
      <c r="R202" s="23">
        <v>0</v>
      </c>
      <c r="S202" s="11">
        <v>1</v>
      </c>
    </row>
    <row r="203" spans="1:19" ht="15.75" customHeight="1">
      <c r="A203" s="6">
        <v>19</v>
      </c>
      <c r="B203" s="7">
        <v>0.16666666666666699</v>
      </c>
      <c r="C203" s="21">
        <v>24.8</v>
      </c>
      <c r="D203" s="8" t="s">
        <v>122</v>
      </c>
      <c r="E203" s="8" t="s">
        <v>123</v>
      </c>
      <c r="F203" s="8" t="s">
        <v>124</v>
      </c>
      <c r="G203" s="8" t="s">
        <v>125</v>
      </c>
      <c r="H203" s="8" t="s">
        <v>126</v>
      </c>
      <c r="I203" s="8" t="s">
        <v>127</v>
      </c>
      <c r="J203" s="21">
        <v>22</v>
      </c>
      <c r="K203" s="8" t="s">
        <v>37</v>
      </c>
      <c r="L203" s="21">
        <v>28.7</v>
      </c>
      <c r="M203" s="21">
        <v>68.5</v>
      </c>
      <c r="N203" s="21">
        <v>1009.4</v>
      </c>
      <c r="O203" s="22">
        <v>0.7</v>
      </c>
      <c r="P203" s="21">
        <v>2.6</v>
      </c>
      <c r="Q203" s="21">
        <v>52</v>
      </c>
      <c r="R203" s="23">
        <v>0</v>
      </c>
      <c r="S203" s="11">
        <v>1</v>
      </c>
    </row>
    <row r="204" spans="1:19" ht="15.75" customHeight="1">
      <c r="A204" s="6">
        <v>19</v>
      </c>
      <c r="B204" s="7">
        <v>0.20833333333333301</v>
      </c>
      <c r="C204" s="21">
        <v>24.8</v>
      </c>
      <c r="D204" s="21">
        <v>12.03</v>
      </c>
      <c r="E204" s="21">
        <v>0.2</v>
      </c>
      <c r="F204" s="21">
        <v>0.32</v>
      </c>
      <c r="G204" s="21">
        <v>4.6900000000000004</v>
      </c>
      <c r="H204" s="21">
        <v>5.01</v>
      </c>
      <c r="I204" s="21">
        <v>1.83</v>
      </c>
      <c r="J204" s="21">
        <v>19</v>
      </c>
      <c r="K204" s="8" t="s">
        <v>37</v>
      </c>
      <c r="L204" s="21">
        <v>28.6</v>
      </c>
      <c r="M204" s="21">
        <v>68.099999999999994</v>
      </c>
      <c r="N204" s="21">
        <v>1009.7</v>
      </c>
      <c r="O204" s="22">
        <v>1.2</v>
      </c>
      <c r="P204" s="21">
        <v>2.8</v>
      </c>
      <c r="Q204" s="21">
        <v>64.3</v>
      </c>
      <c r="R204" s="23">
        <v>0</v>
      </c>
      <c r="S204" s="11">
        <v>1</v>
      </c>
    </row>
    <row r="205" spans="1:19" ht="15.75" customHeight="1">
      <c r="A205" s="6">
        <v>19</v>
      </c>
      <c r="B205" s="7">
        <v>0.25</v>
      </c>
      <c r="C205" s="21">
        <v>24.5</v>
      </c>
      <c r="D205" s="21">
        <v>11.74</v>
      </c>
      <c r="E205" s="21">
        <v>0.22</v>
      </c>
      <c r="F205" s="21">
        <v>0.41</v>
      </c>
      <c r="G205" s="21">
        <v>5.27</v>
      </c>
      <c r="H205" s="21">
        <v>5.68</v>
      </c>
      <c r="I205" s="21">
        <v>1.9</v>
      </c>
      <c r="J205" s="21">
        <v>15</v>
      </c>
      <c r="K205" s="8" t="s">
        <v>37</v>
      </c>
      <c r="L205" s="21">
        <v>27.8</v>
      </c>
      <c r="M205" s="21">
        <v>73.3</v>
      </c>
      <c r="N205" s="21">
        <v>1010.3</v>
      </c>
      <c r="O205" s="22">
        <v>43.2</v>
      </c>
      <c r="P205" s="21">
        <v>3.7</v>
      </c>
      <c r="Q205" s="21">
        <v>83.8</v>
      </c>
      <c r="R205" s="23">
        <v>0</v>
      </c>
      <c r="S205" s="11">
        <v>1</v>
      </c>
    </row>
    <row r="206" spans="1:19" ht="15.75" customHeight="1">
      <c r="A206" s="6">
        <v>19</v>
      </c>
      <c r="B206" s="7">
        <v>0.29166666666666702</v>
      </c>
      <c r="C206" s="21">
        <v>24.6</v>
      </c>
      <c r="D206" s="21">
        <v>12.49</v>
      </c>
      <c r="E206" s="21">
        <v>0.22</v>
      </c>
      <c r="F206" s="21">
        <v>0.6</v>
      </c>
      <c r="G206" s="21">
        <v>5.62</v>
      </c>
      <c r="H206" s="21">
        <v>6.22</v>
      </c>
      <c r="I206" s="21">
        <v>1.97</v>
      </c>
      <c r="J206" s="21">
        <v>16</v>
      </c>
      <c r="K206" s="8" t="s">
        <v>37</v>
      </c>
      <c r="L206" s="21">
        <v>27.7</v>
      </c>
      <c r="M206" s="21">
        <v>73.8</v>
      </c>
      <c r="N206" s="21">
        <v>1011</v>
      </c>
      <c r="O206" s="22">
        <v>142.4</v>
      </c>
      <c r="P206" s="21">
        <v>4</v>
      </c>
      <c r="Q206" s="21">
        <v>97.3</v>
      </c>
      <c r="R206" s="23">
        <v>0</v>
      </c>
      <c r="S206" s="11">
        <v>1</v>
      </c>
    </row>
    <row r="207" spans="1:19" ht="15.75" customHeight="1">
      <c r="A207" s="6">
        <v>19</v>
      </c>
      <c r="B207" s="7">
        <v>0.33333333333333298</v>
      </c>
      <c r="C207" s="21">
        <v>24.5</v>
      </c>
      <c r="D207" s="21">
        <v>14.2</v>
      </c>
      <c r="E207" s="21">
        <v>0.22</v>
      </c>
      <c r="F207" s="21">
        <v>0.55000000000000004</v>
      </c>
      <c r="G207" s="21">
        <v>5.64</v>
      </c>
      <c r="H207" s="21">
        <v>6.19</v>
      </c>
      <c r="I207" s="21">
        <v>1.93</v>
      </c>
      <c r="J207" s="21">
        <v>21</v>
      </c>
      <c r="K207" s="8" t="s">
        <v>37</v>
      </c>
      <c r="L207" s="21">
        <v>27.5</v>
      </c>
      <c r="M207" s="21">
        <v>74.099999999999994</v>
      </c>
      <c r="N207" s="21">
        <v>1011.4</v>
      </c>
      <c r="O207" s="22">
        <v>550.29999999999995</v>
      </c>
      <c r="P207" s="21">
        <v>3</v>
      </c>
      <c r="Q207" s="21">
        <v>49.2</v>
      </c>
      <c r="R207" s="23">
        <v>0</v>
      </c>
      <c r="S207" s="11">
        <v>1</v>
      </c>
    </row>
    <row r="208" spans="1:19" ht="15.75" customHeight="1">
      <c r="A208" s="6">
        <v>19</v>
      </c>
      <c r="B208" s="7">
        <v>0.375</v>
      </c>
      <c r="C208" s="19" t="s">
        <v>128</v>
      </c>
      <c r="D208" s="19" t="s">
        <v>129</v>
      </c>
      <c r="E208" s="19" t="s">
        <v>130</v>
      </c>
      <c r="F208" s="19" t="s">
        <v>131</v>
      </c>
      <c r="G208" s="19" t="s">
        <v>132</v>
      </c>
      <c r="H208" s="19" t="s">
        <v>133</v>
      </c>
      <c r="I208" s="19" t="s">
        <v>134</v>
      </c>
      <c r="J208" s="12">
        <v>13</v>
      </c>
      <c r="K208" s="8" t="s">
        <v>37</v>
      </c>
      <c r="L208" s="19" t="s">
        <v>135</v>
      </c>
      <c r="M208" s="19" t="s">
        <v>136</v>
      </c>
      <c r="N208" s="24" t="s">
        <v>137</v>
      </c>
      <c r="O208" s="19" t="s">
        <v>138</v>
      </c>
      <c r="P208" s="19" t="s">
        <v>139</v>
      </c>
      <c r="Q208" s="19" t="s">
        <v>140</v>
      </c>
      <c r="R208" s="25" t="s">
        <v>53</v>
      </c>
      <c r="S208" s="11">
        <v>1</v>
      </c>
    </row>
    <row r="209" spans="1:19" ht="15.75" customHeight="1">
      <c r="A209" s="6">
        <v>19</v>
      </c>
      <c r="B209" s="7">
        <v>0.41666666666666702</v>
      </c>
      <c r="C209" s="12">
        <v>25.8</v>
      </c>
      <c r="D209" s="12">
        <v>11.67</v>
      </c>
      <c r="E209" s="12">
        <v>0.2</v>
      </c>
      <c r="F209" s="12">
        <v>2.4300000000000002</v>
      </c>
      <c r="G209" s="12">
        <v>9.01</v>
      </c>
      <c r="H209" s="12">
        <v>11.44</v>
      </c>
      <c r="I209" s="12">
        <v>2.5099999999999998</v>
      </c>
      <c r="J209" s="12">
        <v>10</v>
      </c>
      <c r="K209" s="8" t="s">
        <v>37</v>
      </c>
      <c r="L209" s="12">
        <v>29.4</v>
      </c>
      <c r="M209" s="12">
        <v>63.2</v>
      </c>
      <c r="N209" s="13">
        <v>1010.8</v>
      </c>
      <c r="O209" s="12">
        <v>854</v>
      </c>
      <c r="P209" s="12">
        <v>2.59</v>
      </c>
      <c r="Q209" s="12">
        <v>59.53</v>
      </c>
      <c r="R209" s="25">
        <v>61</v>
      </c>
      <c r="S209" s="11">
        <v>1</v>
      </c>
    </row>
    <row r="210" spans="1:19" ht="15.75" customHeight="1">
      <c r="A210" s="6">
        <v>19</v>
      </c>
      <c r="B210" s="7">
        <v>0.45833333333333298</v>
      </c>
      <c r="C210" s="12">
        <v>26.5</v>
      </c>
      <c r="D210" s="12">
        <v>13.67</v>
      </c>
      <c r="E210" s="12">
        <v>0.08</v>
      </c>
      <c r="F210" s="12">
        <v>1.61</v>
      </c>
      <c r="G210" s="12">
        <v>6.87</v>
      </c>
      <c r="H210" s="12">
        <v>8.48</v>
      </c>
      <c r="I210" s="12">
        <v>2.68</v>
      </c>
      <c r="J210" s="21">
        <v>21</v>
      </c>
      <c r="K210" s="8" t="s">
        <v>37</v>
      </c>
      <c r="L210" s="12">
        <v>30.1</v>
      </c>
      <c r="M210" s="12">
        <v>58.6</v>
      </c>
      <c r="N210" s="13">
        <v>1010.5</v>
      </c>
      <c r="O210" s="12">
        <v>912</v>
      </c>
      <c r="P210" s="21">
        <v>3.04</v>
      </c>
      <c r="Q210" s="21">
        <v>48.9</v>
      </c>
      <c r="R210" s="15">
        <v>0</v>
      </c>
      <c r="S210" s="11">
        <v>1</v>
      </c>
    </row>
    <row r="211" spans="1:19" ht="15.75" customHeight="1">
      <c r="A211" s="6">
        <v>19</v>
      </c>
      <c r="B211" s="7">
        <v>0.5</v>
      </c>
      <c r="C211" s="12">
        <v>26.7</v>
      </c>
      <c r="D211" s="12">
        <v>16.63</v>
      </c>
      <c r="E211" s="12">
        <v>0.09</v>
      </c>
      <c r="F211" s="12">
        <v>1.06</v>
      </c>
      <c r="G211" s="12">
        <v>6.12</v>
      </c>
      <c r="H211" s="12">
        <v>7.18</v>
      </c>
      <c r="I211" s="12">
        <v>2.41</v>
      </c>
      <c r="J211" s="12">
        <v>9</v>
      </c>
      <c r="K211" s="8" t="s">
        <v>37</v>
      </c>
      <c r="L211" s="12">
        <v>30.2</v>
      </c>
      <c r="M211" s="12">
        <v>59.3</v>
      </c>
      <c r="N211" s="13">
        <v>1010</v>
      </c>
      <c r="O211" s="12">
        <v>837</v>
      </c>
      <c r="P211" s="21">
        <v>3.66</v>
      </c>
      <c r="Q211" s="21">
        <v>43.34</v>
      </c>
      <c r="R211" s="15">
        <v>0</v>
      </c>
      <c r="S211" s="11">
        <v>1</v>
      </c>
    </row>
    <row r="212" spans="1:19" ht="15.75" customHeight="1">
      <c r="A212" s="6">
        <v>19</v>
      </c>
      <c r="B212" s="7">
        <v>0.54166666666666696</v>
      </c>
      <c r="C212" s="12">
        <v>26.9</v>
      </c>
      <c r="D212" s="12">
        <v>14.6</v>
      </c>
      <c r="E212" s="12">
        <v>0.21</v>
      </c>
      <c r="F212" s="12">
        <v>1.83</v>
      </c>
      <c r="G212" s="12">
        <v>5.84</v>
      </c>
      <c r="H212" s="12">
        <v>7.67</v>
      </c>
      <c r="I212" s="12">
        <v>2.58</v>
      </c>
      <c r="J212" s="12">
        <v>12</v>
      </c>
      <c r="K212" s="8" t="s">
        <v>37</v>
      </c>
      <c r="L212" s="12">
        <v>30.4</v>
      </c>
      <c r="M212" s="12">
        <v>58.7</v>
      </c>
      <c r="N212" s="13">
        <v>1009.2</v>
      </c>
      <c r="O212" s="12">
        <v>722</v>
      </c>
      <c r="P212" s="12">
        <v>3.14</v>
      </c>
      <c r="Q212" s="12">
        <v>55.07</v>
      </c>
      <c r="R212" s="15">
        <v>0</v>
      </c>
      <c r="S212" s="11">
        <v>1</v>
      </c>
    </row>
    <row r="213" spans="1:19" ht="15.75" customHeight="1">
      <c r="A213" s="6">
        <v>19</v>
      </c>
      <c r="B213" s="7">
        <v>0.58333333333333304</v>
      </c>
      <c r="C213" s="12">
        <v>26.8</v>
      </c>
      <c r="D213" s="12">
        <v>14.08</v>
      </c>
      <c r="E213" s="12">
        <v>0.24</v>
      </c>
      <c r="F213" s="12">
        <v>1.76</v>
      </c>
      <c r="G213" s="12">
        <v>5.39</v>
      </c>
      <c r="H213" s="12">
        <v>7.15</v>
      </c>
      <c r="I213" s="12">
        <v>2.41</v>
      </c>
      <c r="J213" s="12">
        <v>8</v>
      </c>
      <c r="K213" s="8" t="s">
        <v>37</v>
      </c>
      <c r="L213" s="12">
        <v>30.6</v>
      </c>
      <c r="M213" s="12">
        <v>56.6</v>
      </c>
      <c r="N213" s="13">
        <v>1008.5</v>
      </c>
      <c r="O213" s="12">
        <v>781</v>
      </c>
      <c r="P213" s="12">
        <v>2.95</v>
      </c>
      <c r="Q213" s="12">
        <v>64.09</v>
      </c>
      <c r="R213" s="15">
        <v>0</v>
      </c>
      <c r="S213" s="11">
        <v>1</v>
      </c>
    </row>
    <row r="214" spans="1:19" ht="15.75" customHeight="1">
      <c r="A214" s="6">
        <v>19</v>
      </c>
      <c r="B214" s="7">
        <v>0.625</v>
      </c>
      <c r="C214" s="12">
        <v>26.5</v>
      </c>
      <c r="D214" s="12">
        <v>15.98</v>
      </c>
      <c r="E214" s="12">
        <v>0.22</v>
      </c>
      <c r="F214" s="12">
        <v>1.33</v>
      </c>
      <c r="G214" s="12">
        <v>5.13</v>
      </c>
      <c r="H214" s="12">
        <v>6.46</v>
      </c>
      <c r="I214" s="12">
        <v>2.3199999999999998</v>
      </c>
      <c r="J214" s="12">
        <v>13</v>
      </c>
      <c r="K214" s="8" t="s">
        <v>37</v>
      </c>
      <c r="L214" s="12">
        <v>30.4</v>
      </c>
      <c r="M214" s="12">
        <v>57.1</v>
      </c>
      <c r="N214" s="13">
        <v>1007.9</v>
      </c>
      <c r="O214" s="12">
        <v>605</v>
      </c>
      <c r="P214" s="12">
        <v>3.21</v>
      </c>
      <c r="Q214" s="12">
        <v>63.37</v>
      </c>
      <c r="R214" s="15">
        <v>0</v>
      </c>
      <c r="S214" s="11">
        <v>1</v>
      </c>
    </row>
    <row r="215" spans="1:19" ht="15.75" customHeight="1">
      <c r="A215" s="6">
        <v>19</v>
      </c>
      <c r="B215" s="7">
        <v>0.66666666666666696</v>
      </c>
      <c r="C215" s="12">
        <v>26.3</v>
      </c>
      <c r="D215" s="12">
        <v>14.9</v>
      </c>
      <c r="E215" s="12">
        <v>0.27</v>
      </c>
      <c r="F215" s="12">
        <v>1.27</v>
      </c>
      <c r="G215" s="12">
        <v>4.9400000000000004</v>
      </c>
      <c r="H215" s="12">
        <v>6.21</v>
      </c>
      <c r="I215" s="12">
        <v>2.72</v>
      </c>
      <c r="J215" s="12">
        <v>11</v>
      </c>
      <c r="K215" s="8" t="s">
        <v>37</v>
      </c>
      <c r="L215" s="12">
        <v>30.3</v>
      </c>
      <c r="M215" s="12">
        <v>59</v>
      </c>
      <c r="N215" s="13">
        <v>1007.6</v>
      </c>
      <c r="O215" s="12">
        <v>418</v>
      </c>
      <c r="P215" s="12">
        <v>3.06</v>
      </c>
      <c r="Q215" s="12">
        <v>46.82</v>
      </c>
      <c r="R215" s="15">
        <v>0</v>
      </c>
      <c r="S215" s="11">
        <v>1</v>
      </c>
    </row>
    <row r="216" spans="1:19" ht="15.75" customHeight="1">
      <c r="A216" s="6">
        <v>19</v>
      </c>
      <c r="B216" s="7">
        <v>0.70833333333333304</v>
      </c>
      <c r="C216" s="12">
        <v>26.7</v>
      </c>
      <c r="D216" s="12">
        <v>13.34</v>
      </c>
      <c r="E216" s="12">
        <v>0.28000000000000003</v>
      </c>
      <c r="F216" s="12">
        <v>1.86</v>
      </c>
      <c r="G216" s="12">
        <v>4.8600000000000003</v>
      </c>
      <c r="H216" s="12">
        <v>6.72</v>
      </c>
      <c r="I216" s="12">
        <v>3.04</v>
      </c>
      <c r="J216" s="12">
        <v>9</v>
      </c>
      <c r="K216" s="8" t="s">
        <v>37</v>
      </c>
      <c r="L216" s="12">
        <v>29.7</v>
      </c>
      <c r="M216" s="12">
        <v>61.3</v>
      </c>
      <c r="N216" s="13">
        <v>1007.5</v>
      </c>
      <c r="O216" s="12">
        <v>228</v>
      </c>
      <c r="P216" s="12">
        <v>2.92</v>
      </c>
      <c r="Q216" s="12">
        <v>43.9</v>
      </c>
      <c r="R216" s="15">
        <v>0</v>
      </c>
      <c r="S216" s="11">
        <v>1</v>
      </c>
    </row>
    <row r="217" spans="1:19" ht="15.75" customHeight="1">
      <c r="A217" s="6">
        <v>19</v>
      </c>
      <c r="B217" s="7">
        <v>0.75</v>
      </c>
      <c r="C217" s="12">
        <v>25.6</v>
      </c>
      <c r="D217" s="12">
        <v>11.83</v>
      </c>
      <c r="E217" s="12">
        <v>0.46</v>
      </c>
      <c r="F217" s="12">
        <v>1.76</v>
      </c>
      <c r="G217" s="12">
        <v>6.37</v>
      </c>
      <c r="H217" s="12">
        <v>8.1199999999999992</v>
      </c>
      <c r="I217" s="12">
        <v>3.04</v>
      </c>
      <c r="J217" s="12">
        <v>12</v>
      </c>
      <c r="K217" s="8" t="s">
        <v>37</v>
      </c>
      <c r="L217" s="12">
        <v>28.5</v>
      </c>
      <c r="M217" s="12">
        <v>68.5</v>
      </c>
      <c r="N217" s="13">
        <v>1007.7</v>
      </c>
      <c r="O217" s="12">
        <v>29</v>
      </c>
      <c r="P217" s="12">
        <v>2.67</v>
      </c>
      <c r="Q217" s="12">
        <v>41.78</v>
      </c>
      <c r="R217" s="15">
        <v>0</v>
      </c>
      <c r="S217" s="11">
        <v>1</v>
      </c>
    </row>
    <row r="218" spans="1:19" ht="15.75" customHeight="1">
      <c r="A218" s="6">
        <v>19</v>
      </c>
      <c r="B218" s="7">
        <v>0.79166666666666696</v>
      </c>
      <c r="C218" s="12">
        <v>24.3</v>
      </c>
      <c r="D218" s="12">
        <v>8.9499999999999993</v>
      </c>
      <c r="E218" s="12">
        <v>0.53</v>
      </c>
      <c r="F218" s="12">
        <v>0.98</v>
      </c>
      <c r="G218" s="12">
        <v>7.93</v>
      </c>
      <c r="H218" s="12">
        <v>8.91</v>
      </c>
      <c r="I218" s="12">
        <v>2.98</v>
      </c>
      <c r="J218" s="12">
        <v>14</v>
      </c>
      <c r="K218" s="8" t="s">
        <v>37</v>
      </c>
      <c r="L218" s="12">
        <v>27.8</v>
      </c>
      <c r="M218" s="12">
        <v>73.400000000000006</v>
      </c>
      <c r="N218" s="13">
        <v>1008.1</v>
      </c>
      <c r="O218" s="12">
        <v>0</v>
      </c>
      <c r="P218" s="12">
        <v>1.69</v>
      </c>
      <c r="Q218" s="12">
        <v>39.979999999999997</v>
      </c>
      <c r="R218" s="15">
        <v>0</v>
      </c>
      <c r="S218" s="11">
        <v>1</v>
      </c>
    </row>
    <row r="219" spans="1:19" ht="15.75" customHeight="1">
      <c r="A219" s="6">
        <v>19</v>
      </c>
      <c r="B219" s="7">
        <v>0.83333333333333304</v>
      </c>
      <c r="C219" s="12">
        <v>24.1</v>
      </c>
      <c r="D219" s="12">
        <v>7.62</v>
      </c>
      <c r="E219" s="12">
        <v>0.38</v>
      </c>
      <c r="F219" s="12">
        <v>0.75</v>
      </c>
      <c r="G219" s="12">
        <v>8.2799999999999994</v>
      </c>
      <c r="H219" s="12">
        <v>9.0299999999999994</v>
      </c>
      <c r="I219" s="12">
        <v>3</v>
      </c>
      <c r="J219" s="12">
        <v>16</v>
      </c>
      <c r="K219" s="8" t="s">
        <v>37</v>
      </c>
      <c r="L219" s="12">
        <v>27.8</v>
      </c>
      <c r="M219" s="12">
        <v>75.3</v>
      </c>
      <c r="N219" s="13">
        <v>1008.6</v>
      </c>
      <c r="O219" s="12">
        <v>0</v>
      </c>
      <c r="P219" s="12">
        <v>1.42</v>
      </c>
      <c r="Q219" s="12">
        <v>25.81</v>
      </c>
      <c r="R219" s="15">
        <v>0</v>
      </c>
      <c r="S219" s="11">
        <v>1</v>
      </c>
    </row>
    <row r="220" spans="1:19" ht="15.75" customHeight="1">
      <c r="A220" s="6">
        <v>19</v>
      </c>
      <c r="B220" s="7">
        <v>0.875</v>
      </c>
      <c r="C220" s="12">
        <v>24.2</v>
      </c>
      <c r="D220" s="12">
        <v>8.0299999999999994</v>
      </c>
      <c r="E220" s="12">
        <v>0.37</v>
      </c>
      <c r="F220" s="12">
        <v>0.57999999999999996</v>
      </c>
      <c r="G220" s="12">
        <v>7.99</v>
      </c>
      <c r="H220" s="12">
        <v>8.57</v>
      </c>
      <c r="I220" s="12">
        <v>3.11</v>
      </c>
      <c r="J220" s="12">
        <v>10</v>
      </c>
      <c r="K220" s="8" t="s">
        <v>37</v>
      </c>
      <c r="L220" s="12">
        <v>27.6</v>
      </c>
      <c r="M220" s="12">
        <v>77</v>
      </c>
      <c r="N220" s="13">
        <v>1008.9</v>
      </c>
      <c r="O220" s="12">
        <v>0</v>
      </c>
      <c r="P220" s="12">
        <v>1.59</v>
      </c>
      <c r="Q220" s="12">
        <v>26.37</v>
      </c>
      <c r="R220" s="15">
        <v>0</v>
      </c>
      <c r="S220" s="11">
        <v>1</v>
      </c>
    </row>
    <row r="221" spans="1:19" ht="15.75" customHeight="1">
      <c r="A221" s="6">
        <v>19</v>
      </c>
      <c r="B221" s="7">
        <v>0.91666666666666696</v>
      </c>
      <c r="C221" s="12">
        <v>24.1</v>
      </c>
      <c r="D221" s="12">
        <v>8.39</v>
      </c>
      <c r="E221" s="12">
        <v>0.37</v>
      </c>
      <c r="F221" s="12">
        <v>0.76</v>
      </c>
      <c r="G221" s="12">
        <v>7.48</v>
      </c>
      <c r="H221" s="12">
        <v>8.25</v>
      </c>
      <c r="I221" s="12">
        <v>3.07</v>
      </c>
      <c r="J221" s="12">
        <v>15</v>
      </c>
      <c r="K221" s="8" t="s">
        <v>37</v>
      </c>
      <c r="L221" s="12">
        <v>27.3</v>
      </c>
      <c r="M221" s="12">
        <v>78.599999999999994</v>
      </c>
      <c r="N221" s="13">
        <v>1009.3</v>
      </c>
      <c r="O221" s="12">
        <v>0</v>
      </c>
      <c r="P221" s="12">
        <v>1.71</v>
      </c>
      <c r="Q221" s="12">
        <v>24.6</v>
      </c>
      <c r="R221" s="15">
        <v>0</v>
      </c>
      <c r="S221" s="11">
        <v>1</v>
      </c>
    </row>
    <row r="222" spans="1:19" ht="15.75" customHeight="1">
      <c r="A222" s="6">
        <v>19</v>
      </c>
      <c r="B222" s="7">
        <v>0.95833333333333304</v>
      </c>
      <c r="C222" s="12">
        <v>24</v>
      </c>
      <c r="D222" s="12">
        <v>11.13</v>
      </c>
      <c r="E222" s="12">
        <v>0.36</v>
      </c>
      <c r="F222" s="12">
        <v>0.38</v>
      </c>
      <c r="G222" s="12">
        <v>6.76</v>
      </c>
      <c r="H222" s="12">
        <v>7.14</v>
      </c>
      <c r="I222" s="12">
        <v>3.21</v>
      </c>
      <c r="J222" s="12">
        <v>15</v>
      </c>
      <c r="K222" s="8" t="s">
        <v>37</v>
      </c>
      <c r="L222" s="12">
        <v>27.2</v>
      </c>
      <c r="M222" s="12">
        <v>76.900000000000006</v>
      </c>
      <c r="N222" s="13">
        <v>1009</v>
      </c>
      <c r="O222" s="12">
        <v>0</v>
      </c>
      <c r="P222" s="12">
        <v>2.08</v>
      </c>
      <c r="Q222" s="12">
        <v>29.58</v>
      </c>
      <c r="R222" s="15">
        <v>0</v>
      </c>
      <c r="S222" s="11">
        <v>1</v>
      </c>
    </row>
    <row r="223" spans="1:19" ht="15.75" customHeight="1"/>
    <row r="224" spans="1:19" ht="15.75" customHeight="1">
      <c r="A224" s="106" t="s">
        <v>55</v>
      </c>
      <c r="B224" s="107"/>
      <c r="C224" s="12">
        <v>1</v>
      </c>
      <c r="D224" s="12">
        <v>1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0</v>
      </c>
      <c r="K224" s="12">
        <v>0</v>
      </c>
      <c r="L224" s="12">
        <v>1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2</v>
      </c>
    </row>
    <row r="225" spans="1:19" ht="15.75" customHeight="1">
      <c r="A225" s="108" t="s">
        <v>1</v>
      </c>
      <c r="B225" s="107"/>
      <c r="C225" s="12">
        <v>0</v>
      </c>
      <c r="D225" s="12">
        <v>1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0</v>
      </c>
      <c r="K225" s="12">
        <v>24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</row>
    <row r="226" spans="1:19" ht="15.75" customHeight="1">
      <c r="A226" s="109" t="s">
        <v>2</v>
      </c>
      <c r="B226" s="107"/>
      <c r="C226" s="12">
        <v>0</v>
      </c>
      <c r="D226" s="12">
        <v>0</v>
      </c>
      <c r="E226" s="12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</row>
    <row r="227" spans="1:19" ht="15.75" customHeight="1">
      <c r="A227" s="110" t="s">
        <v>3</v>
      </c>
      <c r="B227" s="107"/>
      <c r="C227" s="12">
        <v>0</v>
      </c>
      <c r="D227" s="12">
        <v>0</v>
      </c>
      <c r="E227" s="12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</row>
    <row r="228" spans="1:19" ht="15.75" customHeight="1">
      <c r="A228" s="111" t="s">
        <v>56</v>
      </c>
      <c r="B228" s="107"/>
      <c r="C228" s="12">
        <f t="shared" ref="C228:R228" si="6">24-C224-C225-C226-C227</f>
        <v>23</v>
      </c>
      <c r="D228" s="12">
        <f t="shared" si="6"/>
        <v>22</v>
      </c>
      <c r="E228" s="12">
        <f t="shared" si="6"/>
        <v>22</v>
      </c>
      <c r="F228" s="12">
        <f t="shared" si="6"/>
        <v>22</v>
      </c>
      <c r="G228" s="12">
        <f t="shared" si="6"/>
        <v>22</v>
      </c>
      <c r="H228" s="12">
        <f t="shared" si="6"/>
        <v>22</v>
      </c>
      <c r="I228" s="12">
        <f t="shared" si="6"/>
        <v>22</v>
      </c>
      <c r="J228" s="12">
        <f t="shared" si="6"/>
        <v>24</v>
      </c>
      <c r="K228" s="12">
        <f t="shared" si="6"/>
        <v>0</v>
      </c>
      <c r="L228" s="12">
        <f t="shared" si="6"/>
        <v>23</v>
      </c>
      <c r="M228" s="12">
        <f t="shared" si="6"/>
        <v>23</v>
      </c>
      <c r="N228" s="12">
        <f t="shared" si="6"/>
        <v>23</v>
      </c>
      <c r="O228" s="12">
        <f t="shared" si="6"/>
        <v>23</v>
      </c>
      <c r="P228" s="12">
        <f t="shared" si="6"/>
        <v>23</v>
      </c>
      <c r="Q228" s="12">
        <f t="shared" si="6"/>
        <v>23</v>
      </c>
      <c r="R228" s="12">
        <f t="shared" si="6"/>
        <v>22</v>
      </c>
    </row>
    <row r="229" spans="1:19" ht="15.75" customHeight="1">
      <c r="A229" s="112" t="s">
        <v>57</v>
      </c>
      <c r="B229" s="107"/>
      <c r="C229" s="16">
        <f>C228/(SUM(S199:S222))</f>
        <v>0.95833333333333337</v>
      </c>
      <c r="D229" s="16">
        <f>D228/(SUM(S199:S222))</f>
        <v>0.91666666666666663</v>
      </c>
      <c r="E229" s="16">
        <f>E228/(SUM(S199:S222))</f>
        <v>0.91666666666666663</v>
      </c>
      <c r="F229" s="16">
        <f>F228/(SUM(S199:S222))</f>
        <v>0.91666666666666663</v>
      </c>
      <c r="G229" s="16">
        <f>G228/(SUM(S199:S222))</f>
        <v>0.91666666666666663</v>
      </c>
      <c r="H229" s="16">
        <f>H228/(SUM(S199:S222))</f>
        <v>0.91666666666666663</v>
      </c>
      <c r="I229" s="16">
        <f>I228/(SUM(S199:S222))</f>
        <v>0.91666666666666663</v>
      </c>
      <c r="J229" s="16">
        <f>J228/(SUM(S199:S222))</f>
        <v>1</v>
      </c>
      <c r="K229" s="16">
        <f>K228/(SUM(S199:S222))</f>
        <v>0</v>
      </c>
      <c r="L229" s="16">
        <f>L228/(SUM(S199:S222))</f>
        <v>0.95833333333333337</v>
      </c>
      <c r="M229" s="16">
        <f>M228/(SUM(S199:S222))</f>
        <v>0.95833333333333337</v>
      </c>
      <c r="N229" s="16">
        <f>N228/(SUM(S199:S222))</f>
        <v>0.95833333333333337</v>
      </c>
      <c r="O229" s="16">
        <f>O228/(SUM(S199:S222))</f>
        <v>0.95833333333333337</v>
      </c>
      <c r="P229" s="16">
        <f>P228/(SUM(S199:S222))</f>
        <v>0.95833333333333337</v>
      </c>
      <c r="Q229" s="16">
        <f>Q228/(SUM(S199:S222))</f>
        <v>0.95833333333333337</v>
      </c>
      <c r="R229" s="16">
        <f>R228/(SUM(S199:S222))</f>
        <v>0.91666666666666663</v>
      </c>
    </row>
    <row r="230" spans="1:19" ht="15.75" customHeight="1"/>
    <row r="231" spans="1:19" ht="15.75" customHeight="1">
      <c r="A231" s="6">
        <v>20</v>
      </c>
      <c r="B231" s="7">
        <v>0</v>
      </c>
      <c r="C231" s="12">
        <v>23.9</v>
      </c>
      <c r="D231" s="12">
        <v>11.67</v>
      </c>
      <c r="E231" s="12">
        <v>0.32</v>
      </c>
      <c r="F231" s="12">
        <v>0.2</v>
      </c>
      <c r="G231" s="12">
        <v>5.82</v>
      </c>
      <c r="H231" s="12">
        <v>6.02</v>
      </c>
      <c r="I231" s="12">
        <v>3.31</v>
      </c>
      <c r="J231" s="12">
        <v>14</v>
      </c>
      <c r="K231" s="8" t="s">
        <v>37</v>
      </c>
      <c r="L231" s="12">
        <v>27.2</v>
      </c>
      <c r="M231" s="12">
        <v>77.400000000000006</v>
      </c>
      <c r="N231" s="13">
        <v>1008.7</v>
      </c>
      <c r="O231" s="12">
        <v>1</v>
      </c>
      <c r="P231" s="12">
        <v>1.66</v>
      </c>
      <c r="Q231" s="12">
        <v>25.07</v>
      </c>
      <c r="R231" s="15">
        <v>0</v>
      </c>
      <c r="S231" s="11">
        <v>1</v>
      </c>
    </row>
    <row r="232" spans="1:19" ht="15.75" customHeight="1">
      <c r="A232" s="6">
        <v>20</v>
      </c>
      <c r="B232" s="7">
        <v>4.1666666666666664E-2</v>
      </c>
      <c r="C232" s="12">
        <v>23.8</v>
      </c>
      <c r="D232" s="12">
        <v>9.8800000000000008</v>
      </c>
      <c r="E232" s="12">
        <v>0.16</v>
      </c>
      <c r="F232" s="12">
        <v>0.23</v>
      </c>
      <c r="G232" s="12">
        <v>5.03</v>
      </c>
      <c r="H232" s="12">
        <v>5.27</v>
      </c>
      <c r="I232" s="12">
        <v>2.27</v>
      </c>
      <c r="J232" s="12">
        <v>9</v>
      </c>
      <c r="K232" s="8" t="s">
        <v>37</v>
      </c>
      <c r="L232" s="12">
        <v>27</v>
      </c>
      <c r="M232" s="12">
        <v>77.900000000000006</v>
      </c>
      <c r="N232" s="13">
        <v>1008.5</v>
      </c>
      <c r="O232" s="12">
        <v>0</v>
      </c>
      <c r="P232" s="12">
        <v>1.1100000000000001</v>
      </c>
      <c r="Q232" s="12">
        <v>35.07</v>
      </c>
      <c r="R232" s="15">
        <v>0</v>
      </c>
      <c r="S232" s="11">
        <v>1</v>
      </c>
    </row>
    <row r="233" spans="1:19" ht="15.75" customHeight="1">
      <c r="A233" s="6">
        <v>20</v>
      </c>
      <c r="B233" s="7">
        <v>8.3333333333333301E-2</v>
      </c>
      <c r="C233" s="12">
        <v>23.8</v>
      </c>
      <c r="D233" s="12">
        <v>8.7200000000000006</v>
      </c>
      <c r="E233" s="12">
        <v>0.17</v>
      </c>
      <c r="F233" s="12">
        <v>0.25</v>
      </c>
      <c r="G233" s="12">
        <v>5.22</v>
      </c>
      <c r="H233" s="12">
        <v>5.47</v>
      </c>
      <c r="I233" s="12">
        <v>1.87</v>
      </c>
      <c r="J233" s="12">
        <v>8</v>
      </c>
      <c r="K233" s="8" t="s">
        <v>37</v>
      </c>
      <c r="L233" s="12">
        <v>26.7</v>
      </c>
      <c r="M233" s="12">
        <v>78.900000000000006</v>
      </c>
      <c r="N233" s="13">
        <v>1008.2</v>
      </c>
      <c r="O233" s="12">
        <v>0</v>
      </c>
      <c r="P233" s="12">
        <v>0.91</v>
      </c>
      <c r="Q233" s="12">
        <v>39.130000000000003</v>
      </c>
      <c r="R233" s="15">
        <v>0</v>
      </c>
      <c r="S233" s="11">
        <v>1</v>
      </c>
    </row>
    <row r="234" spans="1:19" ht="15.75" customHeight="1">
      <c r="A234" s="6">
        <v>20</v>
      </c>
      <c r="B234" s="7">
        <v>0.125</v>
      </c>
      <c r="C234" s="12">
        <v>23.8</v>
      </c>
      <c r="D234" s="12">
        <v>5.36</v>
      </c>
      <c r="E234" s="12">
        <v>0.19</v>
      </c>
      <c r="F234" s="12">
        <v>0.82</v>
      </c>
      <c r="G234" s="12">
        <v>7.47</v>
      </c>
      <c r="H234" s="12">
        <v>8.2899999999999991</v>
      </c>
      <c r="I234" s="12">
        <v>1.9</v>
      </c>
      <c r="J234" s="12">
        <v>17</v>
      </c>
      <c r="K234" s="8" t="s">
        <v>37</v>
      </c>
      <c r="L234" s="12">
        <v>26.1</v>
      </c>
      <c r="M234" s="12">
        <v>82.6</v>
      </c>
      <c r="N234" s="13">
        <v>1008.2</v>
      </c>
      <c r="O234" s="19">
        <v>-1</v>
      </c>
      <c r="P234" s="12">
        <v>0.46</v>
      </c>
      <c r="Q234" s="12">
        <v>63.01</v>
      </c>
      <c r="R234" s="15">
        <v>0</v>
      </c>
      <c r="S234" s="11">
        <v>1</v>
      </c>
    </row>
    <row r="235" spans="1:19" ht="15.75" customHeight="1">
      <c r="A235" s="6">
        <v>20</v>
      </c>
      <c r="B235" s="7">
        <v>0.16666666666666699</v>
      </c>
      <c r="C235" s="12">
        <v>23.8</v>
      </c>
      <c r="D235" s="12">
        <v>6.96</v>
      </c>
      <c r="E235" s="12">
        <v>0.2</v>
      </c>
      <c r="F235" s="12">
        <v>0.38</v>
      </c>
      <c r="G235" s="12">
        <v>7.86</v>
      </c>
      <c r="H235" s="12">
        <v>8.23</v>
      </c>
      <c r="I235" s="12">
        <v>1.99</v>
      </c>
      <c r="J235" s="12">
        <v>10</v>
      </c>
      <c r="K235" s="8" t="s">
        <v>37</v>
      </c>
      <c r="L235" s="12">
        <v>25.9</v>
      </c>
      <c r="M235" s="12">
        <v>83</v>
      </c>
      <c r="N235" s="13">
        <v>1008</v>
      </c>
      <c r="O235" s="12">
        <v>0</v>
      </c>
      <c r="P235" s="12">
        <v>0.66</v>
      </c>
      <c r="Q235" s="12">
        <v>84.56</v>
      </c>
      <c r="R235" s="15">
        <v>0</v>
      </c>
      <c r="S235" s="11">
        <v>1</v>
      </c>
    </row>
    <row r="236" spans="1:19" ht="15.75" customHeight="1">
      <c r="A236" s="6">
        <v>20</v>
      </c>
      <c r="B236" s="7">
        <v>0.20833333333333301</v>
      </c>
      <c r="C236" s="12">
        <v>23.8</v>
      </c>
      <c r="D236" s="12">
        <v>1.18</v>
      </c>
      <c r="E236" s="12">
        <v>0.26</v>
      </c>
      <c r="F236" s="12">
        <v>2.0699999999999998</v>
      </c>
      <c r="G236" s="12">
        <v>16.07</v>
      </c>
      <c r="H236" s="12">
        <v>18.13</v>
      </c>
      <c r="I236" s="12">
        <v>2.1</v>
      </c>
      <c r="J236" s="12">
        <v>25</v>
      </c>
      <c r="K236" s="8" t="s">
        <v>37</v>
      </c>
      <c r="L236" s="12">
        <v>25.2</v>
      </c>
      <c r="M236" s="12">
        <v>87.4</v>
      </c>
      <c r="N236" s="13">
        <v>1008.3</v>
      </c>
      <c r="O236" s="12">
        <v>0</v>
      </c>
      <c r="P236" s="12">
        <v>0.88</v>
      </c>
      <c r="Q236" s="12">
        <v>178.41</v>
      </c>
      <c r="R236" s="15">
        <v>0</v>
      </c>
      <c r="S236" s="11">
        <v>1</v>
      </c>
    </row>
    <row r="237" spans="1:19" ht="15.75" customHeight="1">
      <c r="A237" s="6">
        <v>20</v>
      </c>
      <c r="B237" s="7">
        <v>0.25</v>
      </c>
      <c r="C237" s="12">
        <v>23.7</v>
      </c>
      <c r="D237" s="12">
        <v>1.03</v>
      </c>
      <c r="E237" s="12">
        <v>0.32</v>
      </c>
      <c r="F237" s="12">
        <v>2.77</v>
      </c>
      <c r="G237" s="12">
        <v>24.21</v>
      </c>
      <c r="H237" s="12">
        <v>26.98</v>
      </c>
      <c r="I237" s="12">
        <v>2.2400000000000002</v>
      </c>
      <c r="J237" s="12">
        <v>34</v>
      </c>
      <c r="K237" s="8" t="s">
        <v>37</v>
      </c>
      <c r="L237" s="12">
        <v>24.9</v>
      </c>
      <c r="M237" s="12">
        <v>89.5</v>
      </c>
      <c r="N237" s="13">
        <v>1008.8</v>
      </c>
      <c r="O237" s="12">
        <v>7</v>
      </c>
      <c r="P237" s="12">
        <v>0.57999999999999996</v>
      </c>
      <c r="Q237" s="12">
        <v>166.7</v>
      </c>
      <c r="R237" s="15">
        <v>0</v>
      </c>
      <c r="S237" s="11">
        <v>1</v>
      </c>
    </row>
    <row r="238" spans="1:19" ht="15.75" customHeight="1">
      <c r="A238" s="6">
        <v>20</v>
      </c>
      <c r="B238" s="7">
        <v>0.29166666666666702</v>
      </c>
      <c r="C238" s="12">
        <v>23.3</v>
      </c>
      <c r="D238" s="12">
        <v>1.66</v>
      </c>
      <c r="E238" s="12">
        <v>0.42</v>
      </c>
      <c r="F238" s="12">
        <v>8.9</v>
      </c>
      <c r="G238" s="12">
        <v>22.8</v>
      </c>
      <c r="H238" s="12">
        <v>31.7</v>
      </c>
      <c r="I238" s="12">
        <v>2.2400000000000002</v>
      </c>
      <c r="J238" s="12">
        <v>36</v>
      </c>
      <c r="K238" s="8" t="s">
        <v>37</v>
      </c>
      <c r="L238" s="12">
        <v>25.6</v>
      </c>
      <c r="M238" s="12">
        <v>87.3</v>
      </c>
      <c r="N238" s="13">
        <v>1009.4</v>
      </c>
      <c r="O238" s="12">
        <v>76</v>
      </c>
      <c r="P238" s="12">
        <v>0.74</v>
      </c>
      <c r="Q238" s="12">
        <v>176.32</v>
      </c>
      <c r="R238" s="15">
        <v>0</v>
      </c>
      <c r="S238" s="11">
        <v>1</v>
      </c>
    </row>
    <row r="239" spans="1:19" ht="15.75" customHeight="1">
      <c r="A239" s="6">
        <v>20</v>
      </c>
      <c r="B239" s="7">
        <v>0.33333333333333298</v>
      </c>
      <c r="C239" s="12">
        <v>23.3</v>
      </c>
      <c r="D239" s="12">
        <v>6.04</v>
      </c>
      <c r="E239" s="12">
        <v>0.43</v>
      </c>
      <c r="F239" s="12">
        <v>9.3000000000000007</v>
      </c>
      <c r="G239" s="12">
        <v>21.77</v>
      </c>
      <c r="H239" s="12">
        <v>31.07</v>
      </c>
      <c r="I239" s="12">
        <v>2.15</v>
      </c>
      <c r="J239" s="12">
        <v>37</v>
      </c>
      <c r="K239" s="8" t="s">
        <v>37</v>
      </c>
      <c r="L239" s="12">
        <v>27.6</v>
      </c>
      <c r="M239" s="12">
        <v>76</v>
      </c>
      <c r="N239" s="13">
        <v>1010.2</v>
      </c>
      <c r="O239" s="12">
        <v>232</v>
      </c>
      <c r="P239" s="12">
        <v>0.88</v>
      </c>
      <c r="Q239" s="12">
        <v>90.95</v>
      </c>
      <c r="R239" s="15">
        <v>0</v>
      </c>
      <c r="S239" s="11">
        <v>1</v>
      </c>
    </row>
    <row r="240" spans="1:19" ht="15.75" customHeight="1">
      <c r="A240" s="6">
        <v>20</v>
      </c>
      <c r="B240" s="7">
        <v>0.375</v>
      </c>
      <c r="C240" s="12">
        <v>24.2</v>
      </c>
      <c r="D240" s="12">
        <v>11.11</v>
      </c>
      <c r="E240" s="12">
        <v>0.26</v>
      </c>
      <c r="F240" s="12">
        <v>3.4</v>
      </c>
      <c r="G240" s="12">
        <v>10.32</v>
      </c>
      <c r="H240" s="12">
        <v>13.72</v>
      </c>
      <c r="I240" s="12">
        <v>2.12</v>
      </c>
      <c r="J240" s="12">
        <v>18</v>
      </c>
      <c r="K240" s="8" t="s">
        <v>37</v>
      </c>
      <c r="L240" s="12">
        <v>29.1</v>
      </c>
      <c r="M240" s="12">
        <v>65.599999999999994</v>
      </c>
      <c r="N240" s="13">
        <v>1010.7</v>
      </c>
      <c r="O240" s="12">
        <v>614</v>
      </c>
      <c r="P240" s="12">
        <v>1.94</v>
      </c>
      <c r="Q240" s="12">
        <v>67.5</v>
      </c>
      <c r="R240" s="15">
        <v>0</v>
      </c>
      <c r="S240" s="11">
        <v>1</v>
      </c>
    </row>
    <row r="241" spans="1:19" ht="15.75" customHeight="1">
      <c r="A241" s="6">
        <v>20</v>
      </c>
      <c r="B241" s="7">
        <v>0.41666666666666702</v>
      </c>
      <c r="C241" s="12">
        <v>25.8</v>
      </c>
      <c r="D241" s="12">
        <v>11.7</v>
      </c>
      <c r="E241" s="12">
        <v>0.18</v>
      </c>
      <c r="F241" s="12">
        <v>1.77</v>
      </c>
      <c r="G241" s="12">
        <v>7.51</v>
      </c>
      <c r="H241" s="12">
        <v>9.2899999999999991</v>
      </c>
      <c r="I241" s="12">
        <v>1.83</v>
      </c>
      <c r="J241" s="12">
        <v>11</v>
      </c>
      <c r="K241" s="8" t="s">
        <v>37</v>
      </c>
      <c r="L241" s="12">
        <v>30.4</v>
      </c>
      <c r="M241" s="12">
        <v>59.6</v>
      </c>
      <c r="N241" s="13">
        <v>1011</v>
      </c>
      <c r="O241" s="12">
        <v>808</v>
      </c>
      <c r="P241" s="12">
        <v>1.93</v>
      </c>
      <c r="Q241" s="12">
        <v>42.82</v>
      </c>
      <c r="R241" s="15">
        <v>0</v>
      </c>
      <c r="S241" s="11">
        <v>1</v>
      </c>
    </row>
    <row r="242" spans="1:19" ht="15.75" customHeight="1">
      <c r="A242" s="6">
        <v>20</v>
      </c>
      <c r="B242" s="7">
        <v>0.45833333333333298</v>
      </c>
      <c r="C242" s="12">
        <v>26.2</v>
      </c>
      <c r="D242" s="12">
        <v>11.92</v>
      </c>
      <c r="E242" s="12">
        <v>0.17</v>
      </c>
      <c r="F242" s="12">
        <v>1.37</v>
      </c>
      <c r="G242" s="12">
        <v>6.06</v>
      </c>
      <c r="H242" s="12">
        <v>7.43</v>
      </c>
      <c r="I242" s="12">
        <v>1.81</v>
      </c>
      <c r="J242" s="12">
        <v>12</v>
      </c>
      <c r="K242" s="8" t="s">
        <v>37</v>
      </c>
      <c r="L242" s="12">
        <v>30.9</v>
      </c>
      <c r="M242" s="12">
        <v>58.1</v>
      </c>
      <c r="N242" s="13">
        <v>1010.9</v>
      </c>
      <c r="O242" s="12">
        <v>977</v>
      </c>
      <c r="P242" s="12">
        <v>1.99</v>
      </c>
      <c r="Q242" s="12">
        <v>47.91</v>
      </c>
      <c r="R242" s="15">
        <v>0</v>
      </c>
      <c r="S242" s="11">
        <v>1</v>
      </c>
    </row>
    <row r="243" spans="1:19" ht="15.75" customHeight="1">
      <c r="A243" s="6">
        <v>20</v>
      </c>
      <c r="B243" s="7">
        <v>0.5</v>
      </c>
      <c r="C243" s="12">
        <v>26.4</v>
      </c>
      <c r="D243" s="12">
        <v>13.57</v>
      </c>
      <c r="E243" s="12">
        <v>0.17</v>
      </c>
      <c r="F243" s="12">
        <v>1.32</v>
      </c>
      <c r="G243" s="12">
        <v>5.67</v>
      </c>
      <c r="H243" s="12">
        <v>7</v>
      </c>
      <c r="I243" s="12">
        <v>1.62</v>
      </c>
      <c r="J243" s="12">
        <v>8</v>
      </c>
      <c r="K243" s="8" t="s">
        <v>37</v>
      </c>
      <c r="L243" s="12">
        <v>31.5</v>
      </c>
      <c r="M243" s="12">
        <v>56.1</v>
      </c>
      <c r="N243" s="13">
        <v>1010.4</v>
      </c>
      <c r="O243" s="12">
        <v>994</v>
      </c>
      <c r="P243" s="12">
        <v>1.95</v>
      </c>
      <c r="Q243" s="12">
        <v>42.1</v>
      </c>
      <c r="R243" s="15">
        <v>0</v>
      </c>
      <c r="S243" s="11">
        <v>1</v>
      </c>
    </row>
    <row r="244" spans="1:19" ht="15.75" customHeight="1">
      <c r="A244" s="6">
        <v>20</v>
      </c>
      <c r="B244" s="7">
        <v>0.54166666666666696</v>
      </c>
      <c r="C244" s="12">
        <v>26.5</v>
      </c>
      <c r="D244" s="12">
        <v>11.9</v>
      </c>
      <c r="E244" s="12">
        <v>0.26</v>
      </c>
      <c r="F244" s="12">
        <v>2.0499999999999998</v>
      </c>
      <c r="G244" s="12">
        <v>5.43</v>
      </c>
      <c r="H244" s="12">
        <v>7.48</v>
      </c>
      <c r="I244" s="12">
        <v>1.59</v>
      </c>
      <c r="J244" s="12">
        <v>16</v>
      </c>
      <c r="K244" s="8" t="s">
        <v>37</v>
      </c>
      <c r="L244" s="12">
        <v>31.4</v>
      </c>
      <c r="M244" s="12">
        <v>55.6</v>
      </c>
      <c r="N244" s="13">
        <v>1009.4</v>
      </c>
      <c r="O244" s="12">
        <v>688</v>
      </c>
      <c r="P244" s="12">
        <v>2.27</v>
      </c>
      <c r="Q244" s="12">
        <v>42.83</v>
      </c>
      <c r="R244" s="15">
        <v>0</v>
      </c>
      <c r="S244" s="11">
        <v>1</v>
      </c>
    </row>
    <row r="245" spans="1:19" ht="15.75" customHeight="1">
      <c r="A245" s="6">
        <v>20</v>
      </c>
      <c r="B245" s="7">
        <v>0.58333333333333304</v>
      </c>
      <c r="C245" s="12">
        <v>26.6</v>
      </c>
      <c r="D245" s="12">
        <v>11.66</v>
      </c>
      <c r="E245" s="12">
        <v>0.21</v>
      </c>
      <c r="F245" s="12">
        <v>2.4900000000000002</v>
      </c>
      <c r="G245" s="12">
        <v>5.61</v>
      </c>
      <c r="H245" s="12">
        <v>8.1</v>
      </c>
      <c r="I245" s="12">
        <v>1.66</v>
      </c>
      <c r="J245" s="12">
        <v>16</v>
      </c>
      <c r="K245" s="8" t="s">
        <v>37</v>
      </c>
      <c r="L245" s="12">
        <v>31.5</v>
      </c>
      <c r="M245" s="12">
        <v>53.8</v>
      </c>
      <c r="N245" s="13">
        <v>1008.4</v>
      </c>
      <c r="O245" s="12">
        <v>803</v>
      </c>
      <c r="P245" s="12">
        <v>2.25</v>
      </c>
      <c r="Q245" s="12">
        <v>31.27</v>
      </c>
      <c r="R245" s="15">
        <v>0</v>
      </c>
      <c r="S245" s="11">
        <v>1</v>
      </c>
    </row>
    <row r="246" spans="1:19" ht="15.75" customHeight="1">
      <c r="A246" s="6">
        <v>20</v>
      </c>
      <c r="B246" s="7">
        <v>0.625</v>
      </c>
      <c r="C246" s="12">
        <v>27</v>
      </c>
      <c r="D246" s="12">
        <v>11.8</v>
      </c>
      <c r="E246" s="12">
        <v>0.2</v>
      </c>
      <c r="F246" s="12">
        <v>1.61</v>
      </c>
      <c r="G246" s="12">
        <v>5.26</v>
      </c>
      <c r="H246" s="12">
        <v>6.87</v>
      </c>
      <c r="I246" s="12">
        <v>1.63</v>
      </c>
      <c r="J246" s="12">
        <v>11</v>
      </c>
      <c r="K246" s="8" t="s">
        <v>37</v>
      </c>
      <c r="L246" s="12">
        <v>31.5</v>
      </c>
      <c r="M246" s="12">
        <v>53.2</v>
      </c>
      <c r="N246" s="13">
        <v>1007.5</v>
      </c>
      <c r="O246" s="12">
        <v>620</v>
      </c>
      <c r="P246" s="12">
        <v>2.59</v>
      </c>
      <c r="Q246" s="12">
        <v>27.86</v>
      </c>
      <c r="R246" s="15">
        <v>0</v>
      </c>
      <c r="S246" s="11">
        <v>1</v>
      </c>
    </row>
    <row r="247" spans="1:19" ht="15.75" customHeight="1">
      <c r="A247" s="6">
        <v>20</v>
      </c>
      <c r="B247" s="7">
        <v>0.66666666666666696</v>
      </c>
      <c r="C247" s="12">
        <v>26.9</v>
      </c>
      <c r="D247" s="12">
        <v>11.75</v>
      </c>
      <c r="E247" s="12">
        <v>0.19</v>
      </c>
      <c r="F247" s="12">
        <v>1.64</v>
      </c>
      <c r="G247" s="12">
        <v>5.54</v>
      </c>
      <c r="H247" s="12">
        <v>7.18</v>
      </c>
      <c r="I247" s="12">
        <v>1.52</v>
      </c>
      <c r="J247" s="12">
        <v>14</v>
      </c>
      <c r="K247" s="8" t="s">
        <v>37</v>
      </c>
      <c r="L247" s="12">
        <v>31.1</v>
      </c>
      <c r="M247" s="12">
        <v>51.3</v>
      </c>
      <c r="N247" s="13">
        <v>1006.9</v>
      </c>
      <c r="O247" s="12">
        <v>450</v>
      </c>
      <c r="P247" s="12">
        <v>2.79</v>
      </c>
      <c r="Q247" s="12">
        <v>30.2</v>
      </c>
      <c r="R247" s="15">
        <v>0</v>
      </c>
      <c r="S247" s="11">
        <v>1</v>
      </c>
    </row>
    <row r="248" spans="1:19" ht="15.75" customHeight="1">
      <c r="A248" s="6">
        <v>20</v>
      </c>
      <c r="B248" s="7">
        <v>0.70833333333333304</v>
      </c>
      <c r="C248" s="12">
        <v>26.8</v>
      </c>
      <c r="D248" s="12">
        <v>12.26</v>
      </c>
      <c r="E248" s="12">
        <v>0.24</v>
      </c>
      <c r="F248" s="12">
        <v>2.29</v>
      </c>
      <c r="G248" s="12">
        <v>5.58</v>
      </c>
      <c r="H248" s="12">
        <v>7.87</v>
      </c>
      <c r="I248" s="12">
        <v>1.66</v>
      </c>
      <c r="J248" s="12">
        <v>15</v>
      </c>
      <c r="K248" s="8" t="s">
        <v>37</v>
      </c>
      <c r="L248" s="12">
        <v>30.3</v>
      </c>
      <c r="M248" s="12">
        <v>57.2</v>
      </c>
      <c r="N248" s="13">
        <v>1007.2</v>
      </c>
      <c r="O248" s="12">
        <v>236</v>
      </c>
      <c r="P248" s="12">
        <v>2.82</v>
      </c>
      <c r="Q248" s="12">
        <v>33.43</v>
      </c>
      <c r="R248" s="15">
        <v>0</v>
      </c>
      <c r="S248" s="11">
        <v>1</v>
      </c>
    </row>
    <row r="249" spans="1:19" ht="15.75" customHeight="1">
      <c r="A249" s="6">
        <v>20</v>
      </c>
      <c r="B249" s="7">
        <v>0.75</v>
      </c>
      <c r="C249" s="12">
        <v>25.4</v>
      </c>
      <c r="D249" s="12">
        <v>10.68</v>
      </c>
      <c r="E249" s="12">
        <v>0.45</v>
      </c>
      <c r="F249" s="12">
        <v>2.62</v>
      </c>
      <c r="G249" s="12">
        <v>8.1300000000000008</v>
      </c>
      <c r="H249" s="12">
        <v>10.75</v>
      </c>
      <c r="I249" s="12">
        <v>1.72</v>
      </c>
      <c r="J249" s="12">
        <v>24</v>
      </c>
      <c r="K249" s="8" t="s">
        <v>37</v>
      </c>
      <c r="L249" s="12">
        <v>29.1</v>
      </c>
      <c r="M249" s="12">
        <v>63</v>
      </c>
      <c r="N249" s="13">
        <v>1007.4</v>
      </c>
      <c r="O249" s="12">
        <v>31</v>
      </c>
      <c r="P249" s="12">
        <v>2.1</v>
      </c>
      <c r="Q249" s="12">
        <v>14.08</v>
      </c>
      <c r="R249" s="15">
        <v>0</v>
      </c>
      <c r="S249" s="11">
        <v>1</v>
      </c>
    </row>
    <row r="250" spans="1:19" ht="15.75" customHeight="1">
      <c r="A250" s="6">
        <v>20</v>
      </c>
      <c r="B250" s="7">
        <v>0.79166666666666696</v>
      </c>
      <c r="C250" s="12">
        <v>24.5</v>
      </c>
      <c r="D250" s="12">
        <v>6.4</v>
      </c>
      <c r="E250" s="12">
        <v>0.34</v>
      </c>
      <c r="F250" s="12">
        <v>2.52</v>
      </c>
      <c r="G250" s="12">
        <v>10.130000000000001</v>
      </c>
      <c r="H250" s="12">
        <v>12.65</v>
      </c>
      <c r="I250" s="12">
        <v>1.83</v>
      </c>
      <c r="J250" s="12">
        <v>22</v>
      </c>
      <c r="K250" s="8" t="s">
        <v>37</v>
      </c>
      <c r="L250" s="12">
        <v>28.3</v>
      </c>
      <c r="M250" s="12">
        <v>67.2</v>
      </c>
      <c r="N250" s="13">
        <v>1008</v>
      </c>
      <c r="O250" s="12">
        <v>0</v>
      </c>
      <c r="P250" s="12">
        <v>1.81</v>
      </c>
      <c r="Q250" s="12">
        <v>349.15</v>
      </c>
      <c r="R250" s="15">
        <v>0</v>
      </c>
      <c r="S250" s="11">
        <v>1</v>
      </c>
    </row>
    <row r="251" spans="1:19" ht="15.75" customHeight="1">
      <c r="A251" s="6">
        <v>20</v>
      </c>
      <c r="B251" s="7">
        <v>0.83333333333333304</v>
      </c>
      <c r="C251" s="12">
        <v>24.2</v>
      </c>
      <c r="D251" s="12">
        <v>7.17</v>
      </c>
      <c r="E251" s="12">
        <v>0.34</v>
      </c>
      <c r="F251" s="12">
        <v>1.31</v>
      </c>
      <c r="G251" s="12">
        <v>9.19</v>
      </c>
      <c r="H251" s="12">
        <v>10.5</v>
      </c>
      <c r="I251" s="12">
        <v>1.89</v>
      </c>
      <c r="J251" s="12">
        <v>8</v>
      </c>
      <c r="K251" s="8" t="s">
        <v>37</v>
      </c>
      <c r="L251" s="12">
        <v>28.1</v>
      </c>
      <c r="M251" s="12">
        <v>69.599999999999994</v>
      </c>
      <c r="N251" s="13">
        <v>1009.1</v>
      </c>
      <c r="O251" s="12">
        <v>0</v>
      </c>
      <c r="P251" s="12">
        <v>1.85</v>
      </c>
      <c r="Q251" s="12">
        <v>342.92</v>
      </c>
      <c r="R251" s="15">
        <v>0</v>
      </c>
      <c r="S251" s="11">
        <v>1</v>
      </c>
    </row>
    <row r="252" spans="1:19" ht="15.75" customHeight="1">
      <c r="A252" s="6">
        <v>20</v>
      </c>
      <c r="B252" s="7">
        <v>0.875</v>
      </c>
      <c r="C252" s="12">
        <v>24.2</v>
      </c>
      <c r="D252" s="12">
        <v>6.85</v>
      </c>
      <c r="E252" s="12">
        <v>0.35</v>
      </c>
      <c r="F252" s="12">
        <v>0.8</v>
      </c>
      <c r="G252" s="12">
        <v>9.02</v>
      </c>
      <c r="H252" s="12">
        <v>9.82</v>
      </c>
      <c r="I252" s="12">
        <v>2.23</v>
      </c>
      <c r="J252" s="12">
        <v>11</v>
      </c>
      <c r="K252" s="8" t="s">
        <v>37</v>
      </c>
      <c r="L252" s="12">
        <v>27.8</v>
      </c>
      <c r="M252" s="12">
        <v>73</v>
      </c>
      <c r="N252" s="13">
        <v>1010.2</v>
      </c>
      <c r="O252" s="12">
        <v>0</v>
      </c>
      <c r="P252" s="12">
        <v>1.44</v>
      </c>
      <c r="Q252" s="12">
        <v>346.68</v>
      </c>
      <c r="R252" s="15">
        <v>0</v>
      </c>
      <c r="S252" s="11">
        <v>1</v>
      </c>
    </row>
    <row r="253" spans="1:19" ht="15.75" customHeight="1">
      <c r="A253" s="6">
        <v>20</v>
      </c>
      <c r="B253" s="7">
        <v>0.91666666666666696</v>
      </c>
      <c r="C253" s="12">
        <v>24.3</v>
      </c>
      <c r="D253" s="12">
        <v>7.23</v>
      </c>
      <c r="E253" s="12">
        <v>0.34</v>
      </c>
      <c r="F253" s="12">
        <v>0.68</v>
      </c>
      <c r="G253" s="12">
        <v>8.32</v>
      </c>
      <c r="H253" s="12">
        <v>9</v>
      </c>
      <c r="I253" s="12">
        <v>2.0699999999999998</v>
      </c>
      <c r="J253" s="12">
        <v>13</v>
      </c>
      <c r="K253" s="8" t="s">
        <v>37</v>
      </c>
      <c r="L253" s="12">
        <v>27.7</v>
      </c>
      <c r="M253" s="12">
        <v>73.099999999999994</v>
      </c>
      <c r="N253" s="13">
        <v>1010.5</v>
      </c>
      <c r="O253" s="12">
        <v>1</v>
      </c>
      <c r="P253" s="12">
        <v>1.95</v>
      </c>
      <c r="Q253" s="12">
        <v>333.99</v>
      </c>
      <c r="R253" s="15">
        <v>0</v>
      </c>
      <c r="S253" s="11">
        <v>1</v>
      </c>
    </row>
    <row r="254" spans="1:19" ht="15.75" customHeight="1">
      <c r="A254" s="6">
        <v>20</v>
      </c>
      <c r="B254" s="7">
        <v>0.95833333333333304</v>
      </c>
      <c r="C254" s="12">
        <v>24.2</v>
      </c>
      <c r="D254" s="12">
        <v>6.57</v>
      </c>
      <c r="E254" s="12">
        <v>0.38</v>
      </c>
      <c r="F254" s="12">
        <v>1.42</v>
      </c>
      <c r="G254" s="12">
        <v>8.74</v>
      </c>
      <c r="H254" s="12">
        <v>10.16</v>
      </c>
      <c r="I254" s="12">
        <v>2.33</v>
      </c>
      <c r="J254" s="12">
        <v>10</v>
      </c>
      <c r="K254" s="8" t="s">
        <v>37</v>
      </c>
      <c r="L254" s="12">
        <v>27.8</v>
      </c>
      <c r="M254" s="12">
        <v>74</v>
      </c>
      <c r="N254" s="13">
        <v>1010.7</v>
      </c>
      <c r="O254" s="12">
        <v>1</v>
      </c>
      <c r="P254" s="12">
        <v>1.3</v>
      </c>
      <c r="Q254" s="12">
        <v>333.85</v>
      </c>
      <c r="R254" s="15">
        <v>0</v>
      </c>
      <c r="S254" s="11">
        <v>1</v>
      </c>
    </row>
    <row r="255" spans="1:19" ht="15.75" customHeight="1"/>
    <row r="256" spans="1:19" ht="15.75" customHeight="1">
      <c r="A256" s="106" t="s">
        <v>55</v>
      </c>
      <c r="B256" s="107"/>
      <c r="C256" s="12">
        <v>0</v>
      </c>
      <c r="D256" s="12">
        <v>0</v>
      </c>
      <c r="E256" s="12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1</v>
      </c>
      <c r="P256" s="12">
        <v>0</v>
      </c>
      <c r="Q256" s="12">
        <v>0</v>
      </c>
      <c r="R256" s="12">
        <v>0</v>
      </c>
    </row>
    <row r="257" spans="1:19" ht="15.75" customHeight="1">
      <c r="A257" s="108" t="s">
        <v>1</v>
      </c>
      <c r="B257" s="107"/>
      <c r="C257" s="12">
        <v>0</v>
      </c>
      <c r="D257" s="12">
        <v>0</v>
      </c>
      <c r="E257" s="12">
        <v>0</v>
      </c>
      <c r="F257" s="12">
        <v>0</v>
      </c>
      <c r="G257" s="12">
        <v>0</v>
      </c>
      <c r="H257" s="12">
        <v>0</v>
      </c>
      <c r="I257" s="12">
        <v>0</v>
      </c>
      <c r="J257" s="12">
        <v>0</v>
      </c>
      <c r="K257" s="12">
        <v>24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</row>
    <row r="258" spans="1:19" ht="15.75" customHeight="1">
      <c r="A258" s="109" t="s">
        <v>2</v>
      </c>
      <c r="B258" s="107"/>
      <c r="C258" s="12">
        <v>0</v>
      </c>
      <c r="D258" s="12">
        <v>0</v>
      </c>
      <c r="E258" s="12">
        <v>0</v>
      </c>
      <c r="F258" s="12">
        <v>0</v>
      </c>
      <c r="G258" s="12">
        <v>0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</row>
    <row r="259" spans="1:19" ht="15.75" customHeight="1">
      <c r="A259" s="110" t="s">
        <v>3</v>
      </c>
      <c r="B259" s="107"/>
      <c r="C259" s="12">
        <v>0</v>
      </c>
      <c r="D259" s="12">
        <v>0</v>
      </c>
      <c r="E259" s="12">
        <v>0</v>
      </c>
      <c r="F259" s="12">
        <v>0</v>
      </c>
      <c r="G259" s="12">
        <v>0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</row>
    <row r="260" spans="1:19" ht="15.75" customHeight="1">
      <c r="A260" s="111" t="s">
        <v>56</v>
      </c>
      <c r="B260" s="107"/>
      <c r="C260" s="12">
        <f t="shared" ref="C260:R260" si="7">24-C256-C257-C258-C259</f>
        <v>24</v>
      </c>
      <c r="D260" s="12">
        <f t="shared" si="7"/>
        <v>24</v>
      </c>
      <c r="E260" s="12">
        <f t="shared" si="7"/>
        <v>24</v>
      </c>
      <c r="F260" s="12">
        <f t="shared" si="7"/>
        <v>24</v>
      </c>
      <c r="G260" s="12">
        <f t="shared" si="7"/>
        <v>24</v>
      </c>
      <c r="H260" s="12">
        <f t="shared" si="7"/>
        <v>24</v>
      </c>
      <c r="I260" s="12">
        <f t="shared" si="7"/>
        <v>24</v>
      </c>
      <c r="J260" s="12">
        <f t="shared" si="7"/>
        <v>24</v>
      </c>
      <c r="K260" s="12">
        <f t="shared" si="7"/>
        <v>0</v>
      </c>
      <c r="L260" s="12">
        <f t="shared" si="7"/>
        <v>24</v>
      </c>
      <c r="M260" s="12">
        <f t="shared" si="7"/>
        <v>24</v>
      </c>
      <c r="N260" s="12">
        <f t="shared" si="7"/>
        <v>24</v>
      </c>
      <c r="O260" s="12">
        <f t="shared" si="7"/>
        <v>23</v>
      </c>
      <c r="P260" s="12">
        <f t="shared" si="7"/>
        <v>24</v>
      </c>
      <c r="Q260" s="12">
        <f t="shared" si="7"/>
        <v>24</v>
      </c>
      <c r="R260" s="12">
        <f t="shared" si="7"/>
        <v>24</v>
      </c>
    </row>
    <row r="261" spans="1:19" ht="15.75" customHeight="1">
      <c r="A261" s="112" t="s">
        <v>57</v>
      </c>
      <c r="B261" s="107"/>
      <c r="C261" s="16">
        <f>C260/(SUM(S231:S254))</f>
        <v>1</v>
      </c>
      <c r="D261" s="16">
        <f>D260/(SUM(S231:S254))</f>
        <v>1</v>
      </c>
      <c r="E261" s="16">
        <f>E260/(SUM(S231:S254))</f>
        <v>1</v>
      </c>
      <c r="F261" s="16">
        <f>F260/(SUM(S231:S254))</f>
        <v>1</v>
      </c>
      <c r="G261" s="16">
        <f>G260/(SUM(S231:S254))</f>
        <v>1</v>
      </c>
      <c r="H261" s="16">
        <f>H260/(SUM(S231:S254))</f>
        <v>1</v>
      </c>
      <c r="I261" s="16">
        <f>I260/(SUM(S231:S254))</f>
        <v>1</v>
      </c>
      <c r="J261" s="16">
        <f>J260/(SUM(S231:S254))</f>
        <v>1</v>
      </c>
      <c r="K261" s="16">
        <f>K260/(SUM(S231:S254))</f>
        <v>0</v>
      </c>
      <c r="L261" s="16">
        <f>L260/(SUM(S231:S254))</f>
        <v>1</v>
      </c>
      <c r="M261" s="16">
        <f>M260/(SUM(S231:S254))</f>
        <v>1</v>
      </c>
      <c r="N261" s="16">
        <f>N260/(SUM(S231:S254))</f>
        <v>1</v>
      </c>
      <c r="O261" s="16">
        <f>O260/(SUM(S231:S254))</f>
        <v>0.95833333333333337</v>
      </c>
      <c r="P261" s="16">
        <f>P260/(SUM(S231:S254))</f>
        <v>1</v>
      </c>
      <c r="Q261" s="16">
        <f>Q260/(SUM(S231:S254))</f>
        <v>1</v>
      </c>
      <c r="R261" s="16">
        <f>R260/(SUM(S231:S254))</f>
        <v>1</v>
      </c>
    </row>
    <row r="262" spans="1:19" ht="15.75" customHeight="1"/>
    <row r="263" spans="1:19" ht="15.75" customHeight="1">
      <c r="A263" s="6">
        <v>21</v>
      </c>
      <c r="B263" s="7">
        <v>0</v>
      </c>
      <c r="C263" s="12">
        <v>24.2</v>
      </c>
      <c r="D263" s="12">
        <v>6.46</v>
      </c>
      <c r="E263" s="12">
        <v>0.35</v>
      </c>
      <c r="F263" s="12">
        <v>1.0900000000000001</v>
      </c>
      <c r="G263" s="12">
        <v>9.2100000000000009</v>
      </c>
      <c r="H263" s="12">
        <v>10.3</v>
      </c>
      <c r="I263" s="12">
        <v>2.14</v>
      </c>
      <c r="J263" s="12">
        <v>7</v>
      </c>
      <c r="K263" s="8" t="s">
        <v>37</v>
      </c>
      <c r="L263" s="12">
        <v>27.7</v>
      </c>
      <c r="M263" s="12">
        <v>75.8</v>
      </c>
      <c r="N263" s="13">
        <v>1010.4</v>
      </c>
      <c r="O263" s="12">
        <v>1</v>
      </c>
      <c r="P263" s="12">
        <v>1.32</v>
      </c>
      <c r="Q263" s="12">
        <v>331.02</v>
      </c>
      <c r="R263" s="15">
        <v>0</v>
      </c>
      <c r="S263" s="11">
        <v>1</v>
      </c>
    </row>
    <row r="264" spans="1:19" ht="15.75" customHeight="1">
      <c r="A264" s="6">
        <v>21</v>
      </c>
      <c r="B264" s="7">
        <v>4.1666666666666664E-2</v>
      </c>
      <c r="C264" s="12">
        <v>24.2</v>
      </c>
      <c r="D264" s="12">
        <v>8.5</v>
      </c>
      <c r="E264" s="12">
        <v>0.21</v>
      </c>
      <c r="F264" s="12">
        <v>0.32</v>
      </c>
      <c r="G264" s="12">
        <v>7.76</v>
      </c>
      <c r="H264" s="12">
        <v>8.08</v>
      </c>
      <c r="I264" s="12">
        <v>2.08</v>
      </c>
      <c r="J264" s="12">
        <v>4</v>
      </c>
      <c r="K264" s="8" t="s">
        <v>37</v>
      </c>
      <c r="L264" s="12">
        <v>27.6</v>
      </c>
      <c r="M264" s="12">
        <v>76.7</v>
      </c>
      <c r="N264" s="13">
        <v>1010</v>
      </c>
      <c r="O264" s="12">
        <v>1</v>
      </c>
      <c r="P264" s="12">
        <v>1.31</v>
      </c>
      <c r="Q264" s="12">
        <v>349.06</v>
      </c>
      <c r="R264" s="15">
        <v>0</v>
      </c>
      <c r="S264" s="11">
        <v>1</v>
      </c>
    </row>
    <row r="265" spans="1:19" ht="15.75" customHeight="1">
      <c r="A265" s="6">
        <v>21</v>
      </c>
      <c r="B265" s="7">
        <v>8.3333333333333301E-2</v>
      </c>
      <c r="C265" s="12">
        <v>24.3</v>
      </c>
      <c r="D265" s="12">
        <v>10.32</v>
      </c>
      <c r="E265" s="12">
        <v>0.21</v>
      </c>
      <c r="F265" s="12">
        <v>0.16</v>
      </c>
      <c r="G265" s="12">
        <v>6.09</v>
      </c>
      <c r="H265" s="12">
        <v>6.24</v>
      </c>
      <c r="I265" s="12">
        <v>2.09</v>
      </c>
      <c r="J265" s="12">
        <v>9</v>
      </c>
      <c r="K265" s="8" t="s">
        <v>37</v>
      </c>
      <c r="L265" s="12">
        <v>27.3</v>
      </c>
      <c r="M265" s="12">
        <v>79.3</v>
      </c>
      <c r="N265" s="13">
        <v>1009.2</v>
      </c>
      <c r="O265" s="12">
        <v>1</v>
      </c>
      <c r="P265" s="12">
        <v>1.95</v>
      </c>
      <c r="Q265" s="12">
        <v>333.44</v>
      </c>
      <c r="R265" s="15">
        <v>0</v>
      </c>
      <c r="S265" s="11">
        <v>1</v>
      </c>
    </row>
    <row r="266" spans="1:19" ht="15.75" customHeight="1">
      <c r="A266" s="6">
        <v>21</v>
      </c>
      <c r="B266" s="7">
        <v>0.125</v>
      </c>
      <c r="C266" s="12">
        <v>24.1</v>
      </c>
      <c r="D266" s="12">
        <v>11.92</v>
      </c>
      <c r="E266" s="12">
        <v>0.23</v>
      </c>
      <c r="F266" s="12">
        <v>0.28999999999999998</v>
      </c>
      <c r="G266" s="12">
        <v>5.58</v>
      </c>
      <c r="H266" s="12">
        <v>5.87</v>
      </c>
      <c r="I266" s="12">
        <v>2.04</v>
      </c>
      <c r="J266" s="12">
        <v>5</v>
      </c>
      <c r="K266" s="8" t="s">
        <v>37</v>
      </c>
      <c r="L266" s="12">
        <v>27.2</v>
      </c>
      <c r="M266" s="12">
        <v>80.599999999999994</v>
      </c>
      <c r="N266" s="13">
        <v>1008.8</v>
      </c>
      <c r="O266" s="12">
        <v>1</v>
      </c>
      <c r="P266" s="12">
        <v>1.74</v>
      </c>
      <c r="Q266" s="12">
        <v>326.07</v>
      </c>
      <c r="R266" s="15">
        <v>0</v>
      </c>
      <c r="S266" s="11">
        <v>1</v>
      </c>
    </row>
    <row r="267" spans="1:19" ht="15.75" customHeight="1">
      <c r="A267" s="6">
        <v>21</v>
      </c>
      <c r="B267" s="7">
        <v>0.16666666666666699</v>
      </c>
      <c r="C267" s="12">
        <v>24.2</v>
      </c>
      <c r="D267" s="12">
        <v>12.01</v>
      </c>
      <c r="E267" s="12">
        <v>0.24</v>
      </c>
      <c r="F267" s="12">
        <v>0.51</v>
      </c>
      <c r="G267" s="12">
        <v>6.96</v>
      </c>
      <c r="H267" s="12">
        <v>7.47</v>
      </c>
      <c r="I267" s="12">
        <v>2.0299999999999998</v>
      </c>
      <c r="J267" s="12">
        <v>13</v>
      </c>
      <c r="K267" s="8" t="s">
        <v>37</v>
      </c>
      <c r="L267" s="12">
        <v>26.9</v>
      </c>
      <c r="M267" s="12">
        <v>82.2</v>
      </c>
      <c r="N267" s="13">
        <v>1008.5</v>
      </c>
      <c r="O267" s="12">
        <v>1</v>
      </c>
      <c r="P267" s="12">
        <v>1.43</v>
      </c>
      <c r="Q267" s="12">
        <v>310.89999999999998</v>
      </c>
      <c r="R267" s="15">
        <v>0</v>
      </c>
      <c r="S267" s="11">
        <v>1</v>
      </c>
    </row>
    <row r="268" spans="1:19" ht="15.75" customHeight="1">
      <c r="A268" s="6">
        <v>21</v>
      </c>
      <c r="B268" s="7">
        <v>0.20833333333333301</v>
      </c>
      <c r="C268" s="12">
        <v>24.1</v>
      </c>
      <c r="D268" s="12">
        <v>9.94</v>
      </c>
      <c r="E268" s="12">
        <v>0.27</v>
      </c>
      <c r="F268" s="12">
        <v>1.03</v>
      </c>
      <c r="G268" s="12">
        <v>9.85</v>
      </c>
      <c r="H268" s="12">
        <v>10.88</v>
      </c>
      <c r="I268" s="12">
        <v>1.99</v>
      </c>
      <c r="J268" s="12">
        <v>10</v>
      </c>
      <c r="K268" s="8" t="s">
        <v>37</v>
      </c>
      <c r="L268" s="12">
        <v>26.5</v>
      </c>
      <c r="M268" s="12">
        <v>83.8</v>
      </c>
      <c r="N268" s="13">
        <v>1008.3</v>
      </c>
      <c r="O268" s="12">
        <v>3</v>
      </c>
      <c r="P268" s="12">
        <v>1.17</v>
      </c>
      <c r="Q268" s="12">
        <v>330.36</v>
      </c>
      <c r="R268" s="15">
        <v>0</v>
      </c>
      <c r="S268" s="11">
        <v>1</v>
      </c>
    </row>
    <row r="269" spans="1:19" ht="15.75" customHeight="1">
      <c r="A269" s="6">
        <v>21</v>
      </c>
      <c r="B269" s="7">
        <v>0.25</v>
      </c>
      <c r="C269" s="12">
        <v>23.9</v>
      </c>
      <c r="D269" s="12">
        <v>7.06</v>
      </c>
      <c r="E269" s="12">
        <v>0.3</v>
      </c>
      <c r="F269" s="12">
        <v>1.67</v>
      </c>
      <c r="G269" s="12">
        <v>11.42</v>
      </c>
      <c r="H269" s="12">
        <v>13.08</v>
      </c>
      <c r="I269" s="12">
        <v>2.0499999999999998</v>
      </c>
      <c r="J269" s="12">
        <v>12</v>
      </c>
      <c r="K269" s="8" t="s">
        <v>37</v>
      </c>
      <c r="L269" s="12">
        <v>26.7</v>
      </c>
      <c r="M269" s="12">
        <v>83</v>
      </c>
      <c r="N269" s="13">
        <v>1008.3</v>
      </c>
      <c r="O269" s="12">
        <v>7</v>
      </c>
      <c r="P269" s="12">
        <v>0.46</v>
      </c>
      <c r="Q269" s="12">
        <v>343.76</v>
      </c>
      <c r="R269" s="15">
        <v>0</v>
      </c>
      <c r="S269" s="11">
        <v>1</v>
      </c>
    </row>
    <row r="270" spans="1:19" ht="15.75" customHeight="1">
      <c r="A270" s="6">
        <v>21</v>
      </c>
      <c r="B270" s="7">
        <v>0.29166666666666702</v>
      </c>
      <c r="C270" s="12">
        <v>24</v>
      </c>
      <c r="D270" s="12">
        <v>2.04</v>
      </c>
      <c r="E270" s="12">
        <v>0.45</v>
      </c>
      <c r="F270" s="12">
        <v>9.86</v>
      </c>
      <c r="G270" s="12">
        <v>18.260000000000002</v>
      </c>
      <c r="H270" s="12">
        <v>28.12</v>
      </c>
      <c r="I270" s="12">
        <v>2.2799999999999998</v>
      </c>
      <c r="J270" s="12">
        <v>14</v>
      </c>
      <c r="K270" s="8" t="s">
        <v>37</v>
      </c>
      <c r="L270" s="12">
        <v>27</v>
      </c>
      <c r="M270" s="12">
        <v>83.3</v>
      </c>
      <c r="N270" s="13">
        <v>1008.8</v>
      </c>
      <c r="O270" s="12">
        <v>65</v>
      </c>
      <c r="P270" s="12">
        <v>0.24</v>
      </c>
      <c r="Q270" s="12">
        <v>119.08</v>
      </c>
      <c r="R270" s="15">
        <v>0</v>
      </c>
      <c r="S270" s="11">
        <v>1</v>
      </c>
    </row>
    <row r="271" spans="1:19" ht="15.75" customHeight="1">
      <c r="A271" s="6">
        <v>21</v>
      </c>
      <c r="B271" s="7">
        <v>0.33333333333333298</v>
      </c>
      <c r="C271" s="12">
        <v>24.4</v>
      </c>
      <c r="D271" s="12">
        <v>12.21</v>
      </c>
      <c r="E271" s="12">
        <v>0.38</v>
      </c>
      <c r="F271" s="12">
        <v>4.1399999999999997</v>
      </c>
      <c r="G271" s="12">
        <v>12.38</v>
      </c>
      <c r="H271" s="12">
        <v>16.510000000000002</v>
      </c>
      <c r="I271" s="12">
        <v>2.29</v>
      </c>
      <c r="J271" s="12">
        <v>12</v>
      </c>
      <c r="K271" s="8" t="s">
        <v>37</v>
      </c>
      <c r="L271" s="12">
        <v>28.1</v>
      </c>
      <c r="M271" s="12">
        <v>77</v>
      </c>
      <c r="N271" s="13">
        <v>1009.4</v>
      </c>
      <c r="O271" s="12">
        <v>234</v>
      </c>
      <c r="P271" s="12">
        <v>1.02</v>
      </c>
      <c r="Q271" s="12">
        <v>63.69</v>
      </c>
      <c r="R271" s="15">
        <v>0</v>
      </c>
      <c r="S271" s="11">
        <v>1</v>
      </c>
    </row>
    <row r="272" spans="1:19" ht="15.75" customHeight="1">
      <c r="A272" s="6">
        <v>21</v>
      </c>
      <c r="B272" s="7">
        <v>0.375</v>
      </c>
      <c r="C272" s="12">
        <v>25.1</v>
      </c>
      <c r="D272" s="12">
        <v>16.61</v>
      </c>
      <c r="E272" s="12">
        <v>0.31</v>
      </c>
      <c r="F272" s="12">
        <v>2.06</v>
      </c>
      <c r="G272" s="12">
        <v>8.6199999999999992</v>
      </c>
      <c r="H272" s="12">
        <v>10.68</v>
      </c>
      <c r="I272" s="12">
        <v>1.86</v>
      </c>
      <c r="J272" s="12">
        <v>20</v>
      </c>
      <c r="K272" s="8" t="s">
        <v>37</v>
      </c>
      <c r="L272" s="12">
        <v>29.3</v>
      </c>
      <c r="M272" s="12">
        <v>69.8</v>
      </c>
      <c r="N272" s="13">
        <v>1009.8</v>
      </c>
      <c r="O272" s="12">
        <v>558</v>
      </c>
      <c r="P272" s="12">
        <v>1.58</v>
      </c>
      <c r="Q272" s="12">
        <v>67.180000000000007</v>
      </c>
      <c r="R272" s="15">
        <v>0</v>
      </c>
      <c r="S272" s="11">
        <v>1</v>
      </c>
    </row>
    <row r="273" spans="1:19" ht="15.75" customHeight="1">
      <c r="A273" s="6">
        <v>21</v>
      </c>
      <c r="B273" s="7">
        <v>0.41666666666666702</v>
      </c>
      <c r="C273" s="12">
        <v>25.8</v>
      </c>
      <c r="D273" s="12">
        <v>18.809999999999999</v>
      </c>
      <c r="E273" s="12">
        <v>0.26</v>
      </c>
      <c r="F273" s="12">
        <v>1.08</v>
      </c>
      <c r="G273" s="12">
        <v>7.24</v>
      </c>
      <c r="H273" s="12">
        <v>8.32</v>
      </c>
      <c r="I273" s="12">
        <v>1.77</v>
      </c>
      <c r="J273" s="12">
        <v>18</v>
      </c>
      <c r="K273" s="8" t="s">
        <v>37</v>
      </c>
      <c r="L273" s="12">
        <v>30.6</v>
      </c>
      <c r="M273" s="12">
        <v>62.5</v>
      </c>
      <c r="N273" s="13">
        <v>1009.6</v>
      </c>
      <c r="O273" s="12">
        <v>709</v>
      </c>
      <c r="P273" s="12">
        <v>2.2000000000000002</v>
      </c>
      <c r="Q273" s="12">
        <v>76.510000000000005</v>
      </c>
      <c r="R273" s="15">
        <v>0</v>
      </c>
      <c r="S273" s="11">
        <v>1</v>
      </c>
    </row>
    <row r="274" spans="1:19" ht="15.75" customHeight="1">
      <c r="A274" s="6">
        <v>21</v>
      </c>
      <c r="B274" s="7">
        <v>0.45833333333333298</v>
      </c>
      <c r="C274" s="12">
        <v>26</v>
      </c>
      <c r="D274" s="12">
        <v>17.57</v>
      </c>
      <c r="E274" s="12">
        <v>0.25</v>
      </c>
      <c r="F274" s="12">
        <v>1.25</v>
      </c>
      <c r="G274" s="12">
        <v>6.61</v>
      </c>
      <c r="H274" s="12">
        <v>7.86</v>
      </c>
      <c r="I274" s="12">
        <v>1.71</v>
      </c>
      <c r="J274" s="12">
        <v>17</v>
      </c>
      <c r="K274" s="8" t="s">
        <v>37</v>
      </c>
      <c r="L274" s="12">
        <v>31.4</v>
      </c>
      <c r="M274" s="12">
        <v>58.3</v>
      </c>
      <c r="N274" s="13">
        <v>1009.2</v>
      </c>
      <c r="O274" s="12">
        <v>869</v>
      </c>
      <c r="P274" s="12">
        <v>2.8</v>
      </c>
      <c r="Q274" s="12">
        <v>71.64</v>
      </c>
      <c r="R274" s="15">
        <v>0</v>
      </c>
      <c r="S274" s="11">
        <v>1</v>
      </c>
    </row>
    <row r="275" spans="1:19" ht="15.75" customHeight="1">
      <c r="A275" s="6">
        <v>21</v>
      </c>
      <c r="B275" s="7">
        <v>0.5</v>
      </c>
      <c r="C275" s="12">
        <v>26.1</v>
      </c>
      <c r="D275" s="12">
        <v>17.510000000000002</v>
      </c>
      <c r="E275" s="12">
        <v>0.26</v>
      </c>
      <c r="F275" s="12">
        <v>1.06</v>
      </c>
      <c r="G275" s="12">
        <v>5.68</v>
      </c>
      <c r="H275" s="12">
        <v>6.74</v>
      </c>
      <c r="I275" s="12">
        <v>1.84</v>
      </c>
      <c r="J275" s="12">
        <v>17</v>
      </c>
      <c r="K275" s="8" t="s">
        <v>37</v>
      </c>
      <c r="L275" s="12">
        <v>30.9</v>
      </c>
      <c r="M275" s="12">
        <v>60.8</v>
      </c>
      <c r="N275" s="13">
        <v>1009.1</v>
      </c>
      <c r="O275" s="12">
        <v>856</v>
      </c>
      <c r="P275" s="12">
        <v>3.62</v>
      </c>
      <c r="Q275" s="12">
        <v>53.96</v>
      </c>
      <c r="R275" s="15">
        <v>0</v>
      </c>
      <c r="S275" s="11">
        <v>1</v>
      </c>
    </row>
    <row r="276" spans="1:19" ht="15.75" customHeight="1">
      <c r="A276" s="6">
        <v>21</v>
      </c>
      <c r="B276" s="7">
        <v>0.54166666666666696</v>
      </c>
      <c r="C276" s="12">
        <v>26</v>
      </c>
      <c r="D276" s="12">
        <v>15.66</v>
      </c>
      <c r="E276" s="12">
        <v>0.31</v>
      </c>
      <c r="F276" s="12">
        <v>1.7</v>
      </c>
      <c r="G276" s="12">
        <v>5.21</v>
      </c>
      <c r="H276" s="12">
        <v>6.91</v>
      </c>
      <c r="I276" s="12">
        <v>1.89</v>
      </c>
      <c r="J276" s="12">
        <v>20</v>
      </c>
      <c r="K276" s="8" t="s">
        <v>37</v>
      </c>
      <c r="L276" s="12">
        <v>30.9</v>
      </c>
      <c r="M276" s="12">
        <v>62.4</v>
      </c>
      <c r="N276" s="13">
        <v>1008.9</v>
      </c>
      <c r="O276" s="12">
        <v>666</v>
      </c>
      <c r="P276" s="12">
        <v>3.37</v>
      </c>
      <c r="Q276" s="12">
        <v>53.04</v>
      </c>
      <c r="R276" s="15">
        <v>0</v>
      </c>
      <c r="S276" s="11">
        <v>1</v>
      </c>
    </row>
    <row r="277" spans="1:19" ht="15.75" customHeight="1">
      <c r="A277" s="6">
        <v>21</v>
      </c>
      <c r="B277" s="7">
        <v>0.58333333333333304</v>
      </c>
      <c r="C277" s="12">
        <v>26.1</v>
      </c>
      <c r="D277" s="12">
        <v>14.11</v>
      </c>
      <c r="E277" s="12">
        <v>0.27</v>
      </c>
      <c r="F277" s="12">
        <v>2.2999999999999998</v>
      </c>
      <c r="G277" s="12">
        <v>5.17</v>
      </c>
      <c r="H277" s="12">
        <v>7.47</v>
      </c>
      <c r="I277" s="12">
        <v>1.89</v>
      </c>
      <c r="J277" s="12">
        <v>21</v>
      </c>
      <c r="K277" s="8" t="s">
        <v>37</v>
      </c>
      <c r="L277" s="12">
        <v>30.9</v>
      </c>
      <c r="M277" s="12">
        <v>62.9</v>
      </c>
      <c r="N277" s="13">
        <v>1008.3</v>
      </c>
      <c r="O277" s="12">
        <v>527</v>
      </c>
      <c r="P277" s="12">
        <v>3.39</v>
      </c>
      <c r="Q277" s="12">
        <v>49.14</v>
      </c>
      <c r="R277" s="15">
        <v>0</v>
      </c>
      <c r="S277" s="11">
        <v>1</v>
      </c>
    </row>
    <row r="278" spans="1:19" ht="15.75" customHeight="1">
      <c r="A278" s="6">
        <v>21</v>
      </c>
      <c r="B278" s="7">
        <v>0.625</v>
      </c>
      <c r="C278" s="12">
        <v>26.5</v>
      </c>
      <c r="D278" s="12">
        <v>14.06</v>
      </c>
      <c r="E278" s="12">
        <v>0.28000000000000003</v>
      </c>
      <c r="F278" s="12">
        <v>1.46</v>
      </c>
      <c r="G278" s="12">
        <v>5.23</v>
      </c>
      <c r="H278" s="12">
        <v>6.69</v>
      </c>
      <c r="I278" s="12">
        <v>2.0499999999999998</v>
      </c>
      <c r="J278" s="12">
        <v>15</v>
      </c>
      <c r="K278" s="8" t="s">
        <v>37</v>
      </c>
      <c r="L278" s="12">
        <v>30.2</v>
      </c>
      <c r="M278" s="12">
        <v>67.599999999999994</v>
      </c>
      <c r="N278" s="13">
        <v>1007.7</v>
      </c>
      <c r="O278" s="12">
        <v>391</v>
      </c>
      <c r="P278" s="12">
        <v>3.49</v>
      </c>
      <c r="Q278" s="12">
        <v>44.3</v>
      </c>
      <c r="R278" s="15">
        <v>0</v>
      </c>
      <c r="S278" s="11">
        <v>1</v>
      </c>
    </row>
    <row r="279" spans="1:19" ht="15.75" customHeight="1">
      <c r="A279" s="6">
        <v>21</v>
      </c>
      <c r="B279" s="7">
        <v>0.66666666666666696</v>
      </c>
      <c r="C279" s="12">
        <v>26.7</v>
      </c>
      <c r="D279" s="12">
        <v>12.75</v>
      </c>
      <c r="E279" s="12">
        <v>0.27</v>
      </c>
      <c r="F279" s="12">
        <v>1.31</v>
      </c>
      <c r="G279" s="12">
        <v>4.8099999999999996</v>
      </c>
      <c r="H279" s="12">
        <v>6.12</v>
      </c>
      <c r="I279" s="12">
        <v>2.19</v>
      </c>
      <c r="J279" s="12">
        <v>11</v>
      </c>
      <c r="K279" s="8" t="s">
        <v>37</v>
      </c>
      <c r="L279" s="12">
        <v>30</v>
      </c>
      <c r="M279" s="12">
        <v>67.400000000000006</v>
      </c>
      <c r="N279" s="13">
        <v>1007.2</v>
      </c>
      <c r="O279" s="12">
        <v>400</v>
      </c>
      <c r="P279" s="12">
        <v>3.58</v>
      </c>
      <c r="Q279" s="12">
        <v>45.1</v>
      </c>
      <c r="R279" s="15">
        <v>0</v>
      </c>
      <c r="S279" s="11">
        <v>1</v>
      </c>
    </row>
    <row r="280" spans="1:19" ht="15.75" customHeight="1">
      <c r="A280" s="6">
        <v>21</v>
      </c>
      <c r="B280" s="7">
        <v>0.70833333333333304</v>
      </c>
      <c r="C280" s="12">
        <v>26.5</v>
      </c>
      <c r="D280" s="12">
        <v>12.72</v>
      </c>
      <c r="E280" s="12">
        <v>0.28999999999999998</v>
      </c>
      <c r="F280" s="12">
        <v>1.1599999999999999</v>
      </c>
      <c r="G280" s="12">
        <v>5.01</v>
      </c>
      <c r="H280" s="12">
        <v>6.18</v>
      </c>
      <c r="I280" s="12">
        <v>2.2599999999999998</v>
      </c>
      <c r="J280" s="12">
        <v>7</v>
      </c>
      <c r="K280" s="8" t="s">
        <v>37</v>
      </c>
      <c r="L280" s="12">
        <v>29.6</v>
      </c>
      <c r="M280" s="12">
        <v>68.8</v>
      </c>
      <c r="N280" s="13">
        <v>1007.1</v>
      </c>
      <c r="O280" s="12">
        <v>199</v>
      </c>
      <c r="P280" s="12">
        <v>3.32</v>
      </c>
      <c r="Q280" s="12">
        <v>43.16</v>
      </c>
      <c r="R280" s="15">
        <v>0</v>
      </c>
      <c r="S280" s="11">
        <v>1</v>
      </c>
    </row>
    <row r="281" spans="1:19" ht="15.75" customHeight="1">
      <c r="A281" s="6">
        <v>21</v>
      </c>
      <c r="B281" s="7">
        <v>0.75</v>
      </c>
      <c r="C281" s="12">
        <v>25.7</v>
      </c>
      <c r="D281" s="12">
        <v>13.3</v>
      </c>
      <c r="E281" s="12">
        <v>0.51</v>
      </c>
      <c r="F281" s="12">
        <v>2.3199999999999998</v>
      </c>
      <c r="G281" s="12">
        <v>7.96</v>
      </c>
      <c r="H281" s="12">
        <v>10.28</v>
      </c>
      <c r="I281" s="12">
        <v>2.19</v>
      </c>
      <c r="J281" s="12">
        <v>8</v>
      </c>
      <c r="K281" s="8" t="s">
        <v>37</v>
      </c>
      <c r="L281" s="12">
        <v>28.6</v>
      </c>
      <c r="M281" s="12">
        <v>74.2</v>
      </c>
      <c r="N281" s="13">
        <v>1007.5</v>
      </c>
      <c r="O281" s="12">
        <v>25</v>
      </c>
      <c r="P281" s="12">
        <v>2.67</v>
      </c>
      <c r="Q281" s="12">
        <v>52.53</v>
      </c>
      <c r="R281" s="15">
        <v>0</v>
      </c>
      <c r="S281" s="11">
        <v>1</v>
      </c>
    </row>
    <row r="282" spans="1:19" ht="15.75" customHeight="1">
      <c r="A282" s="6">
        <v>21</v>
      </c>
      <c r="B282" s="7">
        <v>0.79166666666666696</v>
      </c>
      <c r="C282" s="12">
        <v>25.1</v>
      </c>
      <c r="D282" s="12">
        <v>12.74</v>
      </c>
      <c r="E282" s="12">
        <v>0.35</v>
      </c>
      <c r="F282" s="12">
        <v>0.53</v>
      </c>
      <c r="G282" s="12">
        <v>7.26</v>
      </c>
      <c r="H282" s="12">
        <v>7.79</v>
      </c>
      <c r="I282" s="12">
        <v>2.16</v>
      </c>
      <c r="J282" s="12">
        <v>8</v>
      </c>
      <c r="K282" s="8" t="s">
        <v>37</v>
      </c>
      <c r="L282" s="12">
        <v>28.2</v>
      </c>
      <c r="M282" s="12">
        <v>75.900000000000006</v>
      </c>
      <c r="N282" s="13">
        <v>1008</v>
      </c>
      <c r="O282" s="12">
        <v>1</v>
      </c>
      <c r="P282" s="12">
        <v>2.48</v>
      </c>
      <c r="Q282" s="12">
        <v>44</v>
      </c>
      <c r="R282" s="15">
        <v>0</v>
      </c>
      <c r="S282" s="11">
        <v>1</v>
      </c>
    </row>
    <row r="283" spans="1:19" ht="15.75" customHeight="1">
      <c r="A283" s="6">
        <v>21</v>
      </c>
      <c r="B283" s="7">
        <v>0.83333333333333304</v>
      </c>
      <c r="C283" s="12">
        <v>25</v>
      </c>
      <c r="D283" s="12">
        <v>12.47</v>
      </c>
      <c r="E283" s="12">
        <v>0.33</v>
      </c>
      <c r="F283" s="12">
        <v>0.49</v>
      </c>
      <c r="G283" s="12">
        <v>6.43</v>
      </c>
      <c r="H283" s="12">
        <v>6.91</v>
      </c>
      <c r="I283" s="12">
        <v>2.17</v>
      </c>
      <c r="J283" s="12">
        <v>15</v>
      </c>
      <c r="K283" s="8" t="s">
        <v>37</v>
      </c>
      <c r="L283" s="12">
        <v>28.2</v>
      </c>
      <c r="M283" s="12">
        <v>75.7</v>
      </c>
      <c r="N283" s="13">
        <v>1009</v>
      </c>
      <c r="O283" s="12">
        <v>1</v>
      </c>
      <c r="P283" s="12">
        <v>2.36</v>
      </c>
      <c r="Q283" s="12">
        <v>43.19</v>
      </c>
      <c r="R283" s="15">
        <v>0</v>
      </c>
      <c r="S283" s="11">
        <v>1</v>
      </c>
    </row>
    <row r="284" spans="1:19" ht="15.75" customHeight="1">
      <c r="A284" s="6">
        <v>21</v>
      </c>
      <c r="B284" s="7">
        <v>0.875</v>
      </c>
      <c r="C284" s="12">
        <v>25</v>
      </c>
      <c r="D284" s="12">
        <v>13.14</v>
      </c>
      <c r="E284" s="12">
        <v>0.32</v>
      </c>
      <c r="F284" s="12">
        <v>0.31</v>
      </c>
      <c r="G284" s="12">
        <v>5.41</v>
      </c>
      <c r="H284" s="12">
        <v>5.72</v>
      </c>
      <c r="I284" s="12">
        <v>2.23</v>
      </c>
      <c r="J284" s="12">
        <v>11</v>
      </c>
      <c r="K284" s="8" t="s">
        <v>37</v>
      </c>
      <c r="L284" s="12">
        <v>28.1</v>
      </c>
      <c r="M284" s="12">
        <v>76.400000000000006</v>
      </c>
      <c r="N284" s="13">
        <v>1009.8</v>
      </c>
      <c r="O284" s="12">
        <v>1</v>
      </c>
      <c r="P284" s="12">
        <v>2.5499999999999998</v>
      </c>
      <c r="Q284" s="12">
        <v>44.04</v>
      </c>
      <c r="R284" s="15">
        <v>0</v>
      </c>
      <c r="S284" s="11">
        <v>1</v>
      </c>
    </row>
    <row r="285" spans="1:19" ht="15.75" customHeight="1">
      <c r="A285" s="6">
        <v>21</v>
      </c>
      <c r="B285" s="7">
        <v>0.91666666666666696</v>
      </c>
      <c r="C285" s="12">
        <v>24.9</v>
      </c>
      <c r="D285" s="12">
        <v>12.97</v>
      </c>
      <c r="E285" s="12">
        <v>0.33</v>
      </c>
      <c r="F285" s="12">
        <v>7.0000000000000007E-2</v>
      </c>
      <c r="G285" s="12">
        <v>5.19</v>
      </c>
      <c r="H285" s="12">
        <v>5.26</v>
      </c>
      <c r="I285" s="12">
        <v>2.13</v>
      </c>
      <c r="J285" s="12">
        <v>10</v>
      </c>
      <c r="K285" s="8" t="s">
        <v>37</v>
      </c>
      <c r="L285" s="12">
        <v>28.1</v>
      </c>
      <c r="M285" s="12">
        <v>77.400000000000006</v>
      </c>
      <c r="N285" s="13">
        <v>1010.4</v>
      </c>
      <c r="O285" s="12">
        <v>1</v>
      </c>
      <c r="P285" s="12">
        <v>2.39</v>
      </c>
      <c r="Q285" s="12">
        <v>47.71</v>
      </c>
      <c r="R285" s="15">
        <v>0</v>
      </c>
      <c r="S285" s="11">
        <v>1</v>
      </c>
    </row>
    <row r="286" spans="1:19" ht="15.75" customHeight="1">
      <c r="A286" s="6">
        <v>21</v>
      </c>
      <c r="B286" s="7">
        <v>0.95833333333333304</v>
      </c>
      <c r="C286" s="12">
        <v>24.8</v>
      </c>
      <c r="D286" s="12">
        <v>12.04</v>
      </c>
      <c r="E286" s="12">
        <v>0.32</v>
      </c>
      <c r="F286" s="12">
        <v>0.05</v>
      </c>
      <c r="G286" s="12">
        <v>5.5</v>
      </c>
      <c r="H286" s="12">
        <v>5.55</v>
      </c>
      <c r="I286" s="12">
        <v>2.42</v>
      </c>
      <c r="J286" s="12">
        <v>9</v>
      </c>
      <c r="K286" s="8" t="s">
        <v>37</v>
      </c>
      <c r="L286" s="12">
        <v>28</v>
      </c>
      <c r="M286" s="12">
        <v>77.900000000000006</v>
      </c>
      <c r="N286" s="13">
        <v>1010.2</v>
      </c>
      <c r="O286" s="12">
        <v>1</v>
      </c>
      <c r="P286" s="12">
        <v>2.4900000000000002</v>
      </c>
      <c r="Q286" s="12">
        <v>50.74</v>
      </c>
      <c r="R286" s="15">
        <v>0</v>
      </c>
      <c r="S286" s="11">
        <v>1</v>
      </c>
    </row>
    <row r="287" spans="1:19" ht="15.75" customHeight="1"/>
    <row r="288" spans="1:19" ht="15.75" customHeight="1">
      <c r="A288" s="106" t="s">
        <v>55</v>
      </c>
      <c r="B288" s="107"/>
      <c r="C288" s="12">
        <v>0</v>
      </c>
      <c r="D288" s="12">
        <v>0</v>
      </c>
      <c r="E288" s="12">
        <v>0</v>
      </c>
      <c r="F288" s="12">
        <v>0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0</v>
      </c>
      <c r="R288" s="12">
        <v>0</v>
      </c>
    </row>
    <row r="289" spans="1:19" ht="15.75" customHeight="1">
      <c r="A289" s="108" t="s">
        <v>1</v>
      </c>
      <c r="B289" s="107"/>
      <c r="C289" s="12">
        <v>0</v>
      </c>
      <c r="D289" s="12">
        <v>0</v>
      </c>
      <c r="E289" s="12">
        <v>0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24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0</v>
      </c>
      <c r="R289" s="12">
        <v>0</v>
      </c>
    </row>
    <row r="290" spans="1:19" ht="15.75" customHeight="1">
      <c r="A290" s="109" t="s">
        <v>2</v>
      </c>
      <c r="B290" s="107"/>
      <c r="C290" s="12">
        <v>0</v>
      </c>
      <c r="D290" s="12">
        <v>0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0</v>
      </c>
      <c r="R290" s="12">
        <v>0</v>
      </c>
    </row>
    <row r="291" spans="1:19" ht="15.75" customHeight="1">
      <c r="A291" s="110" t="s">
        <v>3</v>
      </c>
      <c r="B291" s="107"/>
      <c r="C291" s="12">
        <v>0</v>
      </c>
      <c r="D291" s="12">
        <v>0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</row>
    <row r="292" spans="1:19" ht="15.75" customHeight="1">
      <c r="A292" s="111" t="s">
        <v>56</v>
      </c>
      <c r="B292" s="107"/>
      <c r="C292" s="12">
        <f t="shared" ref="C292:R292" si="8">24-C288-C289-C290-C291</f>
        <v>24</v>
      </c>
      <c r="D292" s="12">
        <f t="shared" si="8"/>
        <v>24</v>
      </c>
      <c r="E292" s="12">
        <f t="shared" si="8"/>
        <v>24</v>
      </c>
      <c r="F292" s="12">
        <f t="shared" si="8"/>
        <v>24</v>
      </c>
      <c r="G292" s="12">
        <f t="shared" si="8"/>
        <v>24</v>
      </c>
      <c r="H292" s="12">
        <f t="shared" si="8"/>
        <v>24</v>
      </c>
      <c r="I292" s="12">
        <f t="shared" si="8"/>
        <v>24</v>
      </c>
      <c r="J292" s="12">
        <f t="shared" si="8"/>
        <v>24</v>
      </c>
      <c r="K292" s="12">
        <f t="shared" si="8"/>
        <v>0</v>
      </c>
      <c r="L292" s="12">
        <f t="shared" si="8"/>
        <v>24</v>
      </c>
      <c r="M292" s="12">
        <f t="shared" si="8"/>
        <v>24</v>
      </c>
      <c r="N292" s="12">
        <f t="shared" si="8"/>
        <v>24</v>
      </c>
      <c r="O292" s="12">
        <f t="shared" si="8"/>
        <v>24</v>
      </c>
      <c r="P292" s="12">
        <f t="shared" si="8"/>
        <v>24</v>
      </c>
      <c r="Q292" s="12">
        <f t="shared" si="8"/>
        <v>24</v>
      </c>
      <c r="R292" s="12">
        <f t="shared" si="8"/>
        <v>24</v>
      </c>
    </row>
    <row r="293" spans="1:19" ht="15.75" customHeight="1">
      <c r="A293" s="112" t="s">
        <v>57</v>
      </c>
      <c r="B293" s="107"/>
      <c r="C293" s="16">
        <f>C292/(SUM(S263:S286))</f>
        <v>1</v>
      </c>
      <c r="D293" s="16">
        <f>D292/(SUM(S263:S286))</f>
        <v>1</v>
      </c>
      <c r="E293" s="16">
        <f>E292/(SUM(S263:S286))</f>
        <v>1</v>
      </c>
      <c r="F293" s="16">
        <f>F292/(SUM(S263:S286))</f>
        <v>1</v>
      </c>
      <c r="G293" s="16">
        <f>G292/(SUM(S263:S286))</f>
        <v>1</v>
      </c>
      <c r="H293" s="16">
        <f>H292/(SUM(S263:S286))</f>
        <v>1</v>
      </c>
      <c r="I293" s="16">
        <f>I292/(SUM(S263:S286))</f>
        <v>1</v>
      </c>
      <c r="J293" s="16">
        <f>J292/(SUM(S263:S286))</f>
        <v>1</v>
      </c>
      <c r="K293" s="16">
        <f>K292/(SUM(S263:S286))</f>
        <v>0</v>
      </c>
      <c r="L293" s="16">
        <f>L292/(SUM(S263:S286))</f>
        <v>1</v>
      </c>
      <c r="M293" s="16">
        <f>M292/(SUM(S263:S286))</f>
        <v>1</v>
      </c>
      <c r="N293" s="16">
        <f>N292/(SUM(S263:S286))</f>
        <v>1</v>
      </c>
      <c r="O293" s="16">
        <f>O292/(SUM(S263:S286))</f>
        <v>1</v>
      </c>
      <c r="P293" s="16">
        <f>P292/(SUM(S263:S286))</f>
        <v>1</v>
      </c>
      <c r="Q293" s="16">
        <f>Q292/(SUM(S263:S286))</f>
        <v>1</v>
      </c>
      <c r="R293" s="16">
        <f>R292/(SUM(S263:S286))</f>
        <v>1</v>
      </c>
    </row>
    <row r="294" spans="1:19" ht="15.75" customHeight="1"/>
    <row r="295" spans="1:19" ht="15.75" customHeight="1">
      <c r="A295" s="6">
        <v>22</v>
      </c>
      <c r="B295" s="7">
        <v>0</v>
      </c>
      <c r="C295" s="12">
        <v>24.2</v>
      </c>
      <c r="D295" s="12">
        <v>6.46</v>
      </c>
      <c r="E295" s="12">
        <v>0.35</v>
      </c>
      <c r="F295" s="12">
        <v>1.0900000000000001</v>
      </c>
      <c r="G295" s="12">
        <v>9.2100000000000009</v>
      </c>
      <c r="H295" s="12">
        <v>10.3</v>
      </c>
      <c r="I295" s="12">
        <v>2.14</v>
      </c>
      <c r="J295" s="12">
        <v>7</v>
      </c>
      <c r="K295" s="8" t="s">
        <v>37</v>
      </c>
      <c r="L295" s="12">
        <v>27.7</v>
      </c>
      <c r="M295" s="12">
        <v>75.8</v>
      </c>
      <c r="N295" s="13">
        <v>1010.4</v>
      </c>
      <c r="O295" s="12">
        <v>1</v>
      </c>
      <c r="P295" s="12">
        <v>1.32</v>
      </c>
      <c r="Q295" s="12">
        <v>331.02</v>
      </c>
      <c r="R295" s="15">
        <v>0</v>
      </c>
      <c r="S295" s="11">
        <v>1</v>
      </c>
    </row>
    <row r="296" spans="1:19" ht="15.75" customHeight="1">
      <c r="A296" s="6">
        <v>22</v>
      </c>
      <c r="B296" s="7">
        <v>4.1666666666666664E-2</v>
      </c>
      <c r="C296" s="12">
        <v>24.2</v>
      </c>
      <c r="D296" s="12">
        <v>8.5</v>
      </c>
      <c r="E296" s="12">
        <v>0.21</v>
      </c>
      <c r="F296" s="12">
        <v>0.32</v>
      </c>
      <c r="G296" s="12">
        <v>7.76</v>
      </c>
      <c r="H296" s="12">
        <v>8.08</v>
      </c>
      <c r="I296" s="12">
        <v>2.08</v>
      </c>
      <c r="J296" s="12">
        <v>4</v>
      </c>
      <c r="K296" s="8" t="s">
        <v>37</v>
      </c>
      <c r="L296" s="12">
        <v>27.6</v>
      </c>
      <c r="M296" s="12">
        <v>76.7</v>
      </c>
      <c r="N296" s="13">
        <v>1010</v>
      </c>
      <c r="O296" s="12">
        <v>1</v>
      </c>
      <c r="P296" s="12">
        <v>1.31</v>
      </c>
      <c r="Q296" s="12">
        <v>349.06</v>
      </c>
      <c r="R296" s="15">
        <v>0</v>
      </c>
      <c r="S296" s="11">
        <v>1</v>
      </c>
    </row>
    <row r="297" spans="1:19" ht="15.75" customHeight="1">
      <c r="A297" s="6">
        <v>22</v>
      </c>
      <c r="B297" s="7">
        <v>8.3333333333333301E-2</v>
      </c>
      <c r="C297" s="12">
        <v>24.3</v>
      </c>
      <c r="D297" s="12">
        <v>10.32</v>
      </c>
      <c r="E297" s="12">
        <v>0.21</v>
      </c>
      <c r="F297" s="12">
        <v>0.16</v>
      </c>
      <c r="G297" s="12">
        <v>6.09</v>
      </c>
      <c r="H297" s="12">
        <v>6.24</v>
      </c>
      <c r="I297" s="12">
        <v>2.09</v>
      </c>
      <c r="J297" s="12">
        <v>9</v>
      </c>
      <c r="K297" s="8" t="s">
        <v>37</v>
      </c>
      <c r="L297" s="12">
        <v>27.3</v>
      </c>
      <c r="M297" s="12">
        <v>79.3</v>
      </c>
      <c r="N297" s="13">
        <v>1009.2</v>
      </c>
      <c r="O297" s="12">
        <v>1</v>
      </c>
      <c r="P297" s="12">
        <v>1.95</v>
      </c>
      <c r="Q297" s="12">
        <v>333.44</v>
      </c>
      <c r="R297" s="15">
        <v>0</v>
      </c>
      <c r="S297" s="11">
        <v>1</v>
      </c>
    </row>
    <row r="298" spans="1:19" ht="15.75" customHeight="1">
      <c r="A298" s="6">
        <v>22</v>
      </c>
      <c r="B298" s="7">
        <v>0.125</v>
      </c>
      <c r="C298" s="12">
        <v>24.1</v>
      </c>
      <c r="D298" s="12">
        <v>11.92</v>
      </c>
      <c r="E298" s="12">
        <v>0.23</v>
      </c>
      <c r="F298" s="12">
        <v>0.28999999999999998</v>
      </c>
      <c r="G298" s="12">
        <v>5.58</v>
      </c>
      <c r="H298" s="12">
        <v>5.87</v>
      </c>
      <c r="I298" s="12">
        <v>2.04</v>
      </c>
      <c r="J298" s="12">
        <v>5</v>
      </c>
      <c r="K298" s="8" t="s">
        <v>37</v>
      </c>
      <c r="L298" s="12">
        <v>27.2</v>
      </c>
      <c r="M298" s="12">
        <v>80.599999999999994</v>
      </c>
      <c r="N298" s="13">
        <v>1008.8</v>
      </c>
      <c r="O298" s="12">
        <v>1</v>
      </c>
      <c r="P298" s="12">
        <v>1.74</v>
      </c>
      <c r="Q298" s="12">
        <v>326.07</v>
      </c>
      <c r="R298" s="15">
        <v>0</v>
      </c>
      <c r="S298" s="11">
        <v>1</v>
      </c>
    </row>
    <row r="299" spans="1:19" ht="15.75" customHeight="1">
      <c r="A299" s="6">
        <v>22</v>
      </c>
      <c r="B299" s="7">
        <v>0.16666666666666699</v>
      </c>
      <c r="C299" s="12">
        <v>24.2</v>
      </c>
      <c r="D299" s="12">
        <v>12.01</v>
      </c>
      <c r="E299" s="12">
        <v>0.24</v>
      </c>
      <c r="F299" s="12">
        <v>0.51</v>
      </c>
      <c r="G299" s="12">
        <v>6.96</v>
      </c>
      <c r="H299" s="12">
        <v>7.47</v>
      </c>
      <c r="I299" s="12">
        <v>2.0299999999999998</v>
      </c>
      <c r="J299" s="12">
        <v>13</v>
      </c>
      <c r="K299" s="8" t="s">
        <v>37</v>
      </c>
      <c r="L299" s="12">
        <v>26.9</v>
      </c>
      <c r="M299" s="12">
        <v>82.2</v>
      </c>
      <c r="N299" s="13">
        <v>1008.5</v>
      </c>
      <c r="O299" s="12">
        <v>1</v>
      </c>
      <c r="P299" s="12">
        <v>1.43</v>
      </c>
      <c r="Q299" s="12">
        <v>310.89999999999998</v>
      </c>
      <c r="R299" s="15">
        <v>0</v>
      </c>
      <c r="S299" s="11">
        <v>1</v>
      </c>
    </row>
    <row r="300" spans="1:19" ht="15.75" customHeight="1">
      <c r="A300" s="6">
        <v>22</v>
      </c>
      <c r="B300" s="7">
        <v>0.20833333333333301</v>
      </c>
      <c r="C300" s="12">
        <v>24.1</v>
      </c>
      <c r="D300" s="12">
        <v>9.94</v>
      </c>
      <c r="E300" s="12">
        <v>0.27</v>
      </c>
      <c r="F300" s="12">
        <v>1.03</v>
      </c>
      <c r="G300" s="12">
        <v>9.85</v>
      </c>
      <c r="H300" s="12">
        <v>10.88</v>
      </c>
      <c r="I300" s="12">
        <v>1.99</v>
      </c>
      <c r="J300" s="12">
        <v>10</v>
      </c>
      <c r="K300" s="8" t="s">
        <v>37</v>
      </c>
      <c r="L300" s="12">
        <v>26.5</v>
      </c>
      <c r="M300" s="12">
        <v>83.8</v>
      </c>
      <c r="N300" s="13">
        <v>1008.3</v>
      </c>
      <c r="O300" s="12">
        <v>3</v>
      </c>
      <c r="P300" s="12">
        <v>1.17</v>
      </c>
      <c r="Q300" s="12">
        <v>330.36</v>
      </c>
      <c r="R300" s="15">
        <v>0</v>
      </c>
      <c r="S300" s="11">
        <v>1</v>
      </c>
    </row>
    <row r="301" spans="1:19" ht="15.75" customHeight="1">
      <c r="A301" s="6">
        <v>22</v>
      </c>
      <c r="B301" s="7">
        <v>0.25</v>
      </c>
      <c r="C301" s="12">
        <v>23.9</v>
      </c>
      <c r="D301" s="12">
        <v>7.06</v>
      </c>
      <c r="E301" s="12">
        <v>0.3</v>
      </c>
      <c r="F301" s="12">
        <v>1.67</v>
      </c>
      <c r="G301" s="12">
        <v>11.42</v>
      </c>
      <c r="H301" s="12">
        <v>13.08</v>
      </c>
      <c r="I301" s="12">
        <v>2.0499999999999998</v>
      </c>
      <c r="J301" s="12">
        <v>12</v>
      </c>
      <c r="K301" s="8" t="s">
        <v>37</v>
      </c>
      <c r="L301" s="12">
        <v>26.7</v>
      </c>
      <c r="M301" s="12">
        <v>83</v>
      </c>
      <c r="N301" s="13">
        <v>1008.3</v>
      </c>
      <c r="O301" s="12">
        <v>7</v>
      </c>
      <c r="P301" s="12">
        <v>0.46</v>
      </c>
      <c r="Q301" s="12">
        <v>343.76</v>
      </c>
      <c r="R301" s="15">
        <v>0</v>
      </c>
      <c r="S301" s="11">
        <v>1</v>
      </c>
    </row>
    <row r="302" spans="1:19" ht="15.75" customHeight="1">
      <c r="A302" s="6">
        <v>22</v>
      </c>
      <c r="B302" s="7">
        <v>0.29166666666666702</v>
      </c>
      <c r="C302" s="12">
        <v>24</v>
      </c>
      <c r="D302" s="12">
        <v>2.04</v>
      </c>
      <c r="E302" s="12">
        <v>0.45</v>
      </c>
      <c r="F302" s="12">
        <v>9.86</v>
      </c>
      <c r="G302" s="12">
        <v>18.260000000000002</v>
      </c>
      <c r="H302" s="12">
        <v>28.12</v>
      </c>
      <c r="I302" s="12">
        <v>2.2799999999999998</v>
      </c>
      <c r="J302" s="12">
        <v>14</v>
      </c>
      <c r="K302" s="8" t="s">
        <v>37</v>
      </c>
      <c r="L302" s="12">
        <v>27</v>
      </c>
      <c r="M302" s="12">
        <v>83.3</v>
      </c>
      <c r="N302" s="13">
        <v>1008.8</v>
      </c>
      <c r="O302" s="12">
        <v>65</v>
      </c>
      <c r="P302" s="12">
        <v>0.24</v>
      </c>
      <c r="Q302" s="12">
        <v>119.08</v>
      </c>
      <c r="R302" s="15">
        <v>0</v>
      </c>
      <c r="S302" s="11">
        <v>1</v>
      </c>
    </row>
    <row r="303" spans="1:19" ht="15.75" customHeight="1">
      <c r="A303" s="6">
        <v>22</v>
      </c>
      <c r="B303" s="7">
        <v>0.33333333333333298</v>
      </c>
      <c r="C303" s="12">
        <v>24.4</v>
      </c>
      <c r="D303" s="12">
        <v>12.21</v>
      </c>
      <c r="E303" s="12">
        <v>0.38</v>
      </c>
      <c r="F303" s="12">
        <v>4.1399999999999997</v>
      </c>
      <c r="G303" s="12">
        <v>12.38</v>
      </c>
      <c r="H303" s="12">
        <v>16.510000000000002</v>
      </c>
      <c r="I303" s="12">
        <v>2.29</v>
      </c>
      <c r="J303" s="12">
        <v>12</v>
      </c>
      <c r="K303" s="8" t="s">
        <v>37</v>
      </c>
      <c r="L303" s="12">
        <v>28.1</v>
      </c>
      <c r="M303" s="12">
        <v>77</v>
      </c>
      <c r="N303" s="13">
        <v>1009.4</v>
      </c>
      <c r="O303" s="12">
        <v>234</v>
      </c>
      <c r="P303" s="12">
        <v>1.02</v>
      </c>
      <c r="Q303" s="12">
        <v>63.69</v>
      </c>
      <c r="R303" s="15">
        <v>0</v>
      </c>
      <c r="S303" s="11">
        <v>1</v>
      </c>
    </row>
    <row r="304" spans="1:19" ht="15.75" customHeight="1">
      <c r="A304" s="6">
        <v>22</v>
      </c>
      <c r="B304" s="7">
        <v>0.375</v>
      </c>
      <c r="C304" s="12">
        <v>25.1</v>
      </c>
      <c r="D304" s="12">
        <v>16.61</v>
      </c>
      <c r="E304" s="12">
        <v>0.31</v>
      </c>
      <c r="F304" s="12">
        <v>2.06</v>
      </c>
      <c r="G304" s="12">
        <v>8.6199999999999992</v>
      </c>
      <c r="H304" s="12">
        <v>10.68</v>
      </c>
      <c r="I304" s="12">
        <v>1.86</v>
      </c>
      <c r="J304" s="12">
        <v>20</v>
      </c>
      <c r="K304" s="8" t="s">
        <v>37</v>
      </c>
      <c r="L304" s="12">
        <v>29.3</v>
      </c>
      <c r="M304" s="12">
        <v>69.8</v>
      </c>
      <c r="N304" s="13">
        <v>1009.8</v>
      </c>
      <c r="O304" s="12">
        <v>558</v>
      </c>
      <c r="P304" s="12">
        <v>1.58</v>
      </c>
      <c r="Q304" s="12">
        <v>67.180000000000007</v>
      </c>
      <c r="R304" s="15">
        <v>0</v>
      </c>
      <c r="S304" s="11">
        <v>1</v>
      </c>
    </row>
    <row r="305" spans="1:19" ht="15.75" customHeight="1">
      <c r="A305" s="6">
        <v>22</v>
      </c>
      <c r="B305" s="7">
        <v>0.41666666666666702</v>
      </c>
      <c r="C305" s="12">
        <v>25.8</v>
      </c>
      <c r="D305" s="12">
        <v>18.809999999999999</v>
      </c>
      <c r="E305" s="12">
        <v>0.26</v>
      </c>
      <c r="F305" s="12">
        <v>1.08</v>
      </c>
      <c r="G305" s="12">
        <v>7.24</v>
      </c>
      <c r="H305" s="12">
        <v>8.32</v>
      </c>
      <c r="I305" s="12">
        <v>1.77</v>
      </c>
      <c r="J305" s="12">
        <v>18</v>
      </c>
      <c r="K305" s="8" t="s">
        <v>37</v>
      </c>
      <c r="L305" s="12">
        <v>30.6</v>
      </c>
      <c r="M305" s="12">
        <v>62.5</v>
      </c>
      <c r="N305" s="13">
        <v>1009.6</v>
      </c>
      <c r="O305" s="12">
        <v>709</v>
      </c>
      <c r="P305" s="12">
        <v>2.2000000000000002</v>
      </c>
      <c r="Q305" s="12">
        <v>76.510000000000005</v>
      </c>
      <c r="R305" s="15">
        <v>0</v>
      </c>
      <c r="S305" s="11">
        <v>1</v>
      </c>
    </row>
    <row r="306" spans="1:19" ht="15.75" customHeight="1">
      <c r="A306" s="6">
        <v>22</v>
      </c>
      <c r="B306" s="7">
        <v>0.45833333333333298</v>
      </c>
      <c r="C306" s="12">
        <v>26</v>
      </c>
      <c r="D306" s="12">
        <v>17.57</v>
      </c>
      <c r="E306" s="12">
        <v>0.25</v>
      </c>
      <c r="F306" s="12">
        <v>1.25</v>
      </c>
      <c r="G306" s="12">
        <v>6.61</v>
      </c>
      <c r="H306" s="12">
        <v>7.86</v>
      </c>
      <c r="I306" s="12">
        <v>1.71</v>
      </c>
      <c r="J306" s="12">
        <v>17</v>
      </c>
      <c r="K306" s="8" t="s">
        <v>37</v>
      </c>
      <c r="L306" s="12">
        <v>31.4</v>
      </c>
      <c r="M306" s="12">
        <v>58.3</v>
      </c>
      <c r="N306" s="13">
        <v>1009.2</v>
      </c>
      <c r="O306" s="12">
        <v>869</v>
      </c>
      <c r="P306" s="12">
        <v>2.8</v>
      </c>
      <c r="Q306" s="12">
        <v>71.64</v>
      </c>
      <c r="R306" s="15">
        <v>0</v>
      </c>
      <c r="S306" s="11">
        <v>1</v>
      </c>
    </row>
    <row r="307" spans="1:19" ht="15.75" customHeight="1">
      <c r="A307" s="6">
        <v>22</v>
      </c>
      <c r="B307" s="7">
        <v>0.5</v>
      </c>
      <c r="C307" s="12">
        <v>26.1</v>
      </c>
      <c r="D307" s="12">
        <v>17.510000000000002</v>
      </c>
      <c r="E307" s="12">
        <v>0.26</v>
      </c>
      <c r="F307" s="12">
        <v>1.06</v>
      </c>
      <c r="G307" s="12">
        <v>5.68</v>
      </c>
      <c r="H307" s="12">
        <v>6.74</v>
      </c>
      <c r="I307" s="12">
        <v>1.84</v>
      </c>
      <c r="J307" s="12">
        <v>17</v>
      </c>
      <c r="K307" s="8" t="s">
        <v>37</v>
      </c>
      <c r="L307" s="12">
        <v>30.9</v>
      </c>
      <c r="M307" s="12">
        <v>60.8</v>
      </c>
      <c r="N307" s="13">
        <v>1009.1</v>
      </c>
      <c r="O307" s="12">
        <v>856</v>
      </c>
      <c r="P307" s="12">
        <v>3.62</v>
      </c>
      <c r="Q307" s="12">
        <v>53.96</v>
      </c>
      <c r="R307" s="15">
        <v>0</v>
      </c>
      <c r="S307" s="11">
        <v>1</v>
      </c>
    </row>
    <row r="308" spans="1:19" ht="15.75" customHeight="1">
      <c r="A308" s="6">
        <v>22</v>
      </c>
      <c r="B308" s="7">
        <v>0.54166666666666696</v>
      </c>
      <c r="C308" s="12">
        <v>26</v>
      </c>
      <c r="D308" s="12">
        <v>15.66</v>
      </c>
      <c r="E308" s="12">
        <v>0.31</v>
      </c>
      <c r="F308" s="12">
        <v>1.7</v>
      </c>
      <c r="G308" s="12">
        <v>5.21</v>
      </c>
      <c r="H308" s="12">
        <v>6.91</v>
      </c>
      <c r="I308" s="12">
        <v>1.89</v>
      </c>
      <c r="J308" s="12">
        <v>20</v>
      </c>
      <c r="K308" s="8" t="s">
        <v>37</v>
      </c>
      <c r="L308" s="12">
        <v>30.9</v>
      </c>
      <c r="M308" s="12">
        <v>62.4</v>
      </c>
      <c r="N308" s="13">
        <v>1008.9</v>
      </c>
      <c r="O308" s="12">
        <v>666</v>
      </c>
      <c r="P308" s="12">
        <v>3.37</v>
      </c>
      <c r="Q308" s="12">
        <v>53.04</v>
      </c>
      <c r="R308" s="15">
        <v>0</v>
      </c>
      <c r="S308" s="11">
        <v>1</v>
      </c>
    </row>
    <row r="309" spans="1:19" ht="15.75" customHeight="1">
      <c r="A309" s="6">
        <v>22</v>
      </c>
      <c r="B309" s="7">
        <v>0.58333333333333304</v>
      </c>
      <c r="C309" s="12">
        <v>26.1</v>
      </c>
      <c r="D309" s="12">
        <v>14.11</v>
      </c>
      <c r="E309" s="12">
        <v>0.27</v>
      </c>
      <c r="F309" s="12">
        <v>2.2999999999999998</v>
      </c>
      <c r="G309" s="12">
        <v>5.17</v>
      </c>
      <c r="H309" s="12">
        <v>7.47</v>
      </c>
      <c r="I309" s="12">
        <v>1.89</v>
      </c>
      <c r="J309" s="12">
        <v>21</v>
      </c>
      <c r="K309" s="8" t="s">
        <v>37</v>
      </c>
      <c r="L309" s="12">
        <v>30.9</v>
      </c>
      <c r="M309" s="12">
        <v>62.9</v>
      </c>
      <c r="N309" s="13">
        <v>1008.3</v>
      </c>
      <c r="O309" s="12">
        <v>527</v>
      </c>
      <c r="P309" s="12">
        <v>3.39</v>
      </c>
      <c r="Q309" s="12">
        <v>49.14</v>
      </c>
      <c r="R309" s="15">
        <v>0</v>
      </c>
      <c r="S309" s="11">
        <v>1</v>
      </c>
    </row>
    <row r="310" spans="1:19" ht="15.75" customHeight="1">
      <c r="A310" s="6">
        <v>22</v>
      </c>
      <c r="B310" s="7">
        <v>0.625</v>
      </c>
      <c r="C310" s="12">
        <v>26.5</v>
      </c>
      <c r="D310" s="12">
        <v>14.06</v>
      </c>
      <c r="E310" s="12">
        <v>0.28000000000000003</v>
      </c>
      <c r="F310" s="12">
        <v>1.46</v>
      </c>
      <c r="G310" s="12">
        <v>5.23</v>
      </c>
      <c r="H310" s="12">
        <v>6.69</v>
      </c>
      <c r="I310" s="12">
        <v>2.0499999999999998</v>
      </c>
      <c r="J310" s="12">
        <v>15</v>
      </c>
      <c r="K310" s="8" t="s">
        <v>37</v>
      </c>
      <c r="L310" s="12">
        <v>30.2</v>
      </c>
      <c r="M310" s="12">
        <v>67.599999999999994</v>
      </c>
      <c r="N310" s="13">
        <v>1007.7</v>
      </c>
      <c r="O310" s="12">
        <v>391</v>
      </c>
      <c r="P310" s="12">
        <v>3.49</v>
      </c>
      <c r="Q310" s="12">
        <v>44.3</v>
      </c>
      <c r="R310" s="15">
        <v>0</v>
      </c>
      <c r="S310" s="11">
        <v>1</v>
      </c>
    </row>
    <row r="311" spans="1:19" ht="15.75" customHeight="1">
      <c r="A311" s="6">
        <v>22</v>
      </c>
      <c r="B311" s="7">
        <v>0.66666666666666696</v>
      </c>
      <c r="C311" s="12">
        <v>26.7</v>
      </c>
      <c r="D311" s="12">
        <v>12.75</v>
      </c>
      <c r="E311" s="12">
        <v>0.27</v>
      </c>
      <c r="F311" s="12">
        <v>1.31</v>
      </c>
      <c r="G311" s="12">
        <v>4.8099999999999996</v>
      </c>
      <c r="H311" s="12">
        <v>6.12</v>
      </c>
      <c r="I311" s="12">
        <v>2.19</v>
      </c>
      <c r="J311" s="12">
        <v>11</v>
      </c>
      <c r="K311" s="8" t="s">
        <v>37</v>
      </c>
      <c r="L311" s="12">
        <v>30</v>
      </c>
      <c r="M311" s="12">
        <v>67.400000000000006</v>
      </c>
      <c r="N311" s="13">
        <v>1007.2</v>
      </c>
      <c r="O311" s="12">
        <v>400</v>
      </c>
      <c r="P311" s="12">
        <v>3.58</v>
      </c>
      <c r="Q311" s="12">
        <v>45.1</v>
      </c>
      <c r="R311" s="15">
        <v>0</v>
      </c>
      <c r="S311" s="11">
        <v>1</v>
      </c>
    </row>
    <row r="312" spans="1:19" ht="15.75" customHeight="1">
      <c r="A312" s="6">
        <v>22</v>
      </c>
      <c r="B312" s="7">
        <v>0.70833333333333304</v>
      </c>
      <c r="C312" s="12">
        <v>26.5</v>
      </c>
      <c r="D312" s="12">
        <v>12.72</v>
      </c>
      <c r="E312" s="12">
        <v>0.28999999999999998</v>
      </c>
      <c r="F312" s="12">
        <v>1.1599999999999999</v>
      </c>
      <c r="G312" s="12">
        <v>5.01</v>
      </c>
      <c r="H312" s="12">
        <v>6.18</v>
      </c>
      <c r="I312" s="12">
        <v>2.2599999999999998</v>
      </c>
      <c r="J312" s="12">
        <v>7</v>
      </c>
      <c r="K312" s="8" t="s">
        <v>37</v>
      </c>
      <c r="L312" s="12">
        <v>29.6</v>
      </c>
      <c r="M312" s="12">
        <v>68.8</v>
      </c>
      <c r="N312" s="13">
        <v>1007.1</v>
      </c>
      <c r="O312" s="12">
        <v>199</v>
      </c>
      <c r="P312" s="12">
        <v>3.32</v>
      </c>
      <c r="Q312" s="12">
        <v>43.16</v>
      </c>
      <c r="R312" s="15">
        <v>0</v>
      </c>
      <c r="S312" s="11">
        <v>1</v>
      </c>
    </row>
    <row r="313" spans="1:19" ht="15.75" customHeight="1">
      <c r="A313" s="6">
        <v>22</v>
      </c>
      <c r="B313" s="7">
        <v>0.75</v>
      </c>
      <c r="C313" s="12">
        <v>25.7</v>
      </c>
      <c r="D313" s="12">
        <v>13.3</v>
      </c>
      <c r="E313" s="12">
        <v>0.51</v>
      </c>
      <c r="F313" s="12">
        <v>2.3199999999999998</v>
      </c>
      <c r="G313" s="12">
        <v>7.96</v>
      </c>
      <c r="H313" s="12">
        <v>10.28</v>
      </c>
      <c r="I313" s="12">
        <v>2.19</v>
      </c>
      <c r="J313" s="12">
        <v>8</v>
      </c>
      <c r="K313" s="8" t="s">
        <v>37</v>
      </c>
      <c r="L313" s="12">
        <v>28.6</v>
      </c>
      <c r="M313" s="12">
        <v>74.2</v>
      </c>
      <c r="N313" s="13">
        <v>1007.5</v>
      </c>
      <c r="O313" s="12">
        <v>25</v>
      </c>
      <c r="P313" s="12">
        <v>2.67</v>
      </c>
      <c r="Q313" s="12">
        <v>52.53</v>
      </c>
      <c r="R313" s="15">
        <v>0</v>
      </c>
      <c r="S313" s="11">
        <v>1</v>
      </c>
    </row>
    <row r="314" spans="1:19" ht="15.75" customHeight="1">
      <c r="A314" s="6">
        <v>22</v>
      </c>
      <c r="B314" s="7">
        <v>0.79166666666666696</v>
      </c>
      <c r="C314" s="12">
        <v>25.1</v>
      </c>
      <c r="D314" s="12">
        <v>12.74</v>
      </c>
      <c r="E314" s="12">
        <v>0.35</v>
      </c>
      <c r="F314" s="12">
        <v>0.53</v>
      </c>
      <c r="G314" s="12">
        <v>7.26</v>
      </c>
      <c r="H314" s="12">
        <v>7.79</v>
      </c>
      <c r="I314" s="12">
        <v>2.16</v>
      </c>
      <c r="J314" s="12">
        <v>8</v>
      </c>
      <c r="K314" s="8" t="s">
        <v>37</v>
      </c>
      <c r="L314" s="12">
        <v>28.2</v>
      </c>
      <c r="M314" s="12">
        <v>75.900000000000006</v>
      </c>
      <c r="N314" s="13">
        <v>1008</v>
      </c>
      <c r="O314" s="12">
        <v>1</v>
      </c>
      <c r="P314" s="12">
        <v>2.48</v>
      </c>
      <c r="Q314" s="12">
        <v>44</v>
      </c>
      <c r="R314" s="15">
        <v>0</v>
      </c>
      <c r="S314" s="11">
        <v>1</v>
      </c>
    </row>
    <row r="315" spans="1:19" ht="15.75" customHeight="1">
      <c r="A315" s="6">
        <v>22</v>
      </c>
      <c r="B315" s="7">
        <v>0.83333333333333304</v>
      </c>
      <c r="C315" s="12">
        <v>25</v>
      </c>
      <c r="D315" s="12">
        <v>12.47</v>
      </c>
      <c r="E315" s="12">
        <v>0.33</v>
      </c>
      <c r="F315" s="12">
        <v>0.49</v>
      </c>
      <c r="G315" s="12">
        <v>6.43</v>
      </c>
      <c r="H315" s="12">
        <v>6.91</v>
      </c>
      <c r="I315" s="12">
        <v>2.17</v>
      </c>
      <c r="J315" s="12">
        <v>15</v>
      </c>
      <c r="K315" s="8" t="s">
        <v>37</v>
      </c>
      <c r="L315" s="12">
        <v>28.2</v>
      </c>
      <c r="M315" s="12">
        <v>75.7</v>
      </c>
      <c r="N315" s="13">
        <v>1009</v>
      </c>
      <c r="O315" s="12">
        <v>1</v>
      </c>
      <c r="P315" s="12">
        <v>2.36</v>
      </c>
      <c r="Q315" s="12">
        <v>43.19</v>
      </c>
      <c r="R315" s="15">
        <v>0</v>
      </c>
      <c r="S315" s="11">
        <v>1</v>
      </c>
    </row>
    <row r="316" spans="1:19" ht="15.75" customHeight="1">
      <c r="A316" s="6">
        <v>22</v>
      </c>
      <c r="B316" s="7">
        <v>0.875</v>
      </c>
      <c r="C316" s="12">
        <v>25</v>
      </c>
      <c r="D316" s="12">
        <v>13.14</v>
      </c>
      <c r="E316" s="12">
        <v>0.32</v>
      </c>
      <c r="F316" s="12">
        <v>0.31</v>
      </c>
      <c r="G316" s="12">
        <v>5.41</v>
      </c>
      <c r="H316" s="12">
        <v>5.72</v>
      </c>
      <c r="I316" s="12">
        <v>2.23</v>
      </c>
      <c r="J316" s="12">
        <v>11</v>
      </c>
      <c r="K316" s="8" t="s">
        <v>37</v>
      </c>
      <c r="L316" s="12">
        <v>28.1</v>
      </c>
      <c r="M316" s="12">
        <v>76.400000000000006</v>
      </c>
      <c r="N316" s="13">
        <v>1009.8</v>
      </c>
      <c r="O316" s="12">
        <v>1</v>
      </c>
      <c r="P316" s="12">
        <v>2.5499999999999998</v>
      </c>
      <c r="Q316" s="12">
        <v>44.04</v>
      </c>
      <c r="R316" s="15">
        <v>0</v>
      </c>
      <c r="S316" s="11">
        <v>1</v>
      </c>
    </row>
    <row r="317" spans="1:19" ht="15.75" customHeight="1">
      <c r="A317" s="6">
        <v>22</v>
      </c>
      <c r="B317" s="7">
        <v>0.91666666666666696</v>
      </c>
      <c r="C317" s="12">
        <v>24.9</v>
      </c>
      <c r="D317" s="12">
        <v>12.97</v>
      </c>
      <c r="E317" s="12">
        <v>0.33</v>
      </c>
      <c r="F317" s="12">
        <v>7.0000000000000007E-2</v>
      </c>
      <c r="G317" s="12">
        <v>5.19</v>
      </c>
      <c r="H317" s="12">
        <v>5.26</v>
      </c>
      <c r="I317" s="12">
        <v>2.13</v>
      </c>
      <c r="J317" s="12">
        <v>10</v>
      </c>
      <c r="K317" s="8" t="s">
        <v>37</v>
      </c>
      <c r="L317" s="12">
        <v>28.1</v>
      </c>
      <c r="M317" s="12">
        <v>77.400000000000006</v>
      </c>
      <c r="N317" s="13">
        <v>1010.4</v>
      </c>
      <c r="O317" s="12">
        <v>1</v>
      </c>
      <c r="P317" s="12">
        <v>2.39</v>
      </c>
      <c r="Q317" s="12">
        <v>47.71</v>
      </c>
      <c r="R317" s="15">
        <v>0</v>
      </c>
      <c r="S317" s="11">
        <v>1</v>
      </c>
    </row>
    <row r="318" spans="1:19" ht="15.75" customHeight="1">
      <c r="A318" s="6">
        <v>22</v>
      </c>
      <c r="B318" s="7">
        <v>0.95833333333333304</v>
      </c>
      <c r="C318" s="12">
        <v>24.8</v>
      </c>
      <c r="D318" s="12">
        <v>12.04</v>
      </c>
      <c r="E318" s="12">
        <v>0.32</v>
      </c>
      <c r="F318" s="12">
        <v>0.05</v>
      </c>
      <c r="G318" s="12">
        <v>5.5</v>
      </c>
      <c r="H318" s="12">
        <v>5.55</v>
      </c>
      <c r="I318" s="12">
        <v>2.42</v>
      </c>
      <c r="J318" s="12">
        <v>9</v>
      </c>
      <c r="K318" s="8" t="s">
        <v>37</v>
      </c>
      <c r="L318" s="12">
        <v>28</v>
      </c>
      <c r="M318" s="12">
        <v>77.900000000000006</v>
      </c>
      <c r="N318" s="13">
        <v>1010.2</v>
      </c>
      <c r="O318" s="12">
        <v>1</v>
      </c>
      <c r="P318" s="12">
        <v>2.4900000000000002</v>
      </c>
      <c r="Q318" s="12">
        <v>50.74</v>
      </c>
      <c r="R318" s="15">
        <v>0</v>
      </c>
      <c r="S318" s="11">
        <v>1</v>
      </c>
    </row>
    <row r="319" spans="1:19" ht="15.75" customHeight="1"/>
    <row r="320" spans="1:19" ht="15.75" customHeight="1">
      <c r="A320" s="106" t="s">
        <v>55</v>
      </c>
      <c r="B320" s="107"/>
      <c r="C320" s="12">
        <v>0</v>
      </c>
      <c r="D320" s="12">
        <v>0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0</v>
      </c>
      <c r="Q320" s="12">
        <v>0</v>
      </c>
      <c r="R320" s="12">
        <v>0</v>
      </c>
    </row>
    <row r="321" spans="1:19" ht="15.75" customHeight="1">
      <c r="A321" s="108" t="s">
        <v>1</v>
      </c>
      <c r="B321" s="107"/>
      <c r="C321" s="12">
        <v>2</v>
      </c>
      <c r="D321" s="12">
        <v>0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24</v>
      </c>
      <c r="L321" s="12">
        <v>2</v>
      </c>
      <c r="M321" s="12">
        <v>2</v>
      </c>
      <c r="N321" s="12">
        <v>2</v>
      </c>
      <c r="O321" s="12">
        <v>2</v>
      </c>
      <c r="P321" s="12">
        <v>2</v>
      </c>
      <c r="Q321" s="12">
        <v>2</v>
      </c>
      <c r="R321" s="12">
        <v>2</v>
      </c>
    </row>
    <row r="322" spans="1:19" ht="15.75" customHeight="1">
      <c r="A322" s="109" t="s">
        <v>2</v>
      </c>
      <c r="B322" s="107"/>
      <c r="C322" s="12">
        <v>0</v>
      </c>
      <c r="D322" s="12">
        <v>0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0</v>
      </c>
      <c r="P322" s="12">
        <v>0</v>
      </c>
      <c r="Q322" s="12">
        <v>0</v>
      </c>
      <c r="R322" s="12">
        <v>0</v>
      </c>
    </row>
    <row r="323" spans="1:19" ht="15.75" customHeight="1">
      <c r="A323" s="110" t="s">
        <v>3</v>
      </c>
      <c r="B323" s="107"/>
      <c r="C323" s="12">
        <v>0</v>
      </c>
      <c r="D323" s="12">
        <v>0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0</v>
      </c>
      <c r="P323" s="12">
        <v>0</v>
      </c>
      <c r="Q323" s="12">
        <v>0</v>
      </c>
      <c r="R323" s="12">
        <v>0</v>
      </c>
    </row>
    <row r="324" spans="1:19" ht="15.75" customHeight="1">
      <c r="A324" s="111" t="s">
        <v>56</v>
      </c>
      <c r="B324" s="107"/>
      <c r="C324" s="12">
        <f t="shared" ref="C324:R324" si="9">24-C320-C321-C322-C323</f>
        <v>22</v>
      </c>
      <c r="D324" s="12">
        <f t="shared" si="9"/>
        <v>24</v>
      </c>
      <c r="E324" s="12">
        <f t="shared" si="9"/>
        <v>24</v>
      </c>
      <c r="F324" s="12">
        <f t="shared" si="9"/>
        <v>24</v>
      </c>
      <c r="G324" s="12">
        <f t="shared" si="9"/>
        <v>24</v>
      </c>
      <c r="H324" s="12">
        <f t="shared" si="9"/>
        <v>24</v>
      </c>
      <c r="I324" s="12">
        <f t="shared" si="9"/>
        <v>24</v>
      </c>
      <c r="J324" s="12">
        <f t="shared" si="9"/>
        <v>24</v>
      </c>
      <c r="K324" s="12">
        <f t="shared" si="9"/>
        <v>0</v>
      </c>
      <c r="L324" s="12">
        <f t="shared" si="9"/>
        <v>22</v>
      </c>
      <c r="M324" s="12">
        <f t="shared" si="9"/>
        <v>22</v>
      </c>
      <c r="N324" s="12">
        <f t="shared" si="9"/>
        <v>22</v>
      </c>
      <c r="O324" s="12">
        <f t="shared" si="9"/>
        <v>22</v>
      </c>
      <c r="P324" s="12">
        <f t="shared" si="9"/>
        <v>22</v>
      </c>
      <c r="Q324" s="12">
        <f t="shared" si="9"/>
        <v>22</v>
      </c>
      <c r="R324" s="12">
        <f t="shared" si="9"/>
        <v>22</v>
      </c>
    </row>
    <row r="325" spans="1:19" ht="15.75" customHeight="1">
      <c r="A325" s="112" t="s">
        <v>57</v>
      </c>
      <c r="B325" s="107"/>
      <c r="C325" s="16">
        <f>C324/(SUM(S295:S318))</f>
        <v>0.91666666666666663</v>
      </c>
      <c r="D325" s="16">
        <f>D324/(SUM(S295:S318))</f>
        <v>1</v>
      </c>
      <c r="E325" s="16">
        <f>E324/(SUM(S295:S318))</f>
        <v>1</v>
      </c>
      <c r="F325" s="16">
        <f>F324/(SUM(S295:S318))</f>
        <v>1</v>
      </c>
      <c r="G325" s="16">
        <f>G324/(SUM(S295:S318))</f>
        <v>1</v>
      </c>
      <c r="H325" s="16">
        <f>H324/(SUM(S295:S318))</f>
        <v>1</v>
      </c>
      <c r="I325" s="16">
        <f>I324/(SUM(S295:S318))</f>
        <v>1</v>
      </c>
      <c r="J325" s="16">
        <f>J324/(SUM(S295:S318))</f>
        <v>1</v>
      </c>
      <c r="K325" s="16">
        <f>K324/(SUM(S295:S318))</f>
        <v>0</v>
      </c>
      <c r="L325" s="16">
        <f>L324/(SUM(S295:S318))</f>
        <v>0.91666666666666663</v>
      </c>
      <c r="M325" s="16">
        <f>M324/(SUM(S295:S318))</f>
        <v>0.91666666666666663</v>
      </c>
      <c r="N325" s="16">
        <f>N324/(SUM(S295:S318))</f>
        <v>0.91666666666666663</v>
      </c>
      <c r="O325" s="16">
        <f>O324/(SUM(S295:S318))</f>
        <v>0.91666666666666663</v>
      </c>
      <c r="P325" s="16">
        <f>P324/(SUM(S295:S318))</f>
        <v>0.91666666666666663</v>
      </c>
      <c r="Q325" s="16">
        <f>Q324/(SUM(S295:S318))</f>
        <v>0.91666666666666663</v>
      </c>
      <c r="R325" s="16">
        <f>R324/(SUM(S295:S318))</f>
        <v>0.91666666666666663</v>
      </c>
    </row>
    <row r="326" spans="1:19" ht="15.75" customHeight="1"/>
    <row r="327" spans="1:19" ht="15.75" customHeight="1">
      <c r="A327" s="6">
        <v>23</v>
      </c>
      <c r="B327" s="7">
        <v>0</v>
      </c>
      <c r="C327" s="12">
        <v>24.7</v>
      </c>
      <c r="D327" s="12">
        <v>12.74</v>
      </c>
      <c r="E327" s="12">
        <v>0.33</v>
      </c>
      <c r="F327" s="12">
        <v>0.08</v>
      </c>
      <c r="G327" s="12">
        <v>5.52</v>
      </c>
      <c r="H327" s="12">
        <v>5.61</v>
      </c>
      <c r="I327" s="12">
        <v>2.4900000000000002</v>
      </c>
      <c r="J327" s="12">
        <v>11</v>
      </c>
      <c r="K327" s="8" t="s">
        <v>37</v>
      </c>
      <c r="L327" s="12">
        <v>27.9</v>
      </c>
      <c r="M327" s="12">
        <v>78.2</v>
      </c>
      <c r="N327" s="13">
        <v>1009.8</v>
      </c>
      <c r="O327" s="12">
        <v>1</v>
      </c>
      <c r="P327" s="12">
        <v>2.37</v>
      </c>
      <c r="Q327" s="12">
        <v>52.09</v>
      </c>
      <c r="R327" s="15">
        <v>0</v>
      </c>
      <c r="S327" s="11">
        <v>1</v>
      </c>
    </row>
    <row r="328" spans="1:19" ht="15.75" customHeight="1">
      <c r="A328" s="6">
        <v>23</v>
      </c>
      <c r="B328" s="7">
        <v>4.1666666666666664E-2</v>
      </c>
      <c r="C328" s="12">
        <v>24.6</v>
      </c>
      <c r="D328" s="12">
        <v>13.08</v>
      </c>
      <c r="E328" s="12">
        <v>0.27</v>
      </c>
      <c r="F328" s="12">
        <v>0.19</v>
      </c>
      <c r="G328" s="12">
        <v>4.95</v>
      </c>
      <c r="H328" s="12">
        <v>5.13</v>
      </c>
      <c r="I328" s="12">
        <v>2.16</v>
      </c>
      <c r="J328" s="12">
        <v>7</v>
      </c>
      <c r="K328" s="8" t="s">
        <v>37</v>
      </c>
      <c r="L328" s="12">
        <v>27.8</v>
      </c>
      <c r="M328" s="12">
        <v>79.099999999999994</v>
      </c>
      <c r="N328" s="13">
        <v>1009.2</v>
      </c>
      <c r="O328" s="12">
        <v>1</v>
      </c>
      <c r="P328" s="12">
        <v>2.04</v>
      </c>
      <c r="Q328" s="12">
        <v>56.69</v>
      </c>
      <c r="R328" s="15">
        <v>0</v>
      </c>
      <c r="S328" s="11">
        <v>1</v>
      </c>
    </row>
    <row r="329" spans="1:19" ht="15.75" customHeight="1">
      <c r="A329" s="6">
        <v>23</v>
      </c>
      <c r="B329" s="7">
        <v>8.3333333333333301E-2</v>
      </c>
      <c r="C329" s="12">
        <v>24.6</v>
      </c>
      <c r="D329" s="12">
        <v>13.17</v>
      </c>
      <c r="E329" s="12">
        <v>0.26</v>
      </c>
      <c r="F329" s="12">
        <v>0.31</v>
      </c>
      <c r="G329" s="12">
        <v>4.3499999999999996</v>
      </c>
      <c r="H329" s="12">
        <v>4.66</v>
      </c>
      <c r="I329" s="12">
        <v>1.89</v>
      </c>
      <c r="J329" s="12">
        <v>11</v>
      </c>
      <c r="K329" s="8" t="s">
        <v>37</v>
      </c>
      <c r="L329" s="12">
        <v>27.7</v>
      </c>
      <c r="M329" s="12">
        <v>79.599999999999994</v>
      </c>
      <c r="N329" s="13">
        <v>1008.4</v>
      </c>
      <c r="O329" s="12">
        <v>1</v>
      </c>
      <c r="P329" s="12">
        <v>2.23</v>
      </c>
      <c r="Q329" s="12">
        <v>56.99</v>
      </c>
      <c r="R329" s="15">
        <v>0</v>
      </c>
      <c r="S329" s="11">
        <v>1</v>
      </c>
    </row>
    <row r="330" spans="1:19" ht="15.75" customHeight="1">
      <c r="A330" s="6">
        <v>23</v>
      </c>
      <c r="B330" s="7">
        <v>0.125</v>
      </c>
      <c r="C330" s="12">
        <v>24.4</v>
      </c>
      <c r="D330" s="12">
        <v>13.7</v>
      </c>
      <c r="E330" s="12">
        <v>0.26</v>
      </c>
      <c r="F330" s="12">
        <v>0.24</v>
      </c>
      <c r="G330" s="12">
        <v>3.78</v>
      </c>
      <c r="H330" s="12">
        <v>4.0199999999999996</v>
      </c>
      <c r="I330" s="12">
        <v>1.78</v>
      </c>
      <c r="J330" s="12">
        <v>12</v>
      </c>
      <c r="K330" s="8" t="s">
        <v>37</v>
      </c>
      <c r="L330" s="12">
        <v>27.6</v>
      </c>
      <c r="M330" s="12">
        <v>79.900000000000006</v>
      </c>
      <c r="N330" s="13">
        <v>1008.3</v>
      </c>
      <c r="O330" s="12">
        <v>0</v>
      </c>
      <c r="P330" s="12">
        <v>1.9</v>
      </c>
      <c r="Q330" s="12">
        <v>66.930000000000007</v>
      </c>
      <c r="R330" s="15">
        <v>0</v>
      </c>
      <c r="S330" s="11">
        <v>1</v>
      </c>
    </row>
    <row r="331" spans="1:19" ht="15.75" customHeight="1">
      <c r="A331" s="6">
        <v>23</v>
      </c>
      <c r="B331" s="7">
        <v>0.16666666666666699</v>
      </c>
      <c r="C331" s="12">
        <v>24.3</v>
      </c>
      <c r="D331" s="12">
        <v>13.5</v>
      </c>
      <c r="E331" s="12">
        <v>0.27</v>
      </c>
      <c r="F331" s="12">
        <v>0.09</v>
      </c>
      <c r="G331" s="12">
        <v>3.64</v>
      </c>
      <c r="H331" s="12">
        <v>3.72</v>
      </c>
      <c r="I331" s="12">
        <v>1.78</v>
      </c>
      <c r="J331" s="12">
        <v>17</v>
      </c>
      <c r="K331" s="8" t="s">
        <v>37</v>
      </c>
      <c r="L331" s="12">
        <v>27.5</v>
      </c>
      <c r="M331" s="12">
        <v>80.5</v>
      </c>
      <c r="N331" s="13">
        <v>1008.1</v>
      </c>
      <c r="O331" s="12">
        <v>1</v>
      </c>
      <c r="P331" s="12">
        <v>1.72</v>
      </c>
      <c r="Q331" s="12">
        <v>63.76</v>
      </c>
      <c r="R331" s="15">
        <v>0</v>
      </c>
      <c r="S331" s="11">
        <v>1</v>
      </c>
    </row>
    <row r="332" spans="1:19" ht="15.75" customHeight="1">
      <c r="A332" s="6">
        <v>23</v>
      </c>
      <c r="B332" s="7">
        <v>0.20833333333333301</v>
      </c>
      <c r="C332" s="12">
        <v>24.3</v>
      </c>
      <c r="D332" s="12">
        <v>14.26</v>
      </c>
      <c r="E332" s="12">
        <v>0.28000000000000003</v>
      </c>
      <c r="F332" s="12">
        <v>0.13</v>
      </c>
      <c r="G332" s="12">
        <v>3.81</v>
      </c>
      <c r="H332" s="12">
        <v>3.94</v>
      </c>
      <c r="I332" s="12">
        <v>1.77</v>
      </c>
      <c r="J332" s="12">
        <v>16</v>
      </c>
      <c r="K332" s="8" t="s">
        <v>37</v>
      </c>
      <c r="L332" s="12">
        <v>27.5</v>
      </c>
      <c r="M332" s="12">
        <v>79.5</v>
      </c>
      <c r="N332" s="13">
        <v>1008.1</v>
      </c>
      <c r="O332" s="12">
        <v>1</v>
      </c>
      <c r="P332" s="12">
        <v>1.78</v>
      </c>
      <c r="Q332" s="12">
        <v>62.84</v>
      </c>
      <c r="R332" s="15">
        <v>0</v>
      </c>
      <c r="S332" s="11">
        <v>1</v>
      </c>
    </row>
    <row r="333" spans="1:19" ht="15.75" customHeight="1">
      <c r="A333" s="6">
        <v>23</v>
      </c>
      <c r="B333" s="7">
        <v>0.25</v>
      </c>
      <c r="C333" s="12">
        <v>24.1</v>
      </c>
      <c r="D333" s="12">
        <v>11.19</v>
      </c>
      <c r="E333" s="12">
        <v>0.28999999999999998</v>
      </c>
      <c r="F333" s="12">
        <v>0.16</v>
      </c>
      <c r="G333" s="12">
        <v>5.87</v>
      </c>
      <c r="H333" s="12">
        <v>6.03</v>
      </c>
      <c r="I333" s="12">
        <v>1.92</v>
      </c>
      <c r="J333" s="12">
        <v>19</v>
      </c>
      <c r="K333" s="8" t="s">
        <v>37</v>
      </c>
      <c r="L333" s="12">
        <v>27.5</v>
      </c>
      <c r="M333" s="12">
        <v>81.2</v>
      </c>
      <c r="N333" s="13">
        <v>1008.4</v>
      </c>
      <c r="O333" s="12">
        <v>6</v>
      </c>
      <c r="P333" s="12">
        <v>1.49</v>
      </c>
      <c r="Q333" s="12">
        <v>81.349999999999994</v>
      </c>
      <c r="R333" s="15">
        <v>0</v>
      </c>
      <c r="S333" s="11">
        <v>1</v>
      </c>
    </row>
    <row r="334" spans="1:19" ht="15.75" customHeight="1">
      <c r="A334" s="6">
        <v>23</v>
      </c>
      <c r="B334" s="7">
        <v>0.29166666666666702</v>
      </c>
      <c r="C334" s="12">
        <v>24.8</v>
      </c>
      <c r="D334" s="12">
        <v>5.4</v>
      </c>
      <c r="E334" s="12">
        <v>0.47</v>
      </c>
      <c r="F334" s="12">
        <v>7.51</v>
      </c>
      <c r="G334" s="12">
        <v>11.55</v>
      </c>
      <c r="H334" s="12">
        <v>19.059999999999999</v>
      </c>
      <c r="I334" s="12">
        <v>1.9</v>
      </c>
      <c r="J334" s="12">
        <v>22</v>
      </c>
      <c r="K334" s="8" t="s">
        <v>37</v>
      </c>
      <c r="L334" s="12">
        <v>29.2</v>
      </c>
      <c r="M334" s="12">
        <v>71.7</v>
      </c>
      <c r="N334" s="13">
        <v>1009.7</v>
      </c>
      <c r="O334" s="12">
        <v>548.4</v>
      </c>
      <c r="P334" s="12">
        <v>1.9</v>
      </c>
      <c r="Q334" s="12">
        <v>53.8</v>
      </c>
      <c r="R334" s="15">
        <v>0</v>
      </c>
      <c r="S334" s="11">
        <v>1</v>
      </c>
    </row>
    <row r="335" spans="1:19" ht="15.75" customHeight="1">
      <c r="A335" s="6">
        <v>23</v>
      </c>
      <c r="B335" s="7">
        <v>0.33333333333333298</v>
      </c>
      <c r="C335" s="12">
        <v>25.6</v>
      </c>
      <c r="D335" s="12">
        <v>12.33</v>
      </c>
      <c r="E335" s="12">
        <v>0.38</v>
      </c>
      <c r="F335" s="12">
        <v>4.1500000000000004</v>
      </c>
      <c r="G335" s="12">
        <v>8.3699999999999992</v>
      </c>
      <c r="H335" s="12">
        <v>12.52</v>
      </c>
      <c r="I335" s="12">
        <v>1.88</v>
      </c>
      <c r="J335" s="12">
        <v>20</v>
      </c>
      <c r="K335" s="8" t="s">
        <v>37</v>
      </c>
      <c r="L335" s="12">
        <v>29.1</v>
      </c>
      <c r="M335" s="12">
        <v>70.3</v>
      </c>
      <c r="N335" s="13">
        <v>1010.1</v>
      </c>
      <c r="O335" s="12">
        <v>814.4</v>
      </c>
      <c r="P335" s="12">
        <v>3.3</v>
      </c>
      <c r="Q335" s="12">
        <v>41.4</v>
      </c>
      <c r="R335" s="15">
        <v>0</v>
      </c>
      <c r="S335" s="11">
        <v>1</v>
      </c>
    </row>
    <row r="336" spans="1:19" ht="15.75" customHeight="1">
      <c r="A336" s="6">
        <v>23</v>
      </c>
      <c r="B336" s="7">
        <v>0.375</v>
      </c>
      <c r="C336" s="12">
        <v>26.2</v>
      </c>
      <c r="D336" s="12">
        <v>13.96</v>
      </c>
      <c r="E336" s="12">
        <v>0.31</v>
      </c>
      <c r="F336" s="12">
        <v>2.0299999999999998</v>
      </c>
      <c r="G336" s="12">
        <v>7.44</v>
      </c>
      <c r="H336" s="12">
        <v>9.4600000000000009</v>
      </c>
      <c r="I336" s="12">
        <v>1.8</v>
      </c>
      <c r="J336" s="12">
        <v>24</v>
      </c>
      <c r="K336" s="8" t="s">
        <v>37</v>
      </c>
      <c r="L336" s="12">
        <v>30.7</v>
      </c>
      <c r="M336" s="12">
        <v>65.2</v>
      </c>
      <c r="N336" s="13">
        <v>1010.6</v>
      </c>
      <c r="O336" s="12">
        <v>960.2</v>
      </c>
      <c r="P336" s="12">
        <v>4.8</v>
      </c>
      <c r="Q336" s="12">
        <v>47.6</v>
      </c>
      <c r="R336" s="15">
        <v>0</v>
      </c>
      <c r="S336" s="11">
        <v>1</v>
      </c>
    </row>
    <row r="337" spans="1:19" ht="15.75" customHeight="1">
      <c r="A337" s="6">
        <v>23</v>
      </c>
      <c r="B337" s="7">
        <v>0.41666666666666702</v>
      </c>
      <c r="C337" s="12">
        <v>26.1</v>
      </c>
      <c r="D337" s="12">
        <v>14.58</v>
      </c>
      <c r="E337" s="12">
        <v>0.28000000000000003</v>
      </c>
      <c r="F337" s="12">
        <v>1.43</v>
      </c>
      <c r="G337" s="12">
        <v>5.68</v>
      </c>
      <c r="H337" s="12">
        <v>7.11</v>
      </c>
      <c r="I337" s="12">
        <v>1.77</v>
      </c>
      <c r="J337" s="12">
        <v>31</v>
      </c>
      <c r="K337" s="8" t="s">
        <v>37</v>
      </c>
      <c r="L337" s="12">
        <v>30.1</v>
      </c>
      <c r="M337" s="12">
        <v>66.8</v>
      </c>
      <c r="N337" s="13">
        <v>1010.4</v>
      </c>
      <c r="O337" s="12">
        <v>638</v>
      </c>
      <c r="P337" s="12">
        <v>4.1900000000000004</v>
      </c>
      <c r="Q337" s="12">
        <v>53.61</v>
      </c>
      <c r="R337" s="15">
        <v>0</v>
      </c>
      <c r="S337" s="11">
        <v>1</v>
      </c>
    </row>
    <row r="338" spans="1:19" ht="15.75" customHeight="1">
      <c r="A338" s="6">
        <v>23</v>
      </c>
      <c r="B338" s="7">
        <v>0.45833333333333298</v>
      </c>
      <c r="C338" s="12">
        <v>26.4</v>
      </c>
      <c r="D338" s="12">
        <v>15.54</v>
      </c>
      <c r="E338" s="12">
        <v>0.28999999999999998</v>
      </c>
      <c r="F338" s="12">
        <v>1.26</v>
      </c>
      <c r="G338" s="12">
        <v>5.1100000000000003</v>
      </c>
      <c r="H338" s="12">
        <v>6.36</v>
      </c>
      <c r="I338" s="12">
        <v>1.65</v>
      </c>
      <c r="J338" s="12">
        <v>24</v>
      </c>
      <c r="K338" s="8" t="s">
        <v>37</v>
      </c>
      <c r="L338" s="12">
        <v>30.4</v>
      </c>
      <c r="M338" s="12">
        <v>65.7</v>
      </c>
      <c r="N338" s="13">
        <v>1010.5</v>
      </c>
      <c r="O338" s="12">
        <v>737</v>
      </c>
      <c r="P338" s="12">
        <v>3.87</v>
      </c>
      <c r="Q338" s="12">
        <v>58.98</v>
      </c>
      <c r="R338" s="15">
        <v>0</v>
      </c>
      <c r="S338" s="11">
        <v>1</v>
      </c>
    </row>
    <row r="339" spans="1:19" ht="15.75" customHeight="1">
      <c r="A339" s="6">
        <v>23</v>
      </c>
      <c r="B339" s="7">
        <v>0.5</v>
      </c>
      <c r="C339" s="12">
        <v>26.4</v>
      </c>
      <c r="D339" s="12">
        <v>14.39</v>
      </c>
      <c r="E339" s="12">
        <v>0.33</v>
      </c>
      <c r="F339" s="12">
        <v>1.21</v>
      </c>
      <c r="G339" s="12">
        <v>5.15</v>
      </c>
      <c r="H339" s="12">
        <v>6.36</v>
      </c>
      <c r="I339" s="12">
        <v>1.78</v>
      </c>
      <c r="J339" s="12">
        <v>35</v>
      </c>
      <c r="K339" s="8" t="s">
        <v>37</v>
      </c>
      <c r="L339" s="12">
        <v>30.6</v>
      </c>
      <c r="M339" s="12">
        <v>66.5</v>
      </c>
      <c r="N339" s="13">
        <v>1010.1</v>
      </c>
      <c r="O339" s="12">
        <v>643</v>
      </c>
      <c r="P339" s="12">
        <v>3.53</v>
      </c>
      <c r="Q339" s="12">
        <v>46.32</v>
      </c>
      <c r="R339" s="15">
        <v>0</v>
      </c>
      <c r="S339" s="11">
        <v>1</v>
      </c>
    </row>
    <row r="340" spans="1:19" ht="15.75" customHeight="1">
      <c r="A340" s="6">
        <v>23</v>
      </c>
      <c r="B340" s="7">
        <v>0.54166666666666696</v>
      </c>
      <c r="C340" s="12">
        <v>25.6</v>
      </c>
      <c r="D340" s="12">
        <v>14.86</v>
      </c>
      <c r="E340" s="12">
        <v>0.36</v>
      </c>
      <c r="F340" s="12">
        <v>2.21</v>
      </c>
      <c r="G340" s="12">
        <v>5.31</v>
      </c>
      <c r="H340" s="12">
        <v>7.52</v>
      </c>
      <c r="I340" s="12">
        <v>1.56</v>
      </c>
      <c r="J340" s="12">
        <v>28</v>
      </c>
      <c r="K340" s="8" t="s">
        <v>37</v>
      </c>
      <c r="L340" s="12">
        <v>31</v>
      </c>
      <c r="M340" s="12">
        <v>62.2</v>
      </c>
      <c r="N340" s="13">
        <v>1009.2</v>
      </c>
      <c r="O340" s="12">
        <v>655</v>
      </c>
      <c r="P340" s="12">
        <v>4.16</v>
      </c>
      <c r="Q340" s="12">
        <v>55.86</v>
      </c>
      <c r="R340" s="15">
        <v>0</v>
      </c>
      <c r="S340" s="11">
        <v>1</v>
      </c>
    </row>
    <row r="341" spans="1:19" ht="15.75" customHeight="1">
      <c r="A341" s="6">
        <v>23</v>
      </c>
      <c r="B341" s="7">
        <v>0.58333333333333304</v>
      </c>
      <c r="C341" s="12">
        <v>25.9</v>
      </c>
      <c r="D341" s="12">
        <v>14.18</v>
      </c>
      <c r="E341" s="12">
        <v>0.32</v>
      </c>
      <c r="F341" s="12">
        <v>2.0699999999999998</v>
      </c>
      <c r="G341" s="12">
        <v>4.96</v>
      </c>
      <c r="H341" s="12">
        <v>7.02</v>
      </c>
      <c r="I341" s="12">
        <v>1.36</v>
      </c>
      <c r="J341" s="12">
        <v>31</v>
      </c>
      <c r="K341" s="8" t="s">
        <v>37</v>
      </c>
      <c r="L341" s="12">
        <v>30.8</v>
      </c>
      <c r="M341" s="12">
        <v>63.2</v>
      </c>
      <c r="N341" s="13">
        <v>1008.4</v>
      </c>
      <c r="O341" s="12">
        <v>583</v>
      </c>
      <c r="P341" s="12">
        <v>4.05</v>
      </c>
      <c r="Q341" s="12">
        <v>59.15</v>
      </c>
      <c r="R341" s="15">
        <v>0</v>
      </c>
      <c r="S341" s="11">
        <v>1</v>
      </c>
    </row>
    <row r="342" spans="1:19" ht="15.75" customHeight="1">
      <c r="A342" s="6">
        <v>23</v>
      </c>
      <c r="B342" s="7">
        <v>0.625</v>
      </c>
      <c r="C342" s="12">
        <v>25.9</v>
      </c>
      <c r="D342" s="12">
        <v>13.29</v>
      </c>
      <c r="E342" s="12">
        <v>0.34</v>
      </c>
      <c r="F342" s="12">
        <v>1.1499999999999999</v>
      </c>
      <c r="G342" s="12">
        <v>4.93</v>
      </c>
      <c r="H342" s="12">
        <v>6.08</v>
      </c>
      <c r="I342" s="12">
        <v>1.08</v>
      </c>
      <c r="J342" s="12">
        <v>31</v>
      </c>
      <c r="K342" s="8" t="s">
        <v>37</v>
      </c>
      <c r="L342" s="12">
        <v>30.4</v>
      </c>
      <c r="M342" s="12">
        <v>67.599999999999994</v>
      </c>
      <c r="N342" s="13">
        <v>1007.6</v>
      </c>
      <c r="O342" s="12">
        <v>464</v>
      </c>
      <c r="P342" s="12">
        <v>3.83</v>
      </c>
      <c r="Q342" s="12">
        <v>67.55</v>
      </c>
      <c r="R342" s="15">
        <v>0</v>
      </c>
      <c r="S342" s="11">
        <v>1</v>
      </c>
    </row>
    <row r="343" spans="1:19" ht="15.75" customHeight="1">
      <c r="A343" s="6">
        <v>23</v>
      </c>
      <c r="B343" s="7">
        <v>0.66666666666666696</v>
      </c>
      <c r="C343" s="12">
        <v>27.3</v>
      </c>
      <c r="D343" s="12">
        <v>13.12</v>
      </c>
      <c r="E343" s="12">
        <v>0.32</v>
      </c>
      <c r="F343" s="12">
        <v>1.43</v>
      </c>
      <c r="G343" s="12">
        <v>5</v>
      </c>
      <c r="H343" s="12">
        <v>6.43</v>
      </c>
      <c r="I343" s="12">
        <v>1.1100000000000001</v>
      </c>
      <c r="J343" s="12">
        <v>35</v>
      </c>
      <c r="K343" s="8" t="s">
        <v>37</v>
      </c>
      <c r="L343" s="12">
        <v>30.1</v>
      </c>
      <c r="M343" s="12">
        <v>68.5</v>
      </c>
      <c r="N343" s="13">
        <v>1007.2</v>
      </c>
      <c r="O343" s="12">
        <v>322</v>
      </c>
      <c r="P343" s="12">
        <v>3.86</v>
      </c>
      <c r="Q343" s="12">
        <v>57.8</v>
      </c>
      <c r="R343" s="15">
        <v>0</v>
      </c>
      <c r="S343" s="11">
        <v>1</v>
      </c>
    </row>
    <row r="344" spans="1:19" ht="15.75" customHeight="1">
      <c r="A344" s="6">
        <v>23</v>
      </c>
      <c r="B344" s="7">
        <v>0.70833333333333304</v>
      </c>
      <c r="C344" s="12">
        <v>27.8</v>
      </c>
      <c r="D344" s="12">
        <v>14.73</v>
      </c>
      <c r="E344" s="12">
        <v>0.33</v>
      </c>
      <c r="F344" s="12">
        <v>1.43</v>
      </c>
      <c r="G344" s="12">
        <v>5.7</v>
      </c>
      <c r="H344" s="12">
        <v>7.14</v>
      </c>
      <c r="I344" s="12">
        <v>1.18</v>
      </c>
      <c r="J344" s="12">
        <v>32</v>
      </c>
      <c r="K344" s="8" t="s">
        <v>37</v>
      </c>
      <c r="L344" s="12">
        <v>29.5</v>
      </c>
      <c r="M344" s="12">
        <v>71.3</v>
      </c>
      <c r="N344" s="13">
        <v>1006.9</v>
      </c>
      <c r="O344" s="12">
        <v>137</v>
      </c>
      <c r="P344" s="12">
        <v>3.64</v>
      </c>
      <c r="Q344" s="12">
        <v>60.88</v>
      </c>
      <c r="R344" s="15">
        <v>0</v>
      </c>
      <c r="S344" s="11">
        <v>1</v>
      </c>
    </row>
    <row r="345" spans="1:19" ht="15.75" customHeight="1">
      <c r="A345" s="6">
        <v>23</v>
      </c>
      <c r="B345" s="7">
        <v>0.75</v>
      </c>
      <c r="C345" s="12">
        <v>25.2</v>
      </c>
      <c r="D345" s="12">
        <v>12.53</v>
      </c>
      <c r="E345" s="12">
        <v>0.52</v>
      </c>
      <c r="F345" s="12">
        <v>1.94</v>
      </c>
      <c r="G345" s="12">
        <v>6.42</v>
      </c>
      <c r="H345" s="12">
        <v>8.35</v>
      </c>
      <c r="I345" s="12">
        <v>1.57</v>
      </c>
      <c r="J345" s="12">
        <v>37</v>
      </c>
      <c r="K345" s="8" t="s">
        <v>37</v>
      </c>
      <c r="L345" s="12">
        <v>28.7</v>
      </c>
      <c r="M345" s="12">
        <v>75.599999999999994</v>
      </c>
      <c r="N345" s="13">
        <v>1007.4</v>
      </c>
      <c r="O345" s="12">
        <v>22</v>
      </c>
      <c r="P345" s="12">
        <v>3.33</v>
      </c>
      <c r="Q345" s="12">
        <v>56.02</v>
      </c>
      <c r="R345" s="15">
        <v>0</v>
      </c>
      <c r="S345" s="11">
        <v>1</v>
      </c>
    </row>
    <row r="346" spans="1:19" ht="15.75" customHeight="1">
      <c r="A346" s="6">
        <v>23</v>
      </c>
      <c r="B346" s="7">
        <v>0.79166666666666696</v>
      </c>
      <c r="C346" s="12">
        <v>24.4</v>
      </c>
      <c r="D346" s="12">
        <v>11.77</v>
      </c>
      <c r="E346" s="12">
        <v>0.42</v>
      </c>
      <c r="F346" s="12">
        <v>0.84</v>
      </c>
      <c r="G346" s="12">
        <v>6.53</v>
      </c>
      <c r="H346" s="12">
        <v>7.37</v>
      </c>
      <c r="I346" s="12">
        <v>1.66</v>
      </c>
      <c r="J346" s="12">
        <v>34</v>
      </c>
      <c r="K346" s="8" t="s">
        <v>37</v>
      </c>
      <c r="L346" s="12">
        <v>28.3</v>
      </c>
      <c r="M346" s="12">
        <v>77.7</v>
      </c>
      <c r="N346" s="13">
        <v>1008.1</v>
      </c>
      <c r="O346" s="12">
        <v>1</v>
      </c>
      <c r="P346" s="12">
        <v>3.04</v>
      </c>
      <c r="Q346" s="12">
        <v>63.57</v>
      </c>
      <c r="R346" s="15">
        <v>0</v>
      </c>
      <c r="S346" s="11">
        <v>1</v>
      </c>
    </row>
    <row r="347" spans="1:19" ht="15.75" customHeight="1">
      <c r="A347" s="6">
        <v>23</v>
      </c>
      <c r="B347" s="7">
        <v>0.83333333333333304</v>
      </c>
      <c r="C347" s="12">
        <v>24.3</v>
      </c>
      <c r="D347" s="12">
        <v>11.94</v>
      </c>
      <c r="E347" s="12">
        <v>0.4</v>
      </c>
      <c r="F347" s="12">
        <v>0.55000000000000004</v>
      </c>
      <c r="G347" s="12">
        <v>7.44</v>
      </c>
      <c r="H347" s="12">
        <v>7.99</v>
      </c>
      <c r="I347" s="12">
        <v>1.82</v>
      </c>
      <c r="J347" s="12">
        <v>32</v>
      </c>
      <c r="K347" s="8" t="s">
        <v>37</v>
      </c>
      <c r="L347" s="12">
        <v>28.3</v>
      </c>
      <c r="M347" s="12">
        <v>77.5</v>
      </c>
      <c r="N347" s="13">
        <v>1008.9</v>
      </c>
      <c r="O347" s="12">
        <v>0</v>
      </c>
      <c r="P347" s="12">
        <v>2.39</v>
      </c>
      <c r="Q347" s="12">
        <v>53.39</v>
      </c>
      <c r="R347" s="15">
        <v>0</v>
      </c>
      <c r="S347" s="11">
        <v>1</v>
      </c>
    </row>
    <row r="348" spans="1:19" ht="15.75" customHeight="1">
      <c r="A348" s="6">
        <v>23</v>
      </c>
      <c r="B348" s="7">
        <v>0.875</v>
      </c>
      <c r="C348" s="12">
        <v>24.2</v>
      </c>
      <c r="D348" s="12">
        <v>14.1</v>
      </c>
      <c r="E348" s="12">
        <v>0.38</v>
      </c>
      <c r="F348" s="12">
        <v>0.16</v>
      </c>
      <c r="G348" s="12">
        <v>6.81</v>
      </c>
      <c r="H348" s="12">
        <v>6.97</v>
      </c>
      <c r="I348" s="12">
        <v>1.84</v>
      </c>
      <c r="J348" s="12">
        <v>37</v>
      </c>
      <c r="K348" s="8" t="s">
        <v>37</v>
      </c>
      <c r="L348" s="12">
        <v>28.2</v>
      </c>
      <c r="M348" s="12">
        <v>77.5</v>
      </c>
      <c r="N348" s="13">
        <v>1009.8</v>
      </c>
      <c r="O348" s="12">
        <v>1</v>
      </c>
      <c r="P348" s="12">
        <v>2.64</v>
      </c>
      <c r="Q348" s="12">
        <v>56.36</v>
      </c>
      <c r="R348" s="15">
        <v>0</v>
      </c>
      <c r="S348" s="11">
        <v>1</v>
      </c>
    </row>
    <row r="349" spans="1:19" ht="15.75" customHeight="1">
      <c r="A349" s="6">
        <v>23</v>
      </c>
      <c r="B349" s="7">
        <v>0.91666666666666696</v>
      </c>
      <c r="C349" s="12">
        <v>24.4</v>
      </c>
      <c r="D349" s="12">
        <v>13.56</v>
      </c>
      <c r="E349" s="12">
        <v>0.37</v>
      </c>
      <c r="F349" s="12">
        <v>0.1</v>
      </c>
      <c r="G349" s="12">
        <v>5.42</v>
      </c>
      <c r="H349" s="12">
        <v>5.52</v>
      </c>
      <c r="I349" s="12">
        <v>1.86</v>
      </c>
      <c r="J349" s="12">
        <v>36</v>
      </c>
      <c r="K349" s="8" t="s">
        <v>37</v>
      </c>
      <c r="L349" s="12">
        <v>28.2</v>
      </c>
      <c r="M349" s="12">
        <v>78.599999999999994</v>
      </c>
      <c r="N349" s="13">
        <v>1010.4</v>
      </c>
      <c r="O349" s="12">
        <v>1</v>
      </c>
      <c r="P349" s="12">
        <v>2.5099999999999998</v>
      </c>
      <c r="Q349" s="12">
        <v>57.14</v>
      </c>
      <c r="R349" s="15">
        <v>0</v>
      </c>
      <c r="S349" s="11">
        <v>1</v>
      </c>
    </row>
    <row r="350" spans="1:19" ht="15.75" customHeight="1">
      <c r="A350" s="6">
        <v>23</v>
      </c>
      <c r="B350" s="7">
        <v>0.95833333333333304</v>
      </c>
      <c r="C350" s="12">
        <v>24.4</v>
      </c>
      <c r="D350" s="12">
        <v>15.1</v>
      </c>
      <c r="E350" s="12">
        <v>0.36</v>
      </c>
      <c r="F350" s="12">
        <v>0.3</v>
      </c>
      <c r="G350" s="12">
        <v>4.7300000000000004</v>
      </c>
      <c r="H350" s="12">
        <v>5.03</v>
      </c>
      <c r="I350" s="12">
        <v>1.8</v>
      </c>
      <c r="J350" s="12">
        <v>32</v>
      </c>
      <c r="K350" s="8" t="s">
        <v>37</v>
      </c>
      <c r="L350" s="12">
        <v>28.1</v>
      </c>
      <c r="M350" s="12">
        <v>76.599999999999994</v>
      </c>
      <c r="N350" s="13">
        <v>1010.7</v>
      </c>
      <c r="O350" s="12">
        <v>1</v>
      </c>
      <c r="P350" s="12">
        <v>3.07</v>
      </c>
      <c r="Q350" s="12">
        <v>59.69</v>
      </c>
      <c r="R350" s="15">
        <v>0</v>
      </c>
      <c r="S350" s="11">
        <v>1</v>
      </c>
    </row>
    <row r="351" spans="1:19" ht="15.75" customHeight="1"/>
    <row r="352" spans="1:19" ht="15.75" customHeight="1">
      <c r="A352" s="106" t="s">
        <v>55</v>
      </c>
      <c r="B352" s="107"/>
      <c r="C352" s="12">
        <v>0</v>
      </c>
      <c r="D352" s="12">
        <v>0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0</v>
      </c>
      <c r="O352" s="12">
        <v>0</v>
      </c>
      <c r="P352" s="12">
        <v>0</v>
      </c>
      <c r="Q352" s="12">
        <v>0</v>
      </c>
      <c r="R352" s="12">
        <v>0</v>
      </c>
    </row>
    <row r="353" spans="1:19" ht="15.75" customHeight="1">
      <c r="A353" s="108" t="s">
        <v>1</v>
      </c>
      <c r="B353" s="107"/>
      <c r="C353" s="12">
        <v>3</v>
      </c>
      <c r="D353" s="12">
        <v>3</v>
      </c>
      <c r="E353" s="12">
        <v>3</v>
      </c>
      <c r="F353" s="12">
        <v>3</v>
      </c>
      <c r="G353" s="12">
        <v>3</v>
      </c>
      <c r="H353" s="12">
        <v>3</v>
      </c>
      <c r="I353" s="12">
        <v>3</v>
      </c>
      <c r="J353" s="12">
        <v>4</v>
      </c>
      <c r="K353" s="12">
        <v>24</v>
      </c>
      <c r="L353" s="12">
        <v>3</v>
      </c>
      <c r="M353" s="12">
        <v>3</v>
      </c>
      <c r="N353" s="12">
        <v>3</v>
      </c>
      <c r="O353" s="12">
        <v>3</v>
      </c>
      <c r="P353" s="12">
        <v>3</v>
      </c>
      <c r="Q353" s="12">
        <v>3</v>
      </c>
      <c r="R353" s="12">
        <v>4</v>
      </c>
    </row>
    <row r="354" spans="1:19" ht="15.75" customHeight="1">
      <c r="A354" s="109" t="s">
        <v>2</v>
      </c>
      <c r="B354" s="107"/>
      <c r="C354" s="12">
        <v>0</v>
      </c>
      <c r="D354" s="12">
        <v>0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0</v>
      </c>
      <c r="O354" s="12">
        <v>0</v>
      </c>
      <c r="P354" s="12">
        <v>0</v>
      </c>
      <c r="Q354" s="12">
        <v>0</v>
      </c>
      <c r="R354" s="12">
        <v>0</v>
      </c>
    </row>
    <row r="355" spans="1:19" ht="15.75" customHeight="1">
      <c r="A355" s="110" t="s">
        <v>3</v>
      </c>
      <c r="B355" s="107"/>
      <c r="C355" s="12">
        <v>0</v>
      </c>
      <c r="D355" s="12">
        <v>0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0</v>
      </c>
      <c r="O355" s="12">
        <v>0</v>
      </c>
      <c r="P355" s="12">
        <v>0</v>
      </c>
      <c r="Q355" s="12">
        <v>0</v>
      </c>
      <c r="R355" s="12">
        <v>0</v>
      </c>
    </row>
    <row r="356" spans="1:19" ht="15.75" customHeight="1">
      <c r="A356" s="111" t="s">
        <v>56</v>
      </c>
      <c r="B356" s="107"/>
      <c r="C356" s="12">
        <f t="shared" ref="C356:R356" si="10">24-C352-C353-C354-C355</f>
        <v>21</v>
      </c>
      <c r="D356" s="12">
        <f t="shared" si="10"/>
        <v>21</v>
      </c>
      <c r="E356" s="12">
        <f t="shared" si="10"/>
        <v>21</v>
      </c>
      <c r="F356" s="12">
        <f t="shared" si="10"/>
        <v>21</v>
      </c>
      <c r="G356" s="12">
        <f t="shared" si="10"/>
        <v>21</v>
      </c>
      <c r="H356" s="12">
        <f t="shared" si="10"/>
        <v>21</v>
      </c>
      <c r="I356" s="12">
        <f t="shared" si="10"/>
        <v>21</v>
      </c>
      <c r="J356" s="12">
        <f t="shared" si="10"/>
        <v>20</v>
      </c>
      <c r="K356" s="12">
        <f t="shared" si="10"/>
        <v>0</v>
      </c>
      <c r="L356" s="12">
        <f t="shared" si="10"/>
        <v>21</v>
      </c>
      <c r="M356" s="12">
        <f t="shared" si="10"/>
        <v>21</v>
      </c>
      <c r="N356" s="12">
        <f t="shared" si="10"/>
        <v>21</v>
      </c>
      <c r="O356" s="12">
        <f t="shared" si="10"/>
        <v>21</v>
      </c>
      <c r="P356" s="12">
        <f t="shared" si="10"/>
        <v>21</v>
      </c>
      <c r="Q356" s="12">
        <f t="shared" si="10"/>
        <v>21</v>
      </c>
      <c r="R356" s="12">
        <f t="shared" si="10"/>
        <v>20</v>
      </c>
    </row>
    <row r="357" spans="1:19" ht="15.75" customHeight="1">
      <c r="A357" s="112" t="s">
        <v>57</v>
      </c>
      <c r="B357" s="107"/>
      <c r="C357" s="16">
        <f>C356/(SUM(S327:S350))</f>
        <v>0.875</v>
      </c>
      <c r="D357" s="16">
        <f>D356/(SUM(S327:S350))</f>
        <v>0.875</v>
      </c>
      <c r="E357" s="16">
        <f>E356/(SUM(S327:S350))</f>
        <v>0.875</v>
      </c>
      <c r="F357" s="16">
        <f>F356/(SUM(S327:S350))</f>
        <v>0.875</v>
      </c>
      <c r="G357" s="16">
        <f>G356/(SUM(S327:S350))</f>
        <v>0.875</v>
      </c>
      <c r="H357" s="16">
        <f>H356/(SUM(S327:S350))</f>
        <v>0.875</v>
      </c>
      <c r="I357" s="16">
        <f>I356/(SUM(S327:S350))</f>
        <v>0.875</v>
      </c>
      <c r="J357" s="16">
        <f>J356/(SUM(S327:S350))</f>
        <v>0.83333333333333337</v>
      </c>
      <c r="K357" s="16">
        <f>K356/(SUM(S327:S350))</f>
        <v>0</v>
      </c>
      <c r="L357" s="16">
        <f>L356/(SUM(S327:S350))</f>
        <v>0.875</v>
      </c>
      <c r="M357" s="16">
        <f>M356/(SUM(S327:S350))</f>
        <v>0.875</v>
      </c>
      <c r="N357" s="16">
        <f>N356/(SUM(S327:S350))</f>
        <v>0.875</v>
      </c>
      <c r="O357" s="16">
        <f>O356/(SUM(S327:S350))</f>
        <v>0.875</v>
      </c>
      <c r="P357" s="16">
        <f>P356/(SUM(S327:S350))</f>
        <v>0.875</v>
      </c>
      <c r="Q357" s="16">
        <f>Q356/(SUM(S327:S350))</f>
        <v>0.875</v>
      </c>
      <c r="R357" s="16">
        <f>R356/(SUM(S327:S350))</f>
        <v>0.83333333333333337</v>
      </c>
    </row>
    <row r="358" spans="1:19" ht="15.75" customHeight="1"/>
    <row r="359" spans="1:19" ht="15.75" customHeight="1">
      <c r="A359" s="6">
        <v>24</v>
      </c>
      <c r="B359" s="7">
        <v>0</v>
      </c>
      <c r="C359" s="12">
        <v>24.2</v>
      </c>
      <c r="D359" s="12">
        <v>16.07</v>
      </c>
      <c r="E359" s="12">
        <v>0.35</v>
      </c>
      <c r="F359" s="12">
        <v>0.1</v>
      </c>
      <c r="G359" s="12">
        <v>4.2</v>
      </c>
      <c r="H359" s="12">
        <v>4.3</v>
      </c>
      <c r="I359" s="12">
        <v>1.67</v>
      </c>
      <c r="J359" s="12">
        <v>36</v>
      </c>
      <c r="K359" s="8" t="s">
        <v>37</v>
      </c>
      <c r="L359" s="12">
        <v>28</v>
      </c>
      <c r="M359" s="12">
        <v>77.3</v>
      </c>
      <c r="N359" s="13">
        <v>1010.5</v>
      </c>
      <c r="O359" s="12">
        <v>1</v>
      </c>
      <c r="P359" s="12">
        <v>2.5099999999999998</v>
      </c>
      <c r="Q359" s="12">
        <v>64.86</v>
      </c>
      <c r="R359" s="15">
        <v>0</v>
      </c>
      <c r="S359" s="11">
        <v>1</v>
      </c>
    </row>
    <row r="360" spans="1:19" ht="15.75" customHeight="1">
      <c r="A360" s="6">
        <v>24</v>
      </c>
      <c r="B360" s="7">
        <v>4.1666666666666664E-2</v>
      </c>
      <c r="C360" s="12">
        <v>24.2</v>
      </c>
      <c r="D360" s="12">
        <v>16.670000000000002</v>
      </c>
      <c r="E360" s="12">
        <v>0.25</v>
      </c>
      <c r="F360" s="12">
        <v>0</v>
      </c>
      <c r="G360" s="12">
        <v>3.89</v>
      </c>
      <c r="H360" s="12">
        <v>3.89</v>
      </c>
      <c r="I360" s="12">
        <v>2.0499999999999998</v>
      </c>
      <c r="J360" s="12">
        <v>32</v>
      </c>
      <c r="K360" s="8" t="s">
        <v>37</v>
      </c>
      <c r="L360" s="12">
        <v>27.9</v>
      </c>
      <c r="M360" s="12">
        <v>75.2</v>
      </c>
      <c r="N360" s="13">
        <v>1010.2</v>
      </c>
      <c r="O360" s="12">
        <v>1</v>
      </c>
      <c r="P360" s="12">
        <v>2.76</v>
      </c>
      <c r="Q360" s="12">
        <v>65.349999999999994</v>
      </c>
      <c r="R360" s="15">
        <v>0</v>
      </c>
      <c r="S360" s="11">
        <v>1</v>
      </c>
    </row>
    <row r="361" spans="1:19" ht="15.75" customHeight="1">
      <c r="A361" s="6">
        <v>24</v>
      </c>
      <c r="B361" s="7">
        <v>8.3333333333333301E-2</v>
      </c>
      <c r="C361" s="12">
        <v>24.1</v>
      </c>
      <c r="D361" s="12">
        <v>16.260000000000002</v>
      </c>
      <c r="E361" s="12">
        <v>0.25</v>
      </c>
      <c r="F361" s="12">
        <v>0.11</v>
      </c>
      <c r="G361" s="12">
        <v>3.56</v>
      </c>
      <c r="H361" s="12">
        <v>3.66</v>
      </c>
      <c r="I361" s="12">
        <v>2.36</v>
      </c>
      <c r="J361" s="12">
        <v>33</v>
      </c>
      <c r="K361" s="8" t="s">
        <v>37</v>
      </c>
      <c r="L361" s="12">
        <v>27.8</v>
      </c>
      <c r="M361" s="12">
        <v>76</v>
      </c>
      <c r="N361" s="13">
        <v>1009.6</v>
      </c>
      <c r="O361" s="12">
        <v>1</v>
      </c>
      <c r="P361" s="12">
        <v>2.6</v>
      </c>
      <c r="Q361" s="12">
        <v>64.069999999999993</v>
      </c>
      <c r="R361" s="15">
        <v>0</v>
      </c>
      <c r="S361" s="11">
        <v>1</v>
      </c>
    </row>
    <row r="362" spans="1:19" ht="15.75" customHeight="1">
      <c r="A362" s="6">
        <v>24</v>
      </c>
      <c r="B362" s="7">
        <v>0.125</v>
      </c>
      <c r="C362" s="12">
        <v>24</v>
      </c>
      <c r="D362" s="12">
        <v>15.69</v>
      </c>
      <c r="E362" s="12">
        <v>0.24</v>
      </c>
      <c r="F362" s="12">
        <v>0.03</v>
      </c>
      <c r="G362" s="12">
        <v>3.28</v>
      </c>
      <c r="H362" s="12">
        <v>3.31</v>
      </c>
      <c r="I362" s="12">
        <v>2.44</v>
      </c>
      <c r="J362" s="12">
        <v>28</v>
      </c>
      <c r="K362" s="8" t="s">
        <v>37</v>
      </c>
      <c r="L362" s="12">
        <v>27.7</v>
      </c>
      <c r="M362" s="12">
        <v>76.3</v>
      </c>
      <c r="N362" s="13">
        <v>1009</v>
      </c>
      <c r="O362" s="12">
        <v>1</v>
      </c>
      <c r="P362" s="12">
        <v>2.39</v>
      </c>
      <c r="Q362" s="12">
        <v>63.16</v>
      </c>
      <c r="R362" s="15">
        <v>0</v>
      </c>
      <c r="S362" s="11">
        <v>1</v>
      </c>
    </row>
    <row r="363" spans="1:19" ht="15.75" customHeight="1">
      <c r="A363" s="6">
        <v>24</v>
      </c>
      <c r="B363" s="7">
        <v>0.16666666666666699</v>
      </c>
      <c r="C363" s="12">
        <v>23.9</v>
      </c>
      <c r="D363" s="12">
        <v>14.95</v>
      </c>
      <c r="E363" s="12">
        <v>0.25</v>
      </c>
      <c r="F363" s="19">
        <v>-0.01</v>
      </c>
      <c r="G363" s="19">
        <v>3.39</v>
      </c>
      <c r="H363" s="19">
        <v>3.38</v>
      </c>
      <c r="I363" s="12">
        <v>2.4300000000000002</v>
      </c>
      <c r="J363" s="12">
        <v>29</v>
      </c>
      <c r="K363" s="8" t="s">
        <v>37</v>
      </c>
      <c r="L363" s="12">
        <v>27.6</v>
      </c>
      <c r="M363" s="12">
        <v>78.8</v>
      </c>
      <c r="N363" s="13">
        <v>1008.6</v>
      </c>
      <c r="O363" s="12">
        <v>0</v>
      </c>
      <c r="P363" s="12">
        <v>1.57</v>
      </c>
      <c r="Q363" s="12">
        <v>67.680000000000007</v>
      </c>
      <c r="R363" s="15">
        <v>0</v>
      </c>
      <c r="S363" s="11">
        <v>1</v>
      </c>
    </row>
    <row r="364" spans="1:19" ht="15.75" customHeight="1">
      <c r="A364" s="6">
        <v>24</v>
      </c>
      <c r="B364" s="7">
        <v>0.20833333333333301</v>
      </c>
      <c r="C364" s="12">
        <v>23.8</v>
      </c>
      <c r="D364" s="12">
        <v>13.61</v>
      </c>
      <c r="E364" s="12">
        <v>0.28000000000000003</v>
      </c>
      <c r="F364" s="12">
        <v>0.08</v>
      </c>
      <c r="G364" s="12">
        <v>3.87</v>
      </c>
      <c r="H364" s="12">
        <v>3.95</v>
      </c>
      <c r="I364" s="12">
        <v>2.37</v>
      </c>
      <c r="J364" s="12">
        <v>33</v>
      </c>
      <c r="K364" s="8" t="s">
        <v>37</v>
      </c>
      <c r="L364" s="12">
        <v>27.4</v>
      </c>
      <c r="M364" s="12">
        <v>81.2</v>
      </c>
      <c r="N364" s="13">
        <v>1008.6</v>
      </c>
      <c r="O364" s="12">
        <v>1</v>
      </c>
      <c r="P364" s="12">
        <v>1.51</v>
      </c>
      <c r="Q364" s="12">
        <v>79.209999999999994</v>
      </c>
      <c r="R364" s="15">
        <v>0</v>
      </c>
      <c r="S364" s="11">
        <v>1</v>
      </c>
    </row>
    <row r="365" spans="1:19" ht="15.75" customHeight="1">
      <c r="A365" s="6">
        <v>24</v>
      </c>
      <c r="B365" s="7">
        <v>0.25</v>
      </c>
      <c r="C365" s="12">
        <v>23.7</v>
      </c>
      <c r="D365" s="12">
        <v>12.45</v>
      </c>
      <c r="E365" s="12">
        <v>0.28000000000000003</v>
      </c>
      <c r="F365" s="12">
        <v>0.16</v>
      </c>
      <c r="G365" s="12">
        <v>5.22</v>
      </c>
      <c r="H365" s="12">
        <v>5.38</v>
      </c>
      <c r="I365" s="12">
        <v>2.29</v>
      </c>
      <c r="J365" s="8" t="s">
        <v>37</v>
      </c>
      <c r="K365" s="8" t="s">
        <v>37</v>
      </c>
      <c r="L365" s="12">
        <v>27.6</v>
      </c>
      <c r="M365" s="12">
        <v>79.2</v>
      </c>
      <c r="N365" s="13">
        <v>1009.2</v>
      </c>
      <c r="O365" s="12">
        <v>4</v>
      </c>
      <c r="P365" s="12">
        <v>2.37</v>
      </c>
      <c r="Q365" s="12">
        <v>63.55</v>
      </c>
      <c r="R365" s="15">
        <v>0</v>
      </c>
      <c r="S365" s="11">
        <v>1</v>
      </c>
    </row>
    <row r="366" spans="1:19" ht="15.75" customHeight="1">
      <c r="A366" s="6">
        <v>24</v>
      </c>
      <c r="B366" s="7">
        <v>0.29166666666666702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 t="s">
        <v>37</v>
      </c>
      <c r="L366" s="8">
        <v>0</v>
      </c>
      <c r="M366" s="8">
        <v>0</v>
      </c>
      <c r="N366" s="9">
        <v>0</v>
      </c>
      <c r="O366" s="8">
        <v>0</v>
      </c>
      <c r="P366" s="8">
        <v>0</v>
      </c>
      <c r="Q366" s="8">
        <v>0</v>
      </c>
      <c r="R366" s="10">
        <v>0</v>
      </c>
      <c r="S366" s="11">
        <v>1</v>
      </c>
    </row>
    <row r="367" spans="1:19" ht="15.75" customHeight="1">
      <c r="A367" s="6">
        <v>24</v>
      </c>
      <c r="B367" s="7">
        <v>0.33333333333333298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 t="s">
        <v>37</v>
      </c>
      <c r="L367" s="8">
        <v>0</v>
      </c>
      <c r="M367" s="8">
        <v>0</v>
      </c>
      <c r="N367" s="9">
        <v>0</v>
      </c>
      <c r="O367" s="8">
        <v>0</v>
      </c>
      <c r="P367" s="8">
        <v>0</v>
      </c>
      <c r="Q367" s="8">
        <v>0</v>
      </c>
      <c r="R367" s="10">
        <v>0</v>
      </c>
      <c r="S367" s="11">
        <v>1</v>
      </c>
    </row>
    <row r="368" spans="1:19" ht="15.75" customHeight="1">
      <c r="A368" s="6">
        <v>24</v>
      </c>
      <c r="B368" s="7">
        <v>0.375</v>
      </c>
      <c r="C368" s="8" t="s">
        <v>141</v>
      </c>
      <c r="D368" s="8" t="s">
        <v>142</v>
      </c>
      <c r="E368" s="8" t="s">
        <v>143</v>
      </c>
      <c r="F368" s="8" t="s">
        <v>144</v>
      </c>
      <c r="G368" s="8" t="s">
        <v>145</v>
      </c>
      <c r="H368" s="8" t="s">
        <v>146</v>
      </c>
      <c r="I368" s="8" t="s">
        <v>147</v>
      </c>
      <c r="J368" s="8">
        <v>985</v>
      </c>
      <c r="K368" s="18" t="s">
        <v>37</v>
      </c>
      <c r="L368" s="8" t="s">
        <v>148</v>
      </c>
      <c r="M368" s="8" t="s">
        <v>149</v>
      </c>
      <c r="N368" s="9" t="s">
        <v>150</v>
      </c>
      <c r="O368" s="8" t="s">
        <v>151</v>
      </c>
      <c r="P368" s="8" t="s">
        <v>152</v>
      </c>
      <c r="Q368" s="8" t="s">
        <v>153</v>
      </c>
      <c r="R368" s="10" t="s">
        <v>53</v>
      </c>
      <c r="S368" s="11">
        <v>1</v>
      </c>
    </row>
    <row r="369" spans="1:19" ht="15.75" customHeight="1">
      <c r="A369" s="6">
        <v>24</v>
      </c>
      <c r="B369" s="7">
        <v>0.41666666666666702</v>
      </c>
      <c r="C369" s="12">
        <v>25.2</v>
      </c>
      <c r="D369" s="12">
        <v>14.92</v>
      </c>
      <c r="E369" s="12">
        <v>0.23</v>
      </c>
      <c r="F369" s="12">
        <v>1.78</v>
      </c>
      <c r="G369" s="12">
        <v>4.1500000000000004</v>
      </c>
      <c r="H369" s="12">
        <v>5.92</v>
      </c>
      <c r="I369" s="12">
        <v>2.2799999999999998</v>
      </c>
      <c r="J369" s="12">
        <v>3</v>
      </c>
      <c r="K369" s="18" t="s">
        <v>37</v>
      </c>
      <c r="L369" s="12">
        <v>30.2</v>
      </c>
      <c r="M369" s="12">
        <v>62.3</v>
      </c>
      <c r="N369" s="13">
        <v>1011.3</v>
      </c>
      <c r="O369" s="12">
        <v>771</v>
      </c>
      <c r="P369" s="12">
        <v>4.01</v>
      </c>
      <c r="Q369" s="12">
        <v>72.209999999999994</v>
      </c>
      <c r="R369" s="10">
        <v>61</v>
      </c>
      <c r="S369" s="11">
        <v>1</v>
      </c>
    </row>
    <row r="370" spans="1:19" ht="15.75" customHeight="1">
      <c r="A370" s="6">
        <v>24</v>
      </c>
      <c r="B370" s="7">
        <v>0.45833333333333298</v>
      </c>
      <c r="C370" s="12">
        <v>26.5</v>
      </c>
      <c r="D370" s="12">
        <v>15.87</v>
      </c>
      <c r="E370" s="12">
        <v>0.22</v>
      </c>
      <c r="F370" s="12">
        <v>1.6</v>
      </c>
      <c r="G370" s="12">
        <v>5.09</v>
      </c>
      <c r="H370" s="12">
        <v>6.69</v>
      </c>
      <c r="I370" s="12">
        <v>2</v>
      </c>
      <c r="J370" s="12">
        <v>19</v>
      </c>
      <c r="K370" s="18" t="s">
        <v>37</v>
      </c>
      <c r="L370" s="12">
        <v>30.8</v>
      </c>
      <c r="M370" s="12">
        <v>60.1</v>
      </c>
      <c r="N370" s="13">
        <v>1011.2</v>
      </c>
      <c r="O370" s="12">
        <v>839</v>
      </c>
      <c r="P370" s="12">
        <v>3.77</v>
      </c>
      <c r="Q370" s="12">
        <v>63.81</v>
      </c>
      <c r="R370" s="15">
        <v>0</v>
      </c>
      <c r="S370" s="11">
        <v>1</v>
      </c>
    </row>
    <row r="371" spans="1:19" ht="15.75" customHeight="1">
      <c r="A371" s="6">
        <v>24</v>
      </c>
      <c r="B371" s="7">
        <v>0.5</v>
      </c>
      <c r="C371" s="12">
        <v>25.7</v>
      </c>
      <c r="D371" s="12">
        <v>18.579999999999998</v>
      </c>
      <c r="E371" s="12">
        <v>0.26</v>
      </c>
      <c r="F371" s="12">
        <v>1.34</v>
      </c>
      <c r="G371" s="12">
        <v>5.22</v>
      </c>
      <c r="H371" s="12">
        <v>6.56</v>
      </c>
      <c r="I371" s="12">
        <v>2.1</v>
      </c>
      <c r="J371" s="12">
        <v>17</v>
      </c>
      <c r="K371" s="18" t="s">
        <v>37</v>
      </c>
      <c r="L371" s="12">
        <v>30.9</v>
      </c>
      <c r="M371" s="12">
        <v>60.3</v>
      </c>
      <c r="N371" s="13">
        <v>1010.7</v>
      </c>
      <c r="O371" s="12">
        <v>1021</v>
      </c>
      <c r="P371" s="12">
        <v>4.05</v>
      </c>
      <c r="Q371" s="12">
        <v>64.55</v>
      </c>
      <c r="R371" s="15">
        <v>0</v>
      </c>
      <c r="S371" s="11">
        <v>1</v>
      </c>
    </row>
    <row r="372" spans="1:19" ht="15.75" customHeight="1">
      <c r="A372" s="6">
        <v>24</v>
      </c>
      <c r="B372" s="7">
        <v>0.54166666666666696</v>
      </c>
      <c r="C372" s="12">
        <v>25.4</v>
      </c>
      <c r="D372" s="12">
        <v>14.64</v>
      </c>
      <c r="E372" s="12">
        <v>0.27</v>
      </c>
      <c r="F372" s="12">
        <v>1.8</v>
      </c>
      <c r="G372" s="12">
        <v>4.42</v>
      </c>
      <c r="H372" s="12">
        <v>6.22</v>
      </c>
      <c r="I372" s="12">
        <v>2.0299999999999998</v>
      </c>
      <c r="J372" s="12">
        <v>22</v>
      </c>
      <c r="K372" s="18" t="s">
        <v>37</v>
      </c>
      <c r="L372" s="12">
        <v>31.3</v>
      </c>
      <c r="M372" s="12">
        <v>59.1</v>
      </c>
      <c r="N372" s="13">
        <v>1010.1</v>
      </c>
      <c r="O372" s="12">
        <v>677</v>
      </c>
      <c r="P372" s="12">
        <v>3.83</v>
      </c>
      <c r="Q372" s="12">
        <v>62.47</v>
      </c>
      <c r="R372" s="15">
        <v>0</v>
      </c>
      <c r="S372" s="11">
        <v>1</v>
      </c>
    </row>
    <row r="373" spans="1:19" ht="15.75" customHeight="1">
      <c r="A373" s="6">
        <v>24</v>
      </c>
      <c r="B373" s="7">
        <v>0.58333333333333304</v>
      </c>
      <c r="C373" s="12">
        <v>25.2</v>
      </c>
      <c r="D373" s="12">
        <v>15.15</v>
      </c>
      <c r="E373" s="12">
        <v>0.22</v>
      </c>
      <c r="F373" s="12">
        <v>1.45</v>
      </c>
      <c r="G373" s="12">
        <v>4.45</v>
      </c>
      <c r="H373" s="12">
        <v>5.9</v>
      </c>
      <c r="I373" s="12">
        <v>1.66</v>
      </c>
      <c r="J373" s="12">
        <v>27</v>
      </c>
      <c r="K373" s="18" t="s">
        <v>37</v>
      </c>
      <c r="L373" s="12">
        <v>31</v>
      </c>
      <c r="M373" s="12">
        <v>59.3</v>
      </c>
      <c r="N373" s="13">
        <v>1009.4</v>
      </c>
      <c r="O373" s="12">
        <v>780</v>
      </c>
      <c r="P373" s="12">
        <v>4.25</v>
      </c>
      <c r="Q373" s="12">
        <v>58.7</v>
      </c>
      <c r="R373" s="15">
        <v>0</v>
      </c>
      <c r="S373" s="11">
        <v>1</v>
      </c>
    </row>
    <row r="374" spans="1:19" ht="15.75" customHeight="1">
      <c r="A374" s="6">
        <v>24</v>
      </c>
      <c r="B374" s="7">
        <v>0.625</v>
      </c>
      <c r="C374" s="12">
        <v>25.7</v>
      </c>
      <c r="D374" s="12">
        <v>14.95</v>
      </c>
      <c r="E374" s="12">
        <v>0.27</v>
      </c>
      <c r="F374" s="12">
        <v>1.62</v>
      </c>
      <c r="G374" s="12">
        <v>4.62</v>
      </c>
      <c r="H374" s="12">
        <v>6.24</v>
      </c>
      <c r="I374" s="12">
        <v>1.79</v>
      </c>
      <c r="J374" s="12">
        <v>31</v>
      </c>
      <c r="K374" s="18" t="s">
        <v>37</v>
      </c>
      <c r="L374" s="12">
        <v>30.9</v>
      </c>
      <c r="M374" s="12">
        <v>59.9</v>
      </c>
      <c r="N374" s="13">
        <v>1008.8</v>
      </c>
      <c r="O374" s="12">
        <v>574</v>
      </c>
      <c r="P374" s="12">
        <v>3.89</v>
      </c>
      <c r="Q374" s="12">
        <v>56.81</v>
      </c>
      <c r="R374" s="15">
        <v>0</v>
      </c>
      <c r="S374" s="11">
        <v>1</v>
      </c>
    </row>
    <row r="375" spans="1:19" ht="15.75" customHeight="1">
      <c r="A375" s="6">
        <v>24</v>
      </c>
      <c r="B375" s="7">
        <v>0.66666666666666696</v>
      </c>
      <c r="C375" s="12">
        <v>26</v>
      </c>
      <c r="D375" s="12">
        <v>13.65</v>
      </c>
      <c r="E375" s="12">
        <v>0.28000000000000003</v>
      </c>
      <c r="F375" s="12">
        <v>1.26</v>
      </c>
      <c r="G375" s="12">
        <v>4.7699999999999996</v>
      </c>
      <c r="H375" s="12">
        <v>6.03</v>
      </c>
      <c r="I375" s="12">
        <v>2.36</v>
      </c>
      <c r="J375" s="12">
        <v>31</v>
      </c>
      <c r="K375" s="18" t="s">
        <v>37</v>
      </c>
      <c r="L375" s="12">
        <v>29.8</v>
      </c>
      <c r="M375" s="12">
        <v>65.3</v>
      </c>
      <c r="N375" s="13">
        <v>1008.5</v>
      </c>
      <c r="O375" s="12">
        <v>187</v>
      </c>
      <c r="P375" s="12">
        <v>3.91</v>
      </c>
      <c r="Q375" s="12">
        <v>60.3</v>
      </c>
      <c r="R375" s="15">
        <v>0</v>
      </c>
      <c r="S375" s="11">
        <v>1</v>
      </c>
    </row>
    <row r="376" spans="1:19" ht="15.75" customHeight="1">
      <c r="A376" s="6">
        <v>24</v>
      </c>
      <c r="B376" s="7">
        <v>0.70833333333333304</v>
      </c>
      <c r="C376" s="12">
        <v>25.1</v>
      </c>
      <c r="D376" s="12">
        <v>11.46</v>
      </c>
      <c r="E376" s="12">
        <v>0.32</v>
      </c>
      <c r="F376" s="12">
        <v>1.76</v>
      </c>
      <c r="G376" s="12">
        <v>5.7</v>
      </c>
      <c r="H376" s="12">
        <v>7.46</v>
      </c>
      <c r="I376" s="12">
        <v>2.34</v>
      </c>
      <c r="J376" s="12">
        <v>25</v>
      </c>
      <c r="K376" s="18" t="s">
        <v>37</v>
      </c>
      <c r="L376" s="12">
        <v>29.4</v>
      </c>
      <c r="M376" s="12">
        <v>70.3</v>
      </c>
      <c r="N376" s="13">
        <v>1008.6</v>
      </c>
      <c r="O376" s="12">
        <v>134</v>
      </c>
      <c r="P376" s="12">
        <v>3.15</v>
      </c>
      <c r="Q376" s="12">
        <v>71.33</v>
      </c>
      <c r="R376" s="15">
        <v>0</v>
      </c>
      <c r="S376" s="11">
        <v>1</v>
      </c>
    </row>
    <row r="377" spans="1:19" ht="15.75" customHeight="1">
      <c r="A377" s="6">
        <v>24</v>
      </c>
      <c r="B377" s="7">
        <v>0.75</v>
      </c>
      <c r="C377" s="12">
        <v>24.4</v>
      </c>
      <c r="D377" s="12">
        <v>10.57</v>
      </c>
      <c r="E377" s="12">
        <v>0.56000000000000005</v>
      </c>
      <c r="F377" s="12">
        <v>2.58</v>
      </c>
      <c r="G377" s="12">
        <v>8.18</v>
      </c>
      <c r="H377" s="12">
        <v>10.76</v>
      </c>
      <c r="I377" s="12">
        <v>2.15</v>
      </c>
      <c r="J377" s="12">
        <v>38</v>
      </c>
      <c r="K377" s="18" t="s">
        <v>37</v>
      </c>
      <c r="L377" s="12">
        <v>28.9</v>
      </c>
      <c r="M377" s="12">
        <v>73</v>
      </c>
      <c r="N377" s="13">
        <v>1009</v>
      </c>
      <c r="O377" s="12">
        <v>40</v>
      </c>
      <c r="P377" s="12">
        <v>3.36</v>
      </c>
      <c r="Q377" s="12">
        <v>83.81</v>
      </c>
      <c r="R377" s="15">
        <v>0</v>
      </c>
      <c r="S377" s="11">
        <v>1</v>
      </c>
    </row>
    <row r="378" spans="1:19" ht="15.75" customHeight="1">
      <c r="A378" s="6">
        <v>24</v>
      </c>
      <c r="B378" s="7">
        <v>0.79166666666666696</v>
      </c>
      <c r="C378" s="12">
        <v>24.3</v>
      </c>
      <c r="D378" s="12">
        <v>8.82</v>
      </c>
      <c r="E378" s="12">
        <v>0.39</v>
      </c>
      <c r="F378" s="12">
        <v>1.0900000000000001</v>
      </c>
      <c r="G378" s="12">
        <v>8.35</v>
      </c>
      <c r="H378" s="12">
        <v>9.44</v>
      </c>
      <c r="I378" s="12">
        <v>1.96</v>
      </c>
      <c r="J378" s="12">
        <v>27</v>
      </c>
      <c r="K378" s="18" t="s">
        <v>37</v>
      </c>
      <c r="L378" s="12">
        <v>28.4</v>
      </c>
      <c r="M378" s="12">
        <v>75</v>
      </c>
      <c r="N378" s="13">
        <v>1009.5</v>
      </c>
      <c r="O378" s="12">
        <v>0</v>
      </c>
      <c r="P378" s="12">
        <v>2.2400000000000002</v>
      </c>
      <c r="Q378" s="12">
        <v>80.400000000000006</v>
      </c>
      <c r="R378" s="15">
        <v>0</v>
      </c>
      <c r="S378" s="11">
        <v>1</v>
      </c>
    </row>
    <row r="379" spans="1:19" ht="15.75" customHeight="1">
      <c r="A379" s="6">
        <v>24</v>
      </c>
      <c r="B379" s="7">
        <v>0.83333333333333304</v>
      </c>
      <c r="C379" s="12">
        <v>24.3</v>
      </c>
      <c r="D379" s="12">
        <v>8.98</v>
      </c>
      <c r="E379" s="12">
        <v>0.37</v>
      </c>
      <c r="F379" s="12">
        <v>0.63</v>
      </c>
      <c r="G379" s="12">
        <v>8.67</v>
      </c>
      <c r="H379" s="12">
        <v>9.3000000000000007</v>
      </c>
      <c r="I379" s="12">
        <v>1.54</v>
      </c>
      <c r="J379" s="12">
        <v>27</v>
      </c>
      <c r="K379" s="18" t="s">
        <v>37</v>
      </c>
      <c r="L379" s="12">
        <v>28.2</v>
      </c>
      <c r="M379" s="12">
        <v>77.099999999999994</v>
      </c>
      <c r="N379" s="13">
        <v>1010.2</v>
      </c>
      <c r="O379" s="12">
        <v>0</v>
      </c>
      <c r="P379" s="12">
        <v>1.94</v>
      </c>
      <c r="Q379" s="12">
        <v>74.08</v>
      </c>
      <c r="R379" s="15">
        <v>0</v>
      </c>
      <c r="S379" s="11">
        <v>1</v>
      </c>
    </row>
    <row r="380" spans="1:19" ht="15.75" customHeight="1">
      <c r="A380" s="6">
        <v>24</v>
      </c>
      <c r="B380" s="7">
        <v>0.875</v>
      </c>
      <c r="C380" s="12">
        <v>24.1</v>
      </c>
      <c r="D380" s="12">
        <v>9.41</v>
      </c>
      <c r="E380" s="12">
        <v>0.36</v>
      </c>
      <c r="F380" s="12">
        <v>0.55000000000000004</v>
      </c>
      <c r="G380" s="12">
        <v>7.57</v>
      </c>
      <c r="H380" s="12">
        <v>8.1199999999999992</v>
      </c>
      <c r="I380" s="12">
        <v>1.66</v>
      </c>
      <c r="J380" s="12">
        <v>25</v>
      </c>
      <c r="K380" s="18" t="s">
        <v>37</v>
      </c>
      <c r="L380" s="12">
        <v>28.1</v>
      </c>
      <c r="M380" s="12">
        <v>77.900000000000006</v>
      </c>
      <c r="N380" s="13">
        <v>1010.9</v>
      </c>
      <c r="O380" s="12">
        <v>1</v>
      </c>
      <c r="P380" s="12">
        <v>1.95</v>
      </c>
      <c r="Q380" s="12">
        <v>70.930000000000007</v>
      </c>
      <c r="R380" s="15">
        <v>0</v>
      </c>
      <c r="S380" s="11">
        <v>1</v>
      </c>
    </row>
    <row r="381" spans="1:19" ht="15.75" customHeight="1">
      <c r="A381" s="6">
        <v>24</v>
      </c>
      <c r="B381" s="7">
        <v>0.91666666666666696</v>
      </c>
      <c r="C381" s="12">
        <v>24.2</v>
      </c>
      <c r="D381" s="12">
        <v>10.52</v>
      </c>
      <c r="E381" s="12">
        <v>0.34</v>
      </c>
      <c r="F381" s="12">
        <v>0.24</v>
      </c>
      <c r="G381" s="12">
        <v>6.51</v>
      </c>
      <c r="H381" s="12">
        <v>6.76</v>
      </c>
      <c r="I381" s="12">
        <v>2</v>
      </c>
      <c r="J381" s="12">
        <v>25</v>
      </c>
      <c r="K381" s="18" t="s">
        <v>37</v>
      </c>
      <c r="L381" s="12">
        <v>28.1</v>
      </c>
      <c r="M381" s="12">
        <v>79.7</v>
      </c>
      <c r="N381" s="13">
        <v>1011.1</v>
      </c>
      <c r="O381" s="12">
        <v>1</v>
      </c>
      <c r="P381" s="12">
        <v>2.1</v>
      </c>
      <c r="Q381" s="12">
        <v>63.8</v>
      </c>
      <c r="R381" s="15">
        <v>0</v>
      </c>
      <c r="S381" s="11">
        <v>1</v>
      </c>
    </row>
    <row r="382" spans="1:19" ht="15.75" customHeight="1">
      <c r="A382" s="6">
        <v>24</v>
      </c>
      <c r="B382" s="7">
        <v>0.95833333333333304</v>
      </c>
      <c r="C382" s="12">
        <v>24.2</v>
      </c>
      <c r="D382" s="12">
        <v>11.8</v>
      </c>
      <c r="E382" s="12">
        <v>0.32</v>
      </c>
      <c r="F382" s="12">
        <v>0.16</v>
      </c>
      <c r="G382" s="12">
        <v>5.32</v>
      </c>
      <c r="H382" s="12">
        <v>5.48</v>
      </c>
      <c r="I382" s="12">
        <v>1.8</v>
      </c>
      <c r="J382" s="12">
        <v>22</v>
      </c>
      <c r="K382" s="18" t="s">
        <v>37</v>
      </c>
      <c r="L382" s="12">
        <v>28</v>
      </c>
      <c r="M382" s="12">
        <v>79.099999999999994</v>
      </c>
      <c r="N382" s="13">
        <v>1011</v>
      </c>
      <c r="O382" s="12">
        <v>1</v>
      </c>
      <c r="P382" s="12">
        <v>2.37</v>
      </c>
      <c r="Q382" s="12">
        <v>58.6</v>
      </c>
      <c r="R382" s="15">
        <v>0</v>
      </c>
      <c r="S382" s="11">
        <v>1</v>
      </c>
    </row>
    <row r="383" spans="1:19" ht="15.75" customHeight="1"/>
    <row r="384" spans="1:19" ht="15.75" customHeight="1">
      <c r="A384" s="106" t="s">
        <v>55</v>
      </c>
      <c r="B384" s="107"/>
      <c r="C384" s="12">
        <v>0</v>
      </c>
      <c r="D384" s="12">
        <v>0</v>
      </c>
      <c r="E384" s="12">
        <v>0</v>
      </c>
      <c r="F384" s="12">
        <v>1</v>
      </c>
      <c r="G384" s="12">
        <v>1</v>
      </c>
      <c r="H384" s="12">
        <v>1</v>
      </c>
      <c r="I384" s="12">
        <v>0</v>
      </c>
      <c r="J384" s="12">
        <v>0</v>
      </c>
      <c r="K384" s="12">
        <v>0</v>
      </c>
      <c r="L384" s="12">
        <v>0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</row>
    <row r="385" spans="1:19" ht="15.75" customHeight="1">
      <c r="A385" s="108" t="s">
        <v>1</v>
      </c>
      <c r="B385" s="107"/>
      <c r="C385" s="12">
        <v>3</v>
      </c>
      <c r="D385" s="12">
        <v>3</v>
      </c>
      <c r="E385" s="12">
        <v>3</v>
      </c>
      <c r="F385" s="12">
        <v>3</v>
      </c>
      <c r="G385" s="12">
        <v>3</v>
      </c>
      <c r="H385" s="12">
        <v>3</v>
      </c>
      <c r="I385" s="12">
        <v>3</v>
      </c>
      <c r="J385" s="12">
        <v>4</v>
      </c>
      <c r="K385" s="12">
        <v>9</v>
      </c>
      <c r="L385" s="12">
        <v>3</v>
      </c>
      <c r="M385" s="12">
        <v>3</v>
      </c>
      <c r="N385" s="12">
        <v>3</v>
      </c>
      <c r="O385" s="12">
        <v>3</v>
      </c>
      <c r="P385" s="12">
        <v>3</v>
      </c>
      <c r="Q385" s="12">
        <v>3</v>
      </c>
      <c r="R385" s="12">
        <v>4</v>
      </c>
    </row>
    <row r="386" spans="1:19" ht="15.75" customHeight="1">
      <c r="A386" s="109" t="s">
        <v>2</v>
      </c>
      <c r="B386" s="107"/>
      <c r="C386" s="12">
        <v>0</v>
      </c>
      <c r="D386" s="12">
        <v>0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15</v>
      </c>
      <c r="L386" s="12">
        <v>0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</row>
    <row r="387" spans="1:19" ht="15.75" customHeight="1">
      <c r="A387" s="110" t="s">
        <v>3</v>
      </c>
      <c r="B387" s="107"/>
      <c r="C387" s="12">
        <v>0</v>
      </c>
      <c r="D387" s="12">
        <v>0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</row>
    <row r="388" spans="1:19" ht="15.75" customHeight="1">
      <c r="A388" s="111" t="s">
        <v>56</v>
      </c>
      <c r="B388" s="107"/>
      <c r="C388" s="12">
        <f t="shared" ref="C388:R388" si="11">24-C384-C385-C386-C387</f>
        <v>21</v>
      </c>
      <c r="D388" s="12">
        <f t="shared" si="11"/>
        <v>21</v>
      </c>
      <c r="E388" s="12">
        <f t="shared" si="11"/>
        <v>21</v>
      </c>
      <c r="F388" s="12">
        <f t="shared" si="11"/>
        <v>20</v>
      </c>
      <c r="G388" s="12">
        <f t="shared" si="11"/>
        <v>20</v>
      </c>
      <c r="H388" s="12">
        <f t="shared" si="11"/>
        <v>20</v>
      </c>
      <c r="I388" s="12">
        <f t="shared" si="11"/>
        <v>21</v>
      </c>
      <c r="J388" s="12">
        <f t="shared" si="11"/>
        <v>20</v>
      </c>
      <c r="K388" s="12">
        <f t="shared" si="11"/>
        <v>0</v>
      </c>
      <c r="L388" s="12">
        <f t="shared" si="11"/>
        <v>21</v>
      </c>
      <c r="M388" s="12">
        <f t="shared" si="11"/>
        <v>21</v>
      </c>
      <c r="N388" s="12">
        <f t="shared" si="11"/>
        <v>21</v>
      </c>
      <c r="O388" s="12">
        <f t="shared" si="11"/>
        <v>21</v>
      </c>
      <c r="P388" s="12">
        <f t="shared" si="11"/>
        <v>21</v>
      </c>
      <c r="Q388" s="12">
        <f t="shared" si="11"/>
        <v>21</v>
      </c>
      <c r="R388" s="12">
        <f t="shared" si="11"/>
        <v>20</v>
      </c>
    </row>
    <row r="389" spans="1:19" ht="15.75" customHeight="1">
      <c r="A389" s="112" t="s">
        <v>57</v>
      </c>
      <c r="B389" s="107"/>
      <c r="C389" s="16">
        <f>C388/(SUM(S359:S382))</f>
        <v>0.875</v>
      </c>
      <c r="D389" s="16">
        <f>D388/(SUM(S359:S382))</f>
        <v>0.875</v>
      </c>
      <c r="E389" s="16">
        <f>E388/(SUM(S359:S382))</f>
        <v>0.875</v>
      </c>
      <c r="F389" s="16">
        <f>F388/(SUM(S359:S382))</f>
        <v>0.83333333333333337</v>
      </c>
      <c r="G389" s="16">
        <f>G388/(SUM(S359:S382))</f>
        <v>0.83333333333333337</v>
      </c>
      <c r="H389" s="16">
        <f>H388/(SUM(S359:S382))</f>
        <v>0.83333333333333337</v>
      </c>
      <c r="I389" s="16">
        <f>I388/(SUM(S359:S382))</f>
        <v>0.875</v>
      </c>
      <c r="J389" s="16">
        <f>J388/(SUM(S359:S382))</f>
        <v>0.83333333333333337</v>
      </c>
      <c r="K389" s="16">
        <f>K388/(SUM(S359:S382))</f>
        <v>0</v>
      </c>
      <c r="L389" s="16">
        <f>L388/(SUM(S359:S382))</f>
        <v>0.875</v>
      </c>
      <c r="M389" s="16">
        <f>M388/(SUM(S359:S382))</f>
        <v>0.875</v>
      </c>
      <c r="N389" s="16">
        <f>N388/(SUM(S359:S382))</f>
        <v>0.875</v>
      </c>
      <c r="O389" s="16">
        <f>O388/(SUM(S359:S382))</f>
        <v>0.875</v>
      </c>
      <c r="P389" s="16">
        <f>P388/(SUM(S359:S382))</f>
        <v>0.875</v>
      </c>
      <c r="Q389" s="16">
        <f>Q388/(SUM(S359:S382))</f>
        <v>0.875</v>
      </c>
      <c r="R389" s="16">
        <f>R388/(SUM(S359:S382))</f>
        <v>0.83333333333333337</v>
      </c>
    </row>
    <row r="390" spans="1:19" ht="15.75" customHeight="1"/>
    <row r="391" spans="1:19" ht="15.75" customHeight="1">
      <c r="A391" s="6">
        <v>25</v>
      </c>
      <c r="B391" s="7">
        <v>0</v>
      </c>
      <c r="C391" s="12">
        <v>24.2</v>
      </c>
      <c r="D391" s="12">
        <v>11.86</v>
      </c>
      <c r="E391" s="12">
        <v>0.3</v>
      </c>
      <c r="F391" s="12">
        <v>0.18</v>
      </c>
      <c r="G391" s="12">
        <v>4.8499999999999996</v>
      </c>
      <c r="H391" s="12">
        <v>5.04</v>
      </c>
      <c r="I391" s="12">
        <v>1.85</v>
      </c>
      <c r="J391" s="12">
        <v>20</v>
      </c>
      <c r="K391" s="18" t="s">
        <v>37</v>
      </c>
      <c r="L391" s="12">
        <v>27.9</v>
      </c>
      <c r="M391" s="12">
        <v>80</v>
      </c>
      <c r="N391" s="13">
        <v>1010.7</v>
      </c>
      <c r="O391" s="12">
        <v>1</v>
      </c>
      <c r="P391" s="12">
        <v>2.0099999999999998</v>
      </c>
      <c r="Q391" s="12">
        <v>61.47</v>
      </c>
      <c r="R391" s="15">
        <v>0</v>
      </c>
      <c r="S391" s="11">
        <v>1</v>
      </c>
    </row>
    <row r="392" spans="1:19" ht="15.75" customHeight="1">
      <c r="A392" s="6">
        <v>25</v>
      </c>
      <c r="B392" s="7">
        <v>4.1666666666666664E-2</v>
      </c>
      <c r="C392" s="12">
        <v>24.3</v>
      </c>
      <c r="D392" s="12">
        <v>13.51</v>
      </c>
      <c r="E392" s="12">
        <v>0.21</v>
      </c>
      <c r="F392" s="12">
        <v>0.21</v>
      </c>
      <c r="G392" s="12">
        <v>4.21</v>
      </c>
      <c r="H392" s="12">
        <v>4.43</v>
      </c>
      <c r="I392" s="12">
        <v>1.9</v>
      </c>
      <c r="J392" s="12">
        <v>20</v>
      </c>
      <c r="K392" s="18" t="s">
        <v>37</v>
      </c>
      <c r="L392" s="12">
        <v>27.9</v>
      </c>
      <c r="M392" s="12">
        <v>80.7</v>
      </c>
      <c r="N392" s="13">
        <v>1010.3</v>
      </c>
      <c r="O392" s="12">
        <v>1</v>
      </c>
      <c r="P392" s="12">
        <v>1.93</v>
      </c>
      <c r="Q392" s="12">
        <v>64.42</v>
      </c>
      <c r="R392" s="15">
        <v>0</v>
      </c>
      <c r="S392" s="11">
        <v>1</v>
      </c>
    </row>
    <row r="393" spans="1:19" ht="15.75" customHeight="1">
      <c r="A393" s="6">
        <v>25</v>
      </c>
      <c r="B393" s="7">
        <v>8.3333333333333301E-2</v>
      </c>
      <c r="C393" s="12">
        <v>24.2</v>
      </c>
      <c r="D393" s="12">
        <v>13.53</v>
      </c>
      <c r="E393" s="12">
        <v>0.21</v>
      </c>
      <c r="F393" s="12">
        <v>0.67</v>
      </c>
      <c r="G393" s="12">
        <v>3.97</v>
      </c>
      <c r="H393" s="12">
        <v>4.6399999999999997</v>
      </c>
      <c r="I393" s="12">
        <v>1.85</v>
      </c>
      <c r="J393" s="12">
        <v>23</v>
      </c>
      <c r="K393" s="18" t="s">
        <v>37</v>
      </c>
      <c r="L393" s="12">
        <v>27.7</v>
      </c>
      <c r="M393" s="12">
        <v>80.599999999999994</v>
      </c>
      <c r="N393" s="13">
        <v>1009.8</v>
      </c>
      <c r="O393" s="12">
        <v>1</v>
      </c>
      <c r="P393" s="12">
        <v>2.1800000000000002</v>
      </c>
      <c r="Q393" s="12">
        <v>60.98</v>
      </c>
      <c r="R393" s="15">
        <v>0</v>
      </c>
      <c r="S393" s="11">
        <v>1</v>
      </c>
    </row>
    <row r="394" spans="1:19" ht="15.75" customHeight="1">
      <c r="A394" s="6">
        <v>25</v>
      </c>
      <c r="B394" s="7">
        <v>0.125</v>
      </c>
      <c r="C394" s="12">
        <v>24.1</v>
      </c>
      <c r="D394" s="12">
        <v>14.95</v>
      </c>
      <c r="E394" s="12">
        <v>0.21</v>
      </c>
      <c r="F394" s="12">
        <v>0.16</v>
      </c>
      <c r="G394" s="12">
        <v>3.45</v>
      </c>
      <c r="H394" s="12">
        <v>3.61</v>
      </c>
      <c r="I394" s="12">
        <v>1.87</v>
      </c>
      <c r="J394" s="12">
        <v>17</v>
      </c>
      <c r="K394" s="18" t="s">
        <v>37</v>
      </c>
      <c r="L394" s="12">
        <v>27.7</v>
      </c>
      <c r="M394" s="12">
        <v>78.7</v>
      </c>
      <c r="N394" s="13">
        <v>1009.3</v>
      </c>
      <c r="O394" s="12">
        <v>1</v>
      </c>
      <c r="P394" s="12">
        <v>2.25</v>
      </c>
      <c r="Q394" s="12">
        <v>62.05</v>
      </c>
      <c r="R394" s="15">
        <v>0</v>
      </c>
      <c r="S394" s="11">
        <v>1</v>
      </c>
    </row>
    <row r="395" spans="1:19" ht="15.75" customHeight="1">
      <c r="A395" s="6">
        <v>25</v>
      </c>
      <c r="B395" s="7">
        <v>0.16666666666666699</v>
      </c>
      <c r="C395" s="12">
        <v>24.1</v>
      </c>
      <c r="D395" s="12">
        <v>13.88</v>
      </c>
      <c r="E395" s="12">
        <v>0.21</v>
      </c>
      <c r="F395" s="19">
        <v>-0.05</v>
      </c>
      <c r="G395" s="19">
        <v>3.32</v>
      </c>
      <c r="H395" s="19">
        <v>3.27</v>
      </c>
      <c r="I395" s="12">
        <v>1.96</v>
      </c>
      <c r="J395" s="12">
        <v>23</v>
      </c>
      <c r="K395" s="18" t="s">
        <v>37</v>
      </c>
      <c r="L395" s="12">
        <v>27.6</v>
      </c>
      <c r="M395" s="12">
        <v>78.8</v>
      </c>
      <c r="N395" s="13">
        <v>1009.4</v>
      </c>
      <c r="O395" s="12">
        <v>1</v>
      </c>
      <c r="P395" s="12">
        <v>2.02</v>
      </c>
      <c r="Q395" s="12">
        <v>65.38</v>
      </c>
      <c r="R395" s="15">
        <v>0</v>
      </c>
      <c r="S395" s="11">
        <v>1</v>
      </c>
    </row>
    <row r="396" spans="1:19" ht="15.75" customHeight="1">
      <c r="A396" s="6">
        <v>25</v>
      </c>
      <c r="B396" s="7">
        <v>0.20833333333333301</v>
      </c>
      <c r="C396" s="12">
        <v>23.9</v>
      </c>
      <c r="D396" s="12">
        <v>13.45</v>
      </c>
      <c r="E396" s="12">
        <v>0.23</v>
      </c>
      <c r="F396" s="12">
        <v>0.12</v>
      </c>
      <c r="G396" s="12">
        <v>3.49</v>
      </c>
      <c r="H396" s="12">
        <v>3.6</v>
      </c>
      <c r="I396" s="12">
        <v>1.95</v>
      </c>
      <c r="J396" s="12">
        <v>24</v>
      </c>
      <c r="K396" s="18" t="s">
        <v>37</v>
      </c>
      <c r="L396" s="12">
        <v>27.6</v>
      </c>
      <c r="M396" s="12">
        <v>78</v>
      </c>
      <c r="N396" s="13">
        <v>1009.5</v>
      </c>
      <c r="O396" s="12">
        <v>1</v>
      </c>
      <c r="P396" s="12">
        <v>1.82</v>
      </c>
      <c r="Q396" s="12">
        <v>64.650000000000006</v>
      </c>
      <c r="R396" s="15">
        <v>0</v>
      </c>
      <c r="S396" s="11">
        <v>1</v>
      </c>
    </row>
    <row r="397" spans="1:19" ht="15.75" customHeight="1">
      <c r="A397" s="6">
        <v>25</v>
      </c>
      <c r="B397" s="7">
        <v>0.25</v>
      </c>
      <c r="C397" s="12">
        <v>23.6</v>
      </c>
      <c r="D397" s="12">
        <v>10.119999999999999</v>
      </c>
      <c r="E397" s="12">
        <v>0.26</v>
      </c>
      <c r="F397" s="12">
        <v>0.28999999999999998</v>
      </c>
      <c r="G397" s="12">
        <v>5.12</v>
      </c>
      <c r="H397" s="12">
        <v>5.41</v>
      </c>
      <c r="I397" s="12">
        <v>1.91</v>
      </c>
      <c r="J397" s="12">
        <v>26</v>
      </c>
      <c r="K397" s="18" t="s">
        <v>37</v>
      </c>
      <c r="L397" s="12">
        <v>27.4</v>
      </c>
      <c r="M397" s="12">
        <v>80</v>
      </c>
      <c r="N397" s="13">
        <v>1009.7</v>
      </c>
      <c r="O397" s="12">
        <v>5</v>
      </c>
      <c r="P397" s="12">
        <v>1.18</v>
      </c>
      <c r="Q397" s="12">
        <v>89.63</v>
      </c>
      <c r="R397" s="15">
        <v>0</v>
      </c>
      <c r="S397" s="11">
        <v>1</v>
      </c>
    </row>
    <row r="398" spans="1:19" ht="15.75" customHeight="1">
      <c r="A398" s="6">
        <v>25</v>
      </c>
      <c r="B398" s="7">
        <v>0.29166666666666702</v>
      </c>
      <c r="C398" s="12">
        <v>23.2</v>
      </c>
      <c r="D398" s="12">
        <v>4.6399999999999997</v>
      </c>
      <c r="E398" s="12">
        <v>0.41</v>
      </c>
      <c r="F398" s="12">
        <v>3.47</v>
      </c>
      <c r="G398" s="12">
        <v>9.9600000000000009</v>
      </c>
      <c r="H398" s="12">
        <v>13.42</v>
      </c>
      <c r="I398" s="12">
        <v>2.64</v>
      </c>
      <c r="J398" s="12">
        <v>45</v>
      </c>
      <c r="K398" s="18" t="s">
        <v>37</v>
      </c>
      <c r="L398" s="12">
        <v>27.2</v>
      </c>
      <c r="M398" s="12">
        <v>82.3</v>
      </c>
      <c r="N398" s="13">
        <v>1010</v>
      </c>
      <c r="O398" s="12">
        <v>77</v>
      </c>
      <c r="P398" s="12">
        <v>1.26</v>
      </c>
      <c r="Q398" s="12">
        <v>114.42</v>
      </c>
      <c r="R398" s="15">
        <v>0</v>
      </c>
      <c r="S398" s="11">
        <v>1</v>
      </c>
    </row>
    <row r="399" spans="1:19" ht="15.75" customHeight="1">
      <c r="A399" s="6">
        <v>25</v>
      </c>
      <c r="B399" s="7">
        <v>0.33333333333333298</v>
      </c>
      <c r="C399" s="12">
        <v>23.7</v>
      </c>
      <c r="D399" s="12">
        <v>8.98</v>
      </c>
      <c r="E399" s="12">
        <v>0.34</v>
      </c>
      <c r="F399" s="12">
        <v>4.3600000000000003</v>
      </c>
      <c r="G399" s="12">
        <v>9.69</v>
      </c>
      <c r="H399" s="12">
        <v>14.05</v>
      </c>
      <c r="I399" s="12">
        <v>2.17</v>
      </c>
      <c r="J399" s="12">
        <v>38</v>
      </c>
      <c r="K399" s="18" t="s">
        <v>37</v>
      </c>
      <c r="L399" s="12">
        <v>28.5</v>
      </c>
      <c r="M399" s="12">
        <v>76</v>
      </c>
      <c r="N399" s="13">
        <v>1010.5</v>
      </c>
      <c r="O399" s="12">
        <v>251</v>
      </c>
      <c r="P399" s="12">
        <v>2.44</v>
      </c>
      <c r="Q399" s="12">
        <v>84.2</v>
      </c>
      <c r="R399" s="15">
        <v>0</v>
      </c>
      <c r="S399" s="11">
        <v>1</v>
      </c>
    </row>
    <row r="400" spans="1:19" ht="15.75" customHeight="1">
      <c r="A400" s="6">
        <v>25</v>
      </c>
      <c r="B400" s="7">
        <v>0.375</v>
      </c>
      <c r="C400" s="12">
        <v>24.1</v>
      </c>
      <c r="D400" s="12">
        <v>13.72</v>
      </c>
      <c r="E400" s="12">
        <v>0.28000000000000003</v>
      </c>
      <c r="F400" s="12">
        <v>1.48</v>
      </c>
      <c r="G400" s="12">
        <v>6.62</v>
      </c>
      <c r="H400" s="12">
        <v>8.09</v>
      </c>
      <c r="I400" s="12">
        <v>1.98</v>
      </c>
      <c r="J400" s="12">
        <v>66</v>
      </c>
      <c r="K400" s="18" t="s">
        <v>37</v>
      </c>
      <c r="L400" s="12">
        <v>29.3</v>
      </c>
      <c r="M400" s="12">
        <v>71</v>
      </c>
      <c r="N400" s="13">
        <v>1010.8</v>
      </c>
      <c r="O400" s="12">
        <v>384</v>
      </c>
      <c r="P400" s="12">
        <v>3.52</v>
      </c>
      <c r="Q400" s="12">
        <v>77.73</v>
      </c>
      <c r="R400" s="15">
        <v>0</v>
      </c>
      <c r="S400" s="11">
        <v>1</v>
      </c>
    </row>
    <row r="401" spans="1:19" ht="15.75" customHeight="1">
      <c r="A401" s="6">
        <v>25</v>
      </c>
      <c r="B401" s="7">
        <v>0.41666666666666702</v>
      </c>
      <c r="C401" s="12">
        <v>24.4</v>
      </c>
      <c r="D401" s="12">
        <v>14.53</v>
      </c>
      <c r="E401" s="12">
        <v>0.36</v>
      </c>
      <c r="F401" s="12">
        <v>1.31</v>
      </c>
      <c r="G401" s="12">
        <v>5.65</v>
      </c>
      <c r="H401" s="12">
        <v>6.96</v>
      </c>
      <c r="I401" s="12">
        <v>1.97</v>
      </c>
      <c r="J401" s="12">
        <v>80</v>
      </c>
      <c r="K401" s="18" t="s">
        <v>37</v>
      </c>
      <c r="L401" s="12">
        <v>29.8</v>
      </c>
      <c r="M401" s="12">
        <v>69</v>
      </c>
      <c r="N401" s="13">
        <v>1011.1</v>
      </c>
      <c r="O401" s="12">
        <v>565</v>
      </c>
      <c r="P401" s="12">
        <v>3.96</v>
      </c>
      <c r="Q401" s="12">
        <v>83.08</v>
      </c>
      <c r="R401" s="15">
        <v>0</v>
      </c>
      <c r="S401" s="11">
        <v>1</v>
      </c>
    </row>
    <row r="402" spans="1:19" ht="15.75" customHeight="1">
      <c r="A402" s="6">
        <v>25</v>
      </c>
      <c r="B402" s="7">
        <v>0.45833333333333298</v>
      </c>
      <c r="C402" s="12">
        <v>24.5</v>
      </c>
      <c r="D402" s="12">
        <v>14.85</v>
      </c>
      <c r="E402" s="12">
        <v>0.26</v>
      </c>
      <c r="F402" s="12">
        <v>1.05</v>
      </c>
      <c r="G402" s="12">
        <v>4.84</v>
      </c>
      <c r="H402" s="12">
        <v>5.9</v>
      </c>
      <c r="I402" s="12">
        <v>1.95</v>
      </c>
      <c r="J402" s="12">
        <v>65</v>
      </c>
      <c r="K402" s="18" t="s">
        <v>37</v>
      </c>
      <c r="L402" s="12">
        <v>30.4</v>
      </c>
      <c r="M402" s="12">
        <v>65.2</v>
      </c>
      <c r="N402" s="13">
        <v>1010.8</v>
      </c>
      <c r="O402" s="12">
        <v>704</v>
      </c>
      <c r="P402" s="12">
        <v>4.05</v>
      </c>
      <c r="Q402" s="12">
        <v>76.02</v>
      </c>
      <c r="R402" s="15">
        <v>0</v>
      </c>
      <c r="S402" s="11">
        <v>1</v>
      </c>
    </row>
    <row r="403" spans="1:19" ht="15.75" customHeight="1">
      <c r="A403" s="6">
        <v>25</v>
      </c>
      <c r="B403" s="7">
        <v>0.5</v>
      </c>
      <c r="C403" s="12">
        <v>24.6</v>
      </c>
      <c r="D403" s="12">
        <v>15.85</v>
      </c>
      <c r="E403" s="12">
        <v>0.26</v>
      </c>
      <c r="F403" s="12">
        <v>0.8</v>
      </c>
      <c r="G403" s="12">
        <v>4.38</v>
      </c>
      <c r="H403" s="12">
        <v>5.18</v>
      </c>
      <c r="I403" s="12">
        <v>1.92</v>
      </c>
      <c r="J403" s="12">
        <v>18</v>
      </c>
      <c r="K403" s="18" t="s">
        <v>37</v>
      </c>
      <c r="L403" s="12">
        <v>30.7</v>
      </c>
      <c r="M403" s="12">
        <v>63.4</v>
      </c>
      <c r="N403" s="13">
        <v>1010.3</v>
      </c>
      <c r="O403" s="12">
        <v>972</v>
      </c>
      <c r="P403" s="12">
        <v>4.3899999999999997</v>
      </c>
      <c r="Q403" s="12">
        <v>70.62</v>
      </c>
      <c r="R403" s="15">
        <v>0</v>
      </c>
      <c r="S403" s="11">
        <v>1</v>
      </c>
    </row>
    <row r="404" spans="1:19" ht="15.75" customHeight="1">
      <c r="A404" s="6">
        <v>25</v>
      </c>
      <c r="B404" s="7">
        <v>0.54166666666666696</v>
      </c>
      <c r="C404" s="12">
        <v>24.7</v>
      </c>
      <c r="D404" s="12">
        <v>15.58</v>
      </c>
      <c r="E404" s="12">
        <v>0.27</v>
      </c>
      <c r="F404" s="12">
        <v>0.54</v>
      </c>
      <c r="G404" s="12">
        <v>3.9</v>
      </c>
      <c r="H404" s="12">
        <v>4.4400000000000004</v>
      </c>
      <c r="I404" s="12">
        <v>1.94</v>
      </c>
      <c r="J404" s="12">
        <v>15</v>
      </c>
      <c r="K404" s="18" t="s">
        <v>37</v>
      </c>
      <c r="L404" s="12">
        <v>30.7</v>
      </c>
      <c r="M404" s="12">
        <v>63.9</v>
      </c>
      <c r="N404" s="13">
        <v>1009.7</v>
      </c>
      <c r="O404" s="12">
        <v>602</v>
      </c>
      <c r="P404" s="12">
        <v>4.16</v>
      </c>
      <c r="Q404" s="12">
        <v>57.65</v>
      </c>
      <c r="R404" s="15">
        <v>0</v>
      </c>
      <c r="S404" s="11">
        <v>1</v>
      </c>
    </row>
    <row r="405" spans="1:19" ht="15.75" customHeight="1">
      <c r="A405" s="6">
        <v>25</v>
      </c>
      <c r="B405" s="7">
        <v>0.58333333333333304</v>
      </c>
      <c r="C405" s="12">
        <v>24.7</v>
      </c>
      <c r="D405" s="12">
        <v>15.42</v>
      </c>
      <c r="E405" s="12">
        <v>0.26</v>
      </c>
      <c r="F405" s="12">
        <v>0.68</v>
      </c>
      <c r="G405" s="12">
        <v>3.86</v>
      </c>
      <c r="H405" s="12">
        <v>4.54</v>
      </c>
      <c r="I405" s="12">
        <v>2.04</v>
      </c>
      <c r="J405" s="12">
        <v>12</v>
      </c>
      <c r="K405" s="18" t="s">
        <v>37</v>
      </c>
      <c r="L405" s="12">
        <v>30.6</v>
      </c>
      <c r="M405" s="12">
        <v>65.2</v>
      </c>
      <c r="N405" s="13">
        <v>1009.3</v>
      </c>
      <c r="O405" s="12">
        <v>699</v>
      </c>
      <c r="P405" s="12">
        <v>3.9</v>
      </c>
      <c r="Q405" s="12">
        <v>66.819999999999993</v>
      </c>
      <c r="R405" s="15">
        <v>0</v>
      </c>
      <c r="S405" s="11">
        <v>1</v>
      </c>
    </row>
    <row r="406" spans="1:19" ht="15.75" customHeight="1">
      <c r="A406" s="6">
        <v>25</v>
      </c>
      <c r="B406" s="7">
        <v>0.625</v>
      </c>
      <c r="C406" s="12">
        <v>25</v>
      </c>
      <c r="D406" s="12">
        <v>14.53</v>
      </c>
      <c r="E406" s="12">
        <v>0.26</v>
      </c>
      <c r="F406" s="12">
        <v>0.8</v>
      </c>
      <c r="G406" s="12">
        <v>3.6</v>
      </c>
      <c r="H406" s="12">
        <v>4.4000000000000004</v>
      </c>
      <c r="I406" s="12">
        <v>2</v>
      </c>
      <c r="J406" s="12">
        <v>15</v>
      </c>
      <c r="K406" s="18" t="s">
        <v>37</v>
      </c>
      <c r="L406" s="12">
        <v>30.5</v>
      </c>
      <c r="M406" s="12">
        <v>64.3</v>
      </c>
      <c r="N406" s="13">
        <v>1008.6</v>
      </c>
      <c r="O406" s="12">
        <v>582</v>
      </c>
      <c r="P406" s="12">
        <v>3.7</v>
      </c>
      <c r="Q406" s="12">
        <v>54.82</v>
      </c>
      <c r="R406" s="15">
        <v>0</v>
      </c>
      <c r="S406" s="11">
        <v>1</v>
      </c>
    </row>
    <row r="407" spans="1:19" ht="15.75" customHeight="1">
      <c r="A407" s="6">
        <v>25</v>
      </c>
      <c r="B407" s="7">
        <v>0.66666666666666696</v>
      </c>
      <c r="C407" s="12">
        <v>25.4</v>
      </c>
      <c r="D407" s="12">
        <v>14.24</v>
      </c>
      <c r="E407" s="12">
        <v>0.27</v>
      </c>
      <c r="F407" s="12">
        <v>0.51</v>
      </c>
      <c r="G407" s="12">
        <v>3.43</v>
      </c>
      <c r="H407" s="12">
        <v>3.93</v>
      </c>
      <c r="I407" s="12">
        <v>1.92</v>
      </c>
      <c r="J407" s="12">
        <v>13</v>
      </c>
      <c r="K407" s="18" t="s">
        <v>37</v>
      </c>
      <c r="L407" s="12">
        <v>30.1</v>
      </c>
      <c r="M407" s="12">
        <v>66.5</v>
      </c>
      <c r="N407" s="13">
        <v>1008.4</v>
      </c>
      <c r="O407" s="12">
        <v>450</v>
      </c>
      <c r="P407" s="12">
        <v>3.99</v>
      </c>
      <c r="Q407" s="12">
        <v>50.56</v>
      </c>
      <c r="R407" s="15">
        <v>0</v>
      </c>
      <c r="S407" s="11">
        <v>1</v>
      </c>
    </row>
    <row r="408" spans="1:19" ht="15.75" customHeight="1">
      <c r="A408" s="6">
        <v>25</v>
      </c>
      <c r="B408" s="7">
        <v>0.70833333333333304</v>
      </c>
      <c r="C408" s="12">
        <v>25.3</v>
      </c>
      <c r="D408" s="12">
        <v>15.13</v>
      </c>
      <c r="E408" s="12">
        <v>0.28999999999999998</v>
      </c>
      <c r="F408" s="12">
        <v>0.57999999999999996</v>
      </c>
      <c r="G408" s="12">
        <v>3.54</v>
      </c>
      <c r="H408" s="12">
        <v>4.12</v>
      </c>
      <c r="I408" s="12">
        <v>1.89</v>
      </c>
      <c r="J408" s="12">
        <v>16</v>
      </c>
      <c r="K408" s="18" t="s">
        <v>37</v>
      </c>
      <c r="L408" s="12">
        <v>29.6</v>
      </c>
      <c r="M408" s="12">
        <v>69.400000000000006</v>
      </c>
      <c r="N408" s="13">
        <v>1008.6</v>
      </c>
      <c r="O408" s="12">
        <v>196</v>
      </c>
      <c r="P408" s="12">
        <v>3.21</v>
      </c>
      <c r="Q408" s="12">
        <v>65.319999999999993</v>
      </c>
      <c r="R408" s="15">
        <v>0</v>
      </c>
      <c r="S408" s="11">
        <v>1</v>
      </c>
    </row>
    <row r="409" spans="1:19" ht="15.75" customHeight="1">
      <c r="A409" s="6">
        <v>25</v>
      </c>
      <c r="B409" s="7">
        <v>0.75</v>
      </c>
      <c r="C409" s="12">
        <v>24.5</v>
      </c>
      <c r="D409" s="12">
        <v>13.55</v>
      </c>
      <c r="E409" s="12">
        <v>0.31</v>
      </c>
      <c r="F409" s="12">
        <v>0.46</v>
      </c>
      <c r="G409" s="12">
        <v>4.18</v>
      </c>
      <c r="H409" s="12">
        <v>4.6399999999999997</v>
      </c>
      <c r="I409" s="12">
        <v>2.02</v>
      </c>
      <c r="J409" s="12">
        <v>19</v>
      </c>
      <c r="K409" s="18" t="s">
        <v>37</v>
      </c>
      <c r="L409" s="12">
        <v>28.8</v>
      </c>
      <c r="M409" s="12">
        <v>74.2</v>
      </c>
      <c r="N409" s="13">
        <v>1008.8</v>
      </c>
      <c r="O409" s="12">
        <v>25</v>
      </c>
      <c r="P409" s="12">
        <v>2.46</v>
      </c>
      <c r="Q409" s="12">
        <v>58.71</v>
      </c>
      <c r="R409" s="15">
        <v>0</v>
      </c>
      <c r="S409" s="11">
        <v>1</v>
      </c>
    </row>
    <row r="410" spans="1:19" ht="15.75" customHeight="1">
      <c r="A410" s="6">
        <v>25</v>
      </c>
      <c r="B410" s="7">
        <v>0.79166666666666696</v>
      </c>
      <c r="C410" s="12">
        <v>24.4</v>
      </c>
      <c r="D410" s="12">
        <v>12.58</v>
      </c>
      <c r="E410" s="12">
        <v>0.32</v>
      </c>
      <c r="F410" s="12">
        <v>0.16</v>
      </c>
      <c r="G410" s="12">
        <v>5.25</v>
      </c>
      <c r="H410" s="12">
        <v>5.41</v>
      </c>
      <c r="I410" s="12">
        <v>2.06</v>
      </c>
      <c r="J410" s="12">
        <v>16</v>
      </c>
      <c r="K410" s="18" t="s">
        <v>37</v>
      </c>
      <c r="L410" s="12">
        <v>28.5</v>
      </c>
      <c r="M410" s="12">
        <v>77.599999999999994</v>
      </c>
      <c r="N410" s="13">
        <v>1009.4</v>
      </c>
      <c r="O410" s="12">
        <v>1</v>
      </c>
      <c r="P410" s="12">
        <v>2.2999999999999998</v>
      </c>
      <c r="Q410" s="12">
        <v>46.37</v>
      </c>
      <c r="R410" s="15">
        <v>0</v>
      </c>
      <c r="S410" s="11">
        <v>1</v>
      </c>
    </row>
    <row r="411" spans="1:19" ht="15.75" customHeight="1">
      <c r="A411" s="6">
        <v>25</v>
      </c>
      <c r="B411" s="7">
        <v>0.83333333333333304</v>
      </c>
      <c r="C411" s="12">
        <v>24.3</v>
      </c>
      <c r="D411" s="12">
        <v>13.15</v>
      </c>
      <c r="E411" s="12">
        <v>0.3</v>
      </c>
      <c r="F411" s="12">
        <v>0.15</v>
      </c>
      <c r="G411" s="12">
        <v>4.3099999999999996</v>
      </c>
      <c r="H411" s="12">
        <v>4.46</v>
      </c>
      <c r="I411" s="12">
        <v>1.91</v>
      </c>
      <c r="J411" s="12">
        <v>18</v>
      </c>
      <c r="K411" s="18" t="s">
        <v>37</v>
      </c>
      <c r="L411" s="12">
        <v>28.3</v>
      </c>
      <c r="M411" s="12">
        <v>79.099999999999994</v>
      </c>
      <c r="N411" s="13">
        <v>1010.1</v>
      </c>
      <c r="O411" s="12">
        <v>0</v>
      </c>
      <c r="P411" s="12">
        <v>2.65</v>
      </c>
      <c r="Q411" s="12">
        <v>41.73</v>
      </c>
      <c r="R411" s="15">
        <v>0</v>
      </c>
      <c r="S411" s="11">
        <v>1</v>
      </c>
    </row>
    <row r="412" spans="1:19" ht="15.75" customHeight="1">
      <c r="A412" s="6">
        <v>25</v>
      </c>
      <c r="B412" s="7">
        <v>0.875</v>
      </c>
      <c r="C412" s="21">
        <v>24.3</v>
      </c>
      <c r="D412" s="12">
        <v>10.67</v>
      </c>
      <c r="E412" s="12">
        <v>0.31</v>
      </c>
      <c r="F412" s="12">
        <v>0.2</v>
      </c>
      <c r="G412" s="12">
        <v>4.3899999999999997</v>
      </c>
      <c r="H412" s="12">
        <v>4.59</v>
      </c>
      <c r="I412" s="12">
        <v>1.96</v>
      </c>
      <c r="J412" s="12">
        <v>14</v>
      </c>
      <c r="K412" s="18" t="s">
        <v>37</v>
      </c>
      <c r="L412" s="21">
        <v>28.2</v>
      </c>
      <c r="M412" s="21">
        <v>80.2</v>
      </c>
      <c r="N412" s="22">
        <v>1011</v>
      </c>
      <c r="O412" s="22">
        <v>0.4</v>
      </c>
      <c r="P412" s="21">
        <v>2.1</v>
      </c>
      <c r="Q412" s="21">
        <v>29.4</v>
      </c>
      <c r="R412" s="23">
        <v>0</v>
      </c>
      <c r="S412" s="11">
        <v>1</v>
      </c>
    </row>
    <row r="413" spans="1:19" ht="15.75" customHeight="1">
      <c r="A413" s="6">
        <v>25</v>
      </c>
      <c r="B413" s="7">
        <v>0.91666666666666696</v>
      </c>
      <c r="C413" s="21">
        <v>24.3</v>
      </c>
      <c r="D413" s="12">
        <v>11.19</v>
      </c>
      <c r="E413" s="12">
        <v>0.3</v>
      </c>
      <c r="F413" s="12">
        <v>0.17</v>
      </c>
      <c r="G413" s="12">
        <v>3.89</v>
      </c>
      <c r="H413" s="12">
        <v>4.0599999999999996</v>
      </c>
      <c r="I413" s="12">
        <v>1.92</v>
      </c>
      <c r="J413" s="12">
        <v>17</v>
      </c>
      <c r="K413" s="18" t="s">
        <v>37</v>
      </c>
      <c r="L413" s="21">
        <v>28.2</v>
      </c>
      <c r="M413" s="21">
        <v>79.8</v>
      </c>
      <c r="N413" s="22">
        <v>1011</v>
      </c>
      <c r="O413" s="22">
        <v>1</v>
      </c>
      <c r="P413" s="21">
        <v>3.1</v>
      </c>
      <c r="Q413" s="21">
        <v>27</v>
      </c>
      <c r="R413" s="23">
        <v>0</v>
      </c>
      <c r="S413" s="11">
        <v>1</v>
      </c>
    </row>
    <row r="414" spans="1:19" ht="15.75" customHeight="1">
      <c r="A414" s="6">
        <v>25</v>
      </c>
      <c r="B414" s="7">
        <v>0.95833333333333304</v>
      </c>
      <c r="C414" s="21">
        <v>24.4</v>
      </c>
      <c r="D414" s="12">
        <v>10.38</v>
      </c>
      <c r="E414" s="12">
        <v>0.3</v>
      </c>
      <c r="F414" s="12">
        <v>0.18</v>
      </c>
      <c r="G414" s="12">
        <v>3.7</v>
      </c>
      <c r="H414" s="12">
        <v>3.89</v>
      </c>
      <c r="I414" s="12">
        <v>1.94</v>
      </c>
      <c r="J414" s="12">
        <v>15</v>
      </c>
      <c r="K414" s="18" t="s">
        <v>37</v>
      </c>
      <c r="L414" s="21">
        <v>28.1</v>
      </c>
      <c r="M414" s="21">
        <v>80.900000000000006</v>
      </c>
      <c r="N414" s="22">
        <v>1011</v>
      </c>
      <c r="O414" s="22">
        <v>1</v>
      </c>
      <c r="P414" s="21">
        <v>1</v>
      </c>
      <c r="Q414" s="21">
        <v>58.9</v>
      </c>
      <c r="R414" s="23">
        <v>0</v>
      </c>
      <c r="S414" s="11">
        <v>1</v>
      </c>
    </row>
    <row r="415" spans="1:19" ht="15.75" customHeight="1"/>
    <row r="416" spans="1:19" ht="15.75" customHeight="1">
      <c r="A416" s="106" t="s">
        <v>55</v>
      </c>
      <c r="B416" s="107"/>
      <c r="C416" s="12">
        <v>0</v>
      </c>
      <c r="D416" s="12">
        <v>0</v>
      </c>
      <c r="E416" s="12">
        <v>0</v>
      </c>
      <c r="F416" s="12">
        <v>1</v>
      </c>
      <c r="G416" s="12">
        <v>1</v>
      </c>
      <c r="H416" s="12">
        <v>1</v>
      </c>
      <c r="I416" s="12">
        <v>0</v>
      </c>
      <c r="J416" s="12">
        <v>0</v>
      </c>
      <c r="K416" s="12">
        <v>0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</row>
    <row r="417" spans="1:19" ht="15.75" customHeight="1">
      <c r="A417" s="108" t="s">
        <v>1</v>
      </c>
      <c r="B417" s="107"/>
      <c r="C417" s="12">
        <v>0</v>
      </c>
      <c r="D417" s="12">
        <v>0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0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</row>
    <row r="418" spans="1:19" ht="15.75" customHeight="1">
      <c r="A418" s="109" t="s">
        <v>2</v>
      </c>
      <c r="B418" s="107"/>
      <c r="C418" s="12">
        <v>0</v>
      </c>
      <c r="D418" s="12">
        <v>0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24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</row>
    <row r="419" spans="1:19" ht="15.75" customHeight="1">
      <c r="A419" s="110" t="s">
        <v>3</v>
      </c>
      <c r="B419" s="107"/>
      <c r="C419" s="12">
        <v>0</v>
      </c>
      <c r="D419" s="12">
        <v>0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0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</row>
    <row r="420" spans="1:19" ht="15.75" customHeight="1">
      <c r="A420" s="111" t="s">
        <v>56</v>
      </c>
      <c r="B420" s="107"/>
      <c r="C420" s="12">
        <f t="shared" ref="C420:R420" si="12">24-C416-C417-C418-C419</f>
        <v>24</v>
      </c>
      <c r="D420" s="12">
        <f t="shared" si="12"/>
        <v>24</v>
      </c>
      <c r="E420" s="12">
        <f t="shared" si="12"/>
        <v>24</v>
      </c>
      <c r="F420" s="12">
        <f t="shared" si="12"/>
        <v>23</v>
      </c>
      <c r="G420" s="12">
        <f t="shared" si="12"/>
        <v>23</v>
      </c>
      <c r="H420" s="12">
        <f t="shared" si="12"/>
        <v>23</v>
      </c>
      <c r="I420" s="12">
        <f t="shared" si="12"/>
        <v>24</v>
      </c>
      <c r="J420" s="12">
        <f t="shared" si="12"/>
        <v>24</v>
      </c>
      <c r="K420" s="12">
        <f t="shared" si="12"/>
        <v>0</v>
      </c>
      <c r="L420" s="12">
        <f t="shared" si="12"/>
        <v>24</v>
      </c>
      <c r="M420" s="12">
        <f t="shared" si="12"/>
        <v>24</v>
      </c>
      <c r="N420" s="12">
        <f t="shared" si="12"/>
        <v>24</v>
      </c>
      <c r="O420" s="12">
        <f t="shared" si="12"/>
        <v>24</v>
      </c>
      <c r="P420" s="12">
        <f t="shared" si="12"/>
        <v>24</v>
      </c>
      <c r="Q420" s="12">
        <f t="shared" si="12"/>
        <v>24</v>
      </c>
      <c r="R420" s="12">
        <f t="shared" si="12"/>
        <v>24</v>
      </c>
    </row>
    <row r="421" spans="1:19" ht="15.75" customHeight="1">
      <c r="A421" s="112" t="s">
        <v>57</v>
      </c>
      <c r="B421" s="107"/>
      <c r="C421" s="16">
        <f>C420/(SUM(S391:S414))</f>
        <v>1</v>
      </c>
      <c r="D421" s="16">
        <f>D420/(SUM(S391:S414))</f>
        <v>1</v>
      </c>
      <c r="E421" s="16">
        <f>E420/(SUM(S391:S414))</f>
        <v>1</v>
      </c>
      <c r="F421" s="16">
        <f>F420/(SUM(S391:S414))</f>
        <v>0.95833333333333337</v>
      </c>
      <c r="G421" s="16">
        <f>G420/(SUM(S391:S414))</f>
        <v>0.95833333333333337</v>
      </c>
      <c r="H421" s="16">
        <f>H420/(SUM(S391:S414))</f>
        <v>0.95833333333333337</v>
      </c>
      <c r="I421" s="16">
        <f>I420/(SUM(S391:S414))</f>
        <v>1</v>
      </c>
      <c r="J421" s="16">
        <f>J420/(SUM(S391:S414))</f>
        <v>1</v>
      </c>
      <c r="K421" s="16">
        <f>K420/(SUM(S391:S414))</f>
        <v>0</v>
      </c>
      <c r="L421" s="16">
        <f>L420/(SUM(S391:S414))</f>
        <v>1</v>
      </c>
      <c r="M421" s="16">
        <f>M420/(SUM(S391:S414))</f>
        <v>1</v>
      </c>
      <c r="N421" s="16">
        <f>N420/(SUM(S391:S414))</f>
        <v>1</v>
      </c>
      <c r="O421" s="16">
        <f>O420/(SUM(S391:S414))</f>
        <v>1</v>
      </c>
      <c r="P421" s="16">
        <f>P420/(SUM(S391:S414))</f>
        <v>1</v>
      </c>
      <c r="Q421" s="16">
        <f>Q420/(SUM(S391:S414))</f>
        <v>1</v>
      </c>
      <c r="R421" s="16">
        <f>R420/(SUM(S391:S414))</f>
        <v>1</v>
      </c>
    </row>
    <row r="422" spans="1:19" ht="15.75" customHeight="1"/>
    <row r="423" spans="1:19" ht="15.75" customHeight="1">
      <c r="A423" s="6">
        <v>26</v>
      </c>
      <c r="B423" s="7">
        <v>0</v>
      </c>
      <c r="C423" s="21">
        <v>24.3</v>
      </c>
      <c r="D423" s="12">
        <v>8.85</v>
      </c>
      <c r="E423" s="12">
        <v>0.31</v>
      </c>
      <c r="F423" s="12">
        <v>0.22</v>
      </c>
      <c r="G423" s="12">
        <v>4.3099999999999996</v>
      </c>
      <c r="H423" s="12">
        <v>4.53</v>
      </c>
      <c r="I423" s="12">
        <v>1.95</v>
      </c>
      <c r="J423" s="12">
        <v>17</v>
      </c>
      <c r="K423" s="18" t="s">
        <v>37</v>
      </c>
      <c r="L423" s="21">
        <v>28</v>
      </c>
      <c r="M423" s="21">
        <v>81</v>
      </c>
      <c r="N423" s="22">
        <v>1010.4</v>
      </c>
      <c r="O423" s="22">
        <v>1.1000000000000001</v>
      </c>
      <c r="P423" s="21">
        <v>1.9</v>
      </c>
      <c r="Q423" s="21">
        <v>57.8</v>
      </c>
      <c r="R423" s="23">
        <v>0</v>
      </c>
      <c r="S423" s="11">
        <v>1</v>
      </c>
    </row>
    <row r="424" spans="1:19" ht="15.75" customHeight="1">
      <c r="A424" s="6">
        <v>26</v>
      </c>
      <c r="B424" s="7">
        <v>4.1666666666666664E-2</v>
      </c>
      <c r="C424" s="21">
        <v>24.3</v>
      </c>
      <c r="D424" s="12">
        <v>9.52</v>
      </c>
      <c r="E424" s="12">
        <v>0.18</v>
      </c>
      <c r="F424" s="12">
        <v>0.2</v>
      </c>
      <c r="G424" s="12">
        <v>4.08</v>
      </c>
      <c r="H424" s="12">
        <v>4.28</v>
      </c>
      <c r="I424" s="12">
        <v>1.89</v>
      </c>
      <c r="J424" s="12">
        <v>11</v>
      </c>
      <c r="K424" s="18" t="s">
        <v>37</v>
      </c>
      <c r="L424" s="21">
        <v>27.8</v>
      </c>
      <c r="M424" s="21">
        <v>82.5</v>
      </c>
      <c r="N424" s="22">
        <v>1010.1</v>
      </c>
      <c r="O424" s="22">
        <v>0.6</v>
      </c>
      <c r="P424" s="21">
        <v>1.7</v>
      </c>
      <c r="Q424" s="21">
        <v>93.5</v>
      </c>
      <c r="R424" s="23">
        <v>0</v>
      </c>
      <c r="S424" s="11">
        <v>1</v>
      </c>
    </row>
    <row r="425" spans="1:19" ht="15.75" customHeight="1">
      <c r="A425" s="6">
        <v>26</v>
      </c>
      <c r="B425" s="7">
        <v>8.3333333333333301E-2</v>
      </c>
      <c r="C425" s="21">
        <v>24.4</v>
      </c>
      <c r="D425" s="12">
        <v>9.3800000000000008</v>
      </c>
      <c r="E425" s="12">
        <v>0.18</v>
      </c>
      <c r="F425" s="12">
        <v>0.12</v>
      </c>
      <c r="G425" s="12">
        <v>3.97</v>
      </c>
      <c r="H425" s="12">
        <v>4.09</v>
      </c>
      <c r="I425" s="12">
        <v>1.95</v>
      </c>
      <c r="J425" s="12">
        <v>15</v>
      </c>
      <c r="K425" s="18" t="s">
        <v>37</v>
      </c>
      <c r="L425" s="21">
        <v>27.9</v>
      </c>
      <c r="M425" s="21">
        <v>82.9</v>
      </c>
      <c r="N425" s="22">
        <v>1009.4</v>
      </c>
      <c r="O425" s="22">
        <v>1.2</v>
      </c>
      <c r="P425" s="21">
        <v>1.4</v>
      </c>
      <c r="Q425" s="21">
        <v>57.7</v>
      </c>
      <c r="R425" s="23">
        <v>0</v>
      </c>
      <c r="S425" s="11">
        <v>1</v>
      </c>
    </row>
    <row r="426" spans="1:19" ht="15.75" customHeight="1">
      <c r="A426" s="6">
        <v>26</v>
      </c>
      <c r="B426" s="7">
        <v>0.125</v>
      </c>
      <c r="C426" s="21">
        <v>24.2</v>
      </c>
      <c r="D426" s="12">
        <v>9.5</v>
      </c>
      <c r="E426" s="12">
        <v>0.17</v>
      </c>
      <c r="F426" s="12">
        <v>0.3</v>
      </c>
      <c r="G426" s="12">
        <v>3.92</v>
      </c>
      <c r="H426" s="12">
        <v>4.21</v>
      </c>
      <c r="I426" s="12">
        <v>1.89</v>
      </c>
      <c r="J426" s="12">
        <v>11</v>
      </c>
      <c r="K426" s="18" t="s">
        <v>37</v>
      </c>
      <c r="L426" s="21">
        <v>27.7</v>
      </c>
      <c r="M426" s="21">
        <v>84.9</v>
      </c>
      <c r="N426" s="22">
        <v>1009.4</v>
      </c>
      <c r="O426" s="26">
        <v>-0.7</v>
      </c>
      <c r="P426" s="21">
        <v>1.9</v>
      </c>
      <c r="Q426" s="21">
        <v>36.6</v>
      </c>
      <c r="R426" s="23">
        <v>0</v>
      </c>
      <c r="S426" s="11">
        <v>1</v>
      </c>
    </row>
    <row r="427" spans="1:19" ht="15.75" customHeight="1">
      <c r="A427" s="6">
        <v>26</v>
      </c>
      <c r="B427" s="7">
        <v>0.16666666666666699</v>
      </c>
      <c r="C427" s="21">
        <v>24</v>
      </c>
      <c r="D427" s="12">
        <v>10.199999999999999</v>
      </c>
      <c r="E427" s="12">
        <v>0.19</v>
      </c>
      <c r="F427" s="12">
        <v>0.23</v>
      </c>
      <c r="G427" s="12">
        <v>3.38</v>
      </c>
      <c r="H427" s="12">
        <v>3.61</v>
      </c>
      <c r="I427" s="12">
        <v>1.83</v>
      </c>
      <c r="J427" s="12">
        <v>11</v>
      </c>
      <c r="K427" s="18" t="s">
        <v>37</v>
      </c>
      <c r="L427" s="21">
        <v>27.5</v>
      </c>
      <c r="M427" s="21">
        <v>83.1</v>
      </c>
      <c r="N427" s="22">
        <v>1009.1</v>
      </c>
      <c r="O427" s="22">
        <v>1.9</v>
      </c>
      <c r="P427" s="21">
        <v>2</v>
      </c>
      <c r="Q427" s="21">
        <v>39.5</v>
      </c>
      <c r="R427" s="23">
        <v>0</v>
      </c>
      <c r="S427" s="11">
        <v>1</v>
      </c>
    </row>
    <row r="428" spans="1:19" ht="15.75" customHeight="1">
      <c r="A428" s="6">
        <v>26</v>
      </c>
      <c r="B428" s="7">
        <v>0.20833333333333301</v>
      </c>
      <c r="C428" s="21">
        <v>24.2</v>
      </c>
      <c r="D428" s="12">
        <v>10.58</v>
      </c>
      <c r="E428" s="12">
        <v>0.19</v>
      </c>
      <c r="F428" s="12">
        <v>0.36</v>
      </c>
      <c r="G428" s="12">
        <v>3.39</v>
      </c>
      <c r="H428" s="12">
        <v>3.75</v>
      </c>
      <c r="I428" s="12">
        <v>1.9</v>
      </c>
      <c r="J428" s="12">
        <v>16</v>
      </c>
      <c r="K428" s="18" t="s">
        <v>37</v>
      </c>
      <c r="L428" s="21">
        <v>27.8</v>
      </c>
      <c r="M428" s="21">
        <v>83.5</v>
      </c>
      <c r="N428" s="22">
        <v>1009.1</v>
      </c>
      <c r="O428" s="22">
        <v>1.1000000000000001</v>
      </c>
      <c r="P428" s="21">
        <v>2</v>
      </c>
      <c r="Q428" s="21">
        <v>80.900000000000006</v>
      </c>
      <c r="R428" s="23">
        <v>0</v>
      </c>
      <c r="S428" s="11">
        <v>1</v>
      </c>
    </row>
    <row r="429" spans="1:19" ht="15.75" customHeight="1">
      <c r="A429" s="6">
        <v>26</v>
      </c>
      <c r="B429" s="7">
        <v>0.25</v>
      </c>
      <c r="C429" s="21">
        <v>23.4</v>
      </c>
      <c r="D429" s="12">
        <v>6.7</v>
      </c>
      <c r="E429" s="12">
        <v>0.22</v>
      </c>
      <c r="F429" s="12">
        <v>0.36</v>
      </c>
      <c r="G429" s="12">
        <v>5.13</v>
      </c>
      <c r="H429" s="12">
        <v>5.49</v>
      </c>
      <c r="I429" s="12">
        <v>1.93</v>
      </c>
      <c r="J429" s="12">
        <v>14</v>
      </c>
      <c r="K429" s="18" t="s">
        <v>37</v>
      </c>
      <c r="L429" s="21">
        <v>27.4</v>
      </c>
      <c r="M429" s="21">
        <v>86.2</v>
      </c>
      <c r="N429" s="22">
        <v>1009.7</v>
      </c>
      <c r="O429" s="22">
        <v>34.5</v>
      </c>
      <c r="P429" s="21">
        <v>1.3</v>
      </c>
      <c r="Q429" s="21">
        <v>113.9</v>
      </c>
      <c r="R429" s="23">
        <v>0</v>
      </c>
      <c r="S429" s="11">
        <v>1</v>
      </c>
    </row>
    <row r="430" spans="1:19" ht="15.75" customHeight="1">
      <c r="A430" s="6">
        <v>26</v>
      </c>
      <c r="B430" s="7">
        <v>0.29166666666666702</v>
      </c>
      <c r="C430" s="21">
        <v>23.4</v>
      </c>
      <c r="D430" s="12">
        <v>8.76</v>
      </c>
      <c r="E430" s="12">
        <v>0.24</v>
      </c>
      <c r="F430" s="12">
        <v>0.59</v>
      </c>
      <c r="G430" s="12">
        <v>5.68</v>
      </c>
      <c r="H430" s="12">
        <v>6.26</v>
      </c>
      <c r="I430" s="12">
        <v>2.0499999999999998</v>
      </c>
      <c r="J430" s="12">
        <v>18</v>
      </c>
      <c r="K430" s="18" t="s">
        <v>37</v>
      </c>
      <c r="L430" s="21">
        <v>28.6</v>
      </c>
      <c r="M430" s="21">
        <v>78.900000000000006</v>
      </c>
      <c r="N430" s="22">
        <v>1010.2</v>
      </c>
      <c r="O430" s="22">
        <v>137.5</v>
      </c>
      <c r="P430" s="21">
        <v>2.7</v>
      </c>
      <c r="Q430" s="21">
        <v>71.3</v>
      </c>
      <c r="R430" s="23">
        <v>0</v>
      </c>
      <c r="S430" s="11">
        <v>1</v>
      </c>
    </row>
    <row r="431" spans="1:19" ht="15.75" customHeight="1">
      <c r="A431" s="6">
        <v>26</v>
      </c>
      <c r="B431" s="7">
        <v>0.33333333333333298</v>
      </c>
      <c r="C431" s="21">
        <v>24.2</v>
      </c>
      <c r="D431" s="12">
        <v>10.81</v>
      </c>
      <c r="E431" s="12">
        <v>0.22</v>
      </c>
      <c r="F431" s="12">
        <v>0.62</v>
      </c>
      <c r="G431" s="12">
        <v>5.13</v>
      </c>
      <c r="H431" s="12">
        <v>5.75</v>
      </c>
      <c r="I431" s="12">
        <v>1.99</v>
      </c>
      <c r="J431" s="12">
        <v>15</v>
      </c>
      <c r="K431" s="18" t="s">
        <v>37</v>
      </c>
      <c r="L431" s="21">
        <v>29.3</v>
      </c>
      <c r="M431" s="21">
        <v>75.3</v>
      </c>
      <c r="N431" s="22">
        <v>1010.7</v>
      </c>
      <c r="O431" s="22">
        <v>232.6</v>
      </c>
      <c r="P431" s="21">
        <v>2</v>
      </c>
      <c r="Q431" s="21">
        <v>40.700000000000003</v>
      </c>
      <c r="R431" s="23">
        <v>0</v>
      </c>
      <c r="S431" s="11">
        <v>1</v>
      </c>
    </row>
    <row r="432" spans="1:19" ht="15.75" customHeight="1">
      <c r="A432" s="6">
        <v>26</v>
      </c>
      <c r="B432" s="7">
        <v>0.375</v>
      </c>
      <c r="C432" s="21">
        <v>24.6</v>
      </c>
      <c r="D432" s="12">
        <v>12.3</v>
      </c>
      <c r="E432" s="12">
        <v>0.22</v>
      </c>
      <c r="F432" s="12">
        <v>0.59</v>
      </c>
      <c r="G432" s="12">
        <v>4.4800000000000004</v>
      </c>
      <c r="H432" s="12">
        <v>5.07</v>
      </c>
      <c r="I432" s="12">
        <v>1.88</v>
      </c>
      <c r="J432" s="12">
        <v>14</v>
      </c>
      <c r="K432" s="18" t="s">
        <v>37</v>
      </c>
      <c r="L432" s="21">
        <v>29.4</v>
      </c>
      <c r="M432" s="21">
        <v>72.7</v>
      </c>
      <c r="N432" s="22">
        <v>1011.3</v>
      </c>
      <c r="O432" s="22">
        <v>716</v>
      </c>
      <c r="P432" s="21">
        <v>5.3</v>
      </c>
      <c r="Q432" s="21">
        <v>29.2</v>
      </c>
      <c r="R432" s="23">
        <v>0</v>
      </c>
      <c r="S432" s="11">
        <v>1</v>
      </c>
    </row>
    <row r="433" spans="1:19" ht="15.75" customHeight="1">
      <c r="A433" s="6">
        <v>26</v>
      </c>
      <c r="B433" s="7">
        <v>0.41666666666666702</v>
      </c>
      <c r="C433" s="21">
        <v>25</v>
      </c>
      <c r="D433" s="12">
        <v>14.58</v>
      </c>
      <c r="E433" s="12">
        <v>0.22</v>
      </c>
      <c r="F433" s="12">
        <v>0.53</v>
      </c>
      <c r="G433" s="12">
        <v>3.74</v>
      </c>
      <c r="H433" s="12">
        <v>4.2699999999999996</v>
      </c>
      <c r="I433" s="12">
        <v>1.87</v>
      </c>
      <c r="J433" s="12">
        <v>12</v>
      </c>
      <c r="K433" s="18" t="s">
        <v>37</v>
      </c>
      <c r="L433" s="21">
        <v>25.7</v>
      </c>
      <c r="M433" s="21">
        <v>87.5</v>
      </c>
      <c r="N433" s="22">
        <v>1012.5</v>
      </c>
      <c r="O433" s="22">
        <v>60.2</v>
      </c>
      <c r="P433" s="21">
        <v>7</v>
      </c>
      <c r="Q433" s="21">
        <v>48.9</v>
      </c>
      <c r="R433" s="23">
        <v>0</v>
      </c>
      <c r="S433" s="11">
        <v>1</v>
      </c>
    </row>
    <row r="434" spans="1:19" ht="15.75" customHeight="1">
      <c r="A434" s="6">
        <v>26</v>
      </c>
      <c r="B434" s="7">
        <v>0.45833333333333298</v>
      </c>
      <c r="C434" s="21">
        <v>24</v>
      </c>
      <c r="D434" s="12">
        <v>28.81</v>
      </c>
      <c r="E434" s="12">
        <v>0.26</v>
      </c>
      <c r="F434" s="12">
        <v>0.2</v>
      </c>
      <c r="G434" s="12">
        <v>3.88</v>
      </c>
      <c r="H434" s="12">
        <v>4.08</v>
      </c>
      <c r="I434" s="12">
        <v>1.79</v>
      </c>
      <c r="J434" s="12">
        <v>13</v>
      </c>
      <c r="K434" s="18" t="s">
        <v>37</v>
      </c>
      <c r="L434" s="21">
        <v>26</v>
      </c>
      <c r="M434" s="21">
        <v>86.6</v>
      </c>
      <c r="N434" s="22">
        <v>1012.2</v>
      </c>
      <c r="O434" s="22">
        <v>225.5</v>
      </c>
      <c r="P434" s="21">
        <v>4.5999999999999996</v>
      </c>
      <c r="Q434" s="21">
        <v>56.9</v>
      </c>
      <c r="R434" s="23">
        <v>3.8</v>
      </c>
      <c r="S434" s="11">
        <v>1</v>
      </c>
    </row>
    <row r="435" spans="1:19" ht="15.75" customHeight="1">
      <c r="A435" s="6">
        <v>26</v>
      </c>
      <c r="B435" s="7">
        <v>0.5</v>
      </c>
      <c r="C435" s="21">
        <v>23.6</v>
      </c>
      <c r="D435" s="12">
        <v>29.98</v>
      </c>
      <c r="E435" s="12">
        <v>0.28000000000000003</v>
      </c>
      <c r="F435" s="12">
        <v>0.3</v>
      </c>
      <c r="G435" s="12">
        <v>3.63</v>
      </c>
      <c r="H435" s="12">
        <v>3.92</v>
      </c>
      <c r="I435" s="12">
        <v>1.93</v>
      </c>
      <c r="J435" s="12">
        <v>10</v>
      </c>
      <c r="K435" s="18" t="s">
        <v>37</v>
      </c>
      <c r="L435" s="21">
        <v>25</v>
      </c>
      <c r="M435" s="21">
        <v>88.6</v>
      </c>
      <c r="N435" s="22">
        <v>1012.4</v>
      </c>
      <c r="O435" s="22">
        <v>284.89999999999998</v>
      </c>
      <c r="P435" s="21">
        <v>5.8</v>
      </c>
      <c r="Q435" s="21">
        <v>24</v>
      </c>
      <c r="R435" s="23">
        <v>2.2000000000000002</v>
      </c>
      <c r="S435" s="11">
        <v>1</v>
      </c>
    </row>
    <row r="436" spans="1:19" ht="15.75" customHeight="1">
      <c r="A436" s="6">
        <v>26</v>
      </c>
      <c r="B436" s="7">
        <v>0.54166666666666696</v>
      </c>
      <c r="C436" s="21">
        <v>23.6</v>
      </c>
      <c r="D436" s="12">
        <v>29.54</v>
      </c>
      <c r="E436" s="12">
        <v>0.32</v>
      </c>
      <c r="F436" s="12">
        <v>0.34</v>
      </c>
      <c r="G436" s="12">
        <v>3.89</v>
      </c>
      <c r="H436" s="12">
        <v>4.22</v>
      </c>
      <c r="I436" s="12">
        <v>2.02</v>
      </c>
      <c r="J436" s="12">
        <v>27</v>
      </c>
      <c r="K436" s="18" t="s">
        <v>37</v>
      </c>
      <c r="L436" s="21">
        <v>25.7</v>
      </c>
      <c r="M436" s="21">
        <v>91.3</v>
      </c>
      <c r="N436" s="22">
        <v>1011</v>
      </c>
      <c r="O436" s="22">
        <v>271</v>
      </c>
      <c r="P436" s="21">
        <v>3.5</v>
      </c>
      <c r="Q436" s="21">
        <v>25.5</v>
      </c>
      <c r="R436" s="23">
        <v>1.2</v>
      </c>
      <c r="S436" s="11">
        <v>1</v>
      </c>
    </row>
    <row r="437" spans="1:19" ht="15.75" customHeight="1">
      <c r="A437" s="6">
        <v>26</v>
      </c>
      <c r="B437" s="7">
        <v>0.58333333333333304</v>
      </c>
      <c r="C437" s="21">
        <v>23.3</v>
      </c>
      <c r="D437" s="12">
        <v>24.39</v>
      </c>
      <c r="E437" s="12">
        <v>0.3</v>
      </c>
      <c r="F437" s="12">
        <v>7.0000000000000007E-2</v>
      </c>
      <c r="G437" s="12">
        <v>3.54</v>
      </c>
      <c r="H437" s="12">
        <v>3.61</v>
      </c>
      <c r="I437" s="12">
        <v>1.95</v>
      </c>
      <c r="J437" s="12">
        <v>10</v>
      </c>
      <c r="K437" s="18" t="s">
        <v>37</v>
      </c>
      <c r="L437" s="21">
        <v>25.2</v>
      </c>
      <c r="M437" s="21">
        <v>94.6</v>
      </c>
      <c r="N437" s="22">
        <v>1010.7</v>
      </c>
      <c r="O437" s="22">
        <v>267.10000000000002</v>
      </c>
      <c r="P437" s="21">
        <v>1.2</v>
      </c>
      <c r="Q437" s="21">
        <v>339</v>
      </c>
      <c r="R437" s="23">
        <v>6.8</v>
      </c>
      <c r="S437" s="11">
        <v>1</v>
      </c>
    </row>
    <row r="438" spans="1:19" ht="15.75" customHeight="1">
      <c r="A438" s="6">
        <v>26</v>
      </c>
      <c r="B438" s="7">
        <v>0.625</v>
      </c>
      <c r="C438" s="21">
        <v>23.1</v>
      </c>
      <c r="D438" s="12">
        <v>21.13</v>
      </c>
      <c r="E438" s="12">
        <v>0.33</v>
      </c>
      <c r="F438" s="12">
        <v>0.74</v>
      </c>
      <c r="G438" s="12">
        <v>4.1500000000000004</v>
      </c>
      <c r="H438" s="12">
        <v>4.88</v>
      </c>
      <c r="I438" s="12">
        <v>2.04</v>
      </c>
      <c r="J438" s="12">
        <v>5</v>
      </c>
      <c r="K438" s="18" t="s">
        <v>37</v>
      </c>
      <c r="L438" s="21">
        <v>27</v>
      </c>
      <c r="M438" s="21">
        <v>84.1</v>
      </c>
      <c r="N438" s="22">
        <v>1009</v>
      </c>
      <c r="O438" s="22">
        <v>248.7</v>
      </c>
      <c r="P438" s="21">
        <v>1.3</v>
      </c>
      <c r="Q438" s="21">
        <v>331.2</v>
      </c>
      <c r="R438" s="23">
        <v>3.2</v>
      </c>
      <c r="S438" s="11">
        <v>1</v>
      </c>
    </row>
    <row r="439" spans="1:19" ht="15.75" customHeight="1">
      <c r="A439" s="6">
        <v>26</v>
      </c>
      <c r="B439" s="7">
        <v>0.66666666666666696</v>
      </c>
      <c r="C439" s="21">
        <v>23.5</v>
      </c>
      <c r="D439" s="12">
        <v>20.72</v>
      </c>
      <c r="E439" s="12">
        <v>0.32</v>
      </c>
      <c r="F439" s="12">
        <v>0.47</v>
      </c>
      <c r="G439" s="12">
        <v>4.1399999999999997</v>
      </c>
      <c r="H439" s="12">
        <v>4.6100000000000003</v>
      </c>
      <c r="I439" s="12">
        <v>2.08</v>
      </c>
      <c r="J439" s="12">
        <v>17</v>
      </c>
      <c r="K439" s="18" t="s">
        <v>37</v>
      </c>
      <c r="L439" s="21">
        <v>27.8</v>
      </c>
      <c r="M439" s="21">
        <v>78.7</v>
      </c>
      <c r="N439" s="22">
        <v>1008.3</v>
      </c>
      <c r="O439" s="22">
        <v>275.60000000000002</v>
      </c>
      <c r="P439" s="21">
        <v>1.7</v>
      </c>
      <c r="Q439" s="21">
        <v>49.4</v>
      </c>
      <c r="R439" s="23">
        <v>0</v>
      </c>
      <c r="S439" s="11">
        <v>1</v>
      </c>
    </row>
    <row r="440" spans="1:19" ht="15.75" customHeight="1">
      <c r="A440" s="6">
        <v>26</v>
      </c>
      <c r="B440" s="7">
        <v>0.70833333333333304</v>
      </c>
      <c r="C440" s="21">
        <v>24.2</v>
      </c>
      <c r="D440" s="12">
        <v>20.28</v>
      </c>
      <c r="E440" s="12">
        <v>0.3</v>
      </c>
      <c r="F440" s="12">
        <v>0.28000000000000003</v>
      </c>
      <c r="G440" s="12">
        <v>3.9</v>
      </c>
      <c r="H440" s="12">
        <v>4.18</v>
      </c>
      <c r="I440" s="12">
        <v>2</v>
      </c>
      <c r="J440" s="12">
        <v>12</v>
      </c>
      <c r="K440" s="18" t="s">
        <v>37</v>
      </c>
      <c r="L440" s="21">
        <v>27.5</v>
      </c>
      <c r="M440" s="21">
        <v>79.900000000000006</v>
      </c>
      <c r="N440" s="22">
        <v>1007.9</v>
      </c>
      <c r="O440" s="22">
        <v>72.900000000000006</v>
      </c>
      <c r="P440" s="21">
        <v>3</v>
      </c>
      <c r="Q440" s="21">
        <v>7.6</v>
      </c>
      <c r="R440" s="23">
        <v>0</v>
      </c>
      <c r="S440" s="11">
        <v>1</v>
      </c>
    </row>
    <row r="441" spans="1:19" ht="15.75" customHeight="1">
      <c r="A441" s="6">
        <v>26</v>
      </c>
      <c r="B441" s="7">
        <v>0.75</v>
      </c>
      <c r="C441" s="21">
        <v>24</v>
      </c>
      <c r="D441" s="12">
        <v>20.059999999999999</v>
      </c>
      <c r="E441" s="12">
        <v>0.33</v>
      </c>
      <c r="F441" s="12">
        <v>0.25</v>
      </c>
      <c r="G441" s="12">
        <v>5.0599999999999996</v>
      </c>
      <c r="H441" s="12">
        <v>5.31</v>
      </c>
      <c r="I441" s="12">
        <v>1.99</v>
      </c>
      <c r="J441" s="12">
        <v>17</v>
      </c>
      <c r="K441" s="18" t="s">
        <v>37</v>
      </c>
      <c r="L441" s="21">
        <v>27.1</v>
      </c>
      <c r="M441" s="21">
        <v>82.8</v>
      </c>
      <c r="N441" s="22">
        <v>1008.5</v>
      </c>
      <c r="O441" s="22">
        <v>1.6</v>
      </c>
      <c r="P441" s="21">
        <v>0.8</v>
      </c>
      <c r="Q441" s="21">
        <v>88.8</v>
      </c>
      <c r="R441" s="23">
        <v>0</v>
      </c>
      <c r="S441" s="11">
        <v>1</v>
      </c>
    </row>
    <row r="442" spans="1:19" ht="15.75" customHeight="1">
      <c r="A442" s="6">
        <v>26</v>
      </c>
      <c r="B442" s="7">
        <v>0.79166666666666696</v>
      </c>
      <c r="C442" s="21">
        <v>23.8</v>
      </c>
      <c r="D442" s="12">
        <v>16.239999999999998</v>
      </c>
      <c r="E442" s="12">
        <v>0.39</v>
      </c>
      <c r="F442" s="12">
        <v>0.16</v>
      </c>
      <c r="G442" s="12">
        <v>7.22</v>
      </c>
      <c r="H442" s="12">
        <v>7.38</v>
      </c>
      <c r="I442" s="12">
        <v>1.89</v>
      </c>
      <c r="J442" s="12">
        <v>25</v>
      </c>
      <c r="K442" s="18" t="s">
        <v>37</v>
      </c>
      <c r="L442" s="21">
        <v>26.9</v>
      </c>
      <c r="M442" s="21">
        <v>84.8</v>
      </c>
      <c r="N442" s="22">
        <v>1009.1</v>
      </c>
      <c r="O442" s="22">
        <v>1.3</v>
      </c>
      <c r="P442" s="21">
        <v>1</v>
      </c>
      <c r="Q442" s="21">
        <v>50.3</v>
      </c>
      <c r="R442" s="23">
        <v>0</v>
      </c>
      <c r="S442" s="11">
        <v>1</v>
      </c>
    </row>
    <row r="443" spans="1:19" ht="15.75" customHeight="1">
      <c r="A443" s="6">
        <v>26</v>
      </c>
      <c r="B443" s="7">
        <v>0.83333333333333304</v>
      </c>
      <c r="C443" s="21">
        <v>23.6</v>
      </c>
      <c r="D443" s="12">
        <v>15.15</v>
      </c>
      <c r="E443" s="12">
        <v>0.41</v>
      </c>
      <c r="F443" s="12">
        <v>0.14000000000000001</v>
      </c>
      <c r="G443" s="12">
        <v>8.36</v>
      </c>
      <c r="H443" s="12">
        <v>8.5</v>
      </c>
      <c r="I443" s="12">
        <v>2.0099999999999998</v>
      </c>
      <c r="J443" s="12">
        <v>14</v>
      </c>
      <c r="K443" s="18" t="s">
        <v>37</v>
      </c>
      <c r="L443" s="21">
        <v>26.8</v>
      </c>
      <c r="M443" s="21">
        <v>87</v>
      </c>
      <c r="N443" s="22">
        <v>1010.6</v>
      </c>
      <c r="O443" s="22">
        <v>0.1</v>
      </c>
      <c r="P443" s="21">
        <v>0.3</v>
      </c>
      <c r="Q443" s="21">
        <v>70.400000000000006</v>
      </c>
      <c r="R443" s="23">
        <v>0</v>
      </c>
      <c r="S443" s="11">
        <v>1</v>
      </c>
    </row>
    <row r="444" spans="1:19" ht="15.75" customHeight="1">
      <c r="A444" s="6">
        <v>26</v>
      </c>
      <c r="B444" s="7">
        <v>0.875</v>
      </c>
      <c r="C444" s="21">
        <v>23.7</v>
      </c>
      <c r="D444" s="12">
        <v>9.2899999999999991</v>
      </c>
      <c r="E444" s="12">
        <v>0.51</v>
      </c>
      <c r="F444" s="12">
        <v>0.28999999999999998</v>
      </c>
      <c r="G444" s="12">
        <v>11.11</v>
      </c>
      <c r="H444" s="12">
        <v>11.41</v>
      </c>
      <c r="I444" s="12">
        <v>2.02</v>
      </c>
      <c r="J444" s="12">
        <v>23</v>
      </c>
      <c r="K444" s="18" t="s">
        <v>37</v>
      </c>
      <c r="L444" s="21">
        <v>26.3</v>
      </c>
      <c r="M444" s="21">
        <v>89.5</v>
      </c>
      <c r="N444" s="22">
        <v>1011.4</v>
      </c>
      <c r="O444" s="22">
        <v>0.5</v>
      </c>
      <c r="P444" s="21">
        <v>0.7</v>
      </c>
      <c r="Q444" s="21">
        <v>112.3</v>
      </c>
      <c r="R444" s="23">
        <v>0</v>
      </c>
      <c r="S444" s="11">
        <v>1</v>
      </c>
    </row>
    <row r="445" spans="1:19" ht="15.75" customHeight="1">
      <c r="A445" s="6">
        <v>26</v>
      </c>
      <c r="B445" s="7">
        <v>0.91666666666666696</v>
      </c>
      <c r="C445" s="21">
        <v>23.7</v>
      </c>
      <c r="D445" s="12">
        <v>0.67</v>
      </c>
      <c r="E445" s="12">
        <v>0.98</v>
      </c>
      <c r="F445" s="12">
        <v>7.48</v>
      </c>
      <c r="G445" s="12">
        <v>18.37</v>
      </c>
      <c r="H445" s="12">
        <v>25.86</v>
      </c>
      <c r="I445" s="12">
        <v>2.13</v>
      </c>
      <c r="J445" s="12">
        <v>50</v>
      </c>
      <c r="K445" s="18" t="s">
        <v>37</v>
      </c>
      <c r="L445" s="21">
        <v>26</v>
      </c>
      <c r="M445" s="21">
        <v>91.8</v>
      </c>
      <c r="N445" s="22">
        <v>1011.9</v>
      </c>
      <c r="O445" s="22">
        <v>1.1000000000000001</v>
      </c>
      <c r="P445" s="21">
        <v>1</v>
      </c>
      <c r="Q445" s="21">
        <v>189.4</v>
      </c>
      <c r="R445" s="23">
        <v>0</v>
      </c>
      <c r="S445" s="11">
        <v>1</v>
      </c>
    </row>
    <row r="446" spans="1:19" ht="15.75" customHeight="1">
      <c r="A446" s="6">
        <v>26</v>
      </c>
      <c r="B446" s="7">
        <v>0.95833333333333304</v>
      </c>
      <c r="C446" s="21">
        <v>23.6</v>
      </c>
      <c r="D446" s="12">
        <v>0.03</v>
      </c>
      <c r="E446" s="12">
        <v>0.97</v>
      </c>
      <c r="F446" s="12">
        <v>9.35</v>
      </c>
      <c r="G446" s="12">
        <v>23.3</v>
      </c>
      <c r="H446" s="12">
        <v>32.64</v>
      </c>
      <c r="I446" s="12">
        <v>2.17</v>
      </c>
      <c r="J446" s="12">
        <v>55</v>
      </c>
      <c r="K446" s="18" t="s">
        <v>37</v>
      </c>
      <c r="L446" s="21">
        <v>25.7</v>
      </c>
      <c r="M446" s="21">
        <v>93.7</v>
      </c>
      <c r="N446" s="22">
        <v>1012.1</v>
      </c>
      <c r="O446" s="22">
        <v>1.2</v>
      </c>
      <c r="P446" s="21">
        <v>0.7</v>
      </c>
      <c r="Q446" s="21">
        <v>195.9</v>
      </c>
      <c r="R446" s="23">
        <v>0</v>
      </c>
      <c r="S446" s="11">
        <v>1</v>
      </c>
    </row>
    <row r="447" spans="1:19" ht="15.75" customHeight="1"/>
    <row r="448" spans="1:19" ht="15.75" customHeight="1">
      <c r="A448" s="106" t="s">
        <v>55</v>
      </c>
      <c r="B448" s="107"/>
      <c r="C448" s="12">
        <v>0</v>
      </c>
      <c r="D448" s="12">
        <v>0</v>
      </c>
      <c r="E448" s="12">
        <v>0</v>
      </c>
      <c r="F448" s="12">
        <v>0</v>
      </c>
      <c r="G448" s="12">
        <v>0</v>
      </c>
      <c r="H448" s="12">
        <v>0</v>
      </c>
      <c r="I448" s="12">
        <v>0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1</v>
      </c>
      <c r="P448" s="12">
        <v>0</v>
      </c>
      <c r="Q448" s="12">
        <v>0</v>
      </c>
      <c r="R448" s="12">
        <v>0</v>
      </c>
    </row>
    <row r="449" spans="1:19" ht="15.75" customHeight="1">
      <c r="A449" s="108" t="s">
        <v>1</v>
      </c>
      <c r="B449" s="107"/>
      <c r="C449" s="12">
        <v>0</v>
      </c>
      <c r="D449" s="12">
        <v>0</v>
      </c>
      <c r="E449" s="12">
        <v>0</v>
      </c>
      <c r="F449" s="12">
        <v>0</v>
      </c>
      <c r="G449" s="12">
        <v>0</v>
      </c>
      <c r="H449" s="12">
        <v>0</v>
      </c>
      <c r="I449" s="12">
        <v>0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</row>
    <row r="450" spans="1:19" ht="15.75" customHeight="1">
      <c r="A450" s="109" t="s">
        <v>2</v>
      </c>
      <c r="B450" s="107"/>
      <c r="C450" s="12">
        <v>0</v>
      </c>
      <c r="D450" s="12">
        <v>0</v>
      </c>
      <c r="E450" s="12">
        <v>0</v>
      </c>
      <c r="F450" s="12">
        <v>0</v>
      </c>
      <c r="G450" s="12">
        <v>0</v>
      </c>
      <c r="H450" s="12">
        <v>0</v>
      </c>
      <c r="I450" s="12">
        <v>0</v>
      </c>
      <c r="J450" s="12">
        <v>0</v>
      </c>
      <c r="K450" s="12">
        <v>24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</row>
    <row r="451" spans="1:19" ht="15.75" customHeight="1">
      <c r="A451" s="110" t="s">
        <v>3</v>
      </c>
      <c r="B451" s="107"/>
      <c r="C451" s="12">
        <v>0</v>
      </c>
      <c r="D451" s="12">
        <v>0</v>
      </c>
      <c r="E451" s="12">
        <v>0</v>
      </c>
      <c r="F451" s="12">
        <v>0</v>
      </c>
      <c r="G451" s="12">
        <v>0</v>
      </c>
      <c r="H451" s="12">
        <v>0</v>
      </c>
      <c r="I451" s="12">
        <v>0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</row>
    <row r="452" spans="1:19" ht="15.75" customHeight="1">
      <c r="A452" s="111" t="s">
        <v>56</v>
      </c>
      <c r="B452" s="107"/>
      <c r="C452" s="12">
        <f t="shared" ref="C452:R452" si="13">24-C448-C449-C450-C451</f>
        <v>24</v>
      </c>
      <c r="D452" s="12">
        <f t="shared" si="13"/>
        <v>24</v>
      </c>
      <c r="E452" s="12">
        <f t="shared" si="13"/>
        <v>24</v>
      </c>
      <c r="F452" s="12">
        <f t="shared" si="13"/>
        <v>24</v>
      </c>
      <c r="G452" s="12">
        <f t="shared" si="13"/>
        <v>24</v>
      </c>
      <c r="H452" s="12">
        <f t="shared" si="13"/>
        <v>24</v>
      </c>
      <c r="I452" s="12">
        <f t="shared" si="13"/>
        <v>24</v>
      </c>
      <c r="J452" s="12">
        <f t="shared" si="13"/>
        <v>24</v>
      </c>
      <c r="K452" s="12">
        <f t="shared" si="13"/>
        <v>0</v>
      </c>
      <c r="L452" s="12">
        <f t="shared" si="13"/>
        <v>24</v>
      </c>
      <c r="M452" s="12">
        <f t="shared" si="13"/>
        <v>24</v>
      </c>
      <c r="N452" s="12">
        <f t="shared" si="13"/>
        <v>24</v>
      </c>
      <c r="O452" s="12">
        <f t="shared" si="13"/>
        <v>23</v>
      </c>
      <c r="P452" s="12">
        <f t="shared" si="13"/>
        <v>24</v>
      </c>
      <c r="Q452" s="12">
        <f t="shared" si="13"/>
        <v>24</v>
      </c>
      <c r="R452" s="12">
        <f t="shared" si="13"/>
        <v>24</v>
      </c>
    </row>
    <row r="453" spans="1:19" ht="15.75" customHeight="1">
      <c r="A453" s="112" t="s">
        <v>57</v>
      </c>
      <c r="B453" s="107"/>
      <c r="C453" s="16">
        <f>C452/(SUM(S423:S446))</f>
        <v>1</v>
      </c>
      <c r="D453" s="16">
        <f>D452/(SUM(S423:S446))</f>
        <v>1</v>
      </c>
      <c r="E453" s="16">
        <f>E452/(SUM(S423:S446))</f>
        <v>1</v>
      </c>
      <c r="F453" s="16">
        <f>F452/(SUM(S423:S446))</f>
        <v>1</v>
      </c>
      <c r="G453" s="16">
        <f>G452/(SUM(S423:S446))</f>
        <v>1</v>
      </c>
      <c r="H453" s="16">
        <f>H452/(SUM(S423:S446))</f>
        <v>1</v>
      </c>
      <c r="I453" s="16">
        <f>I452/(SUM(S423:S446))</f>
        <v>1</v>
      </c>
      <c r="J453" s="16">
        <f>J452/(SUM(S423:S446))</f>
        <v>1</v>
      </c>
      <c r="K453" s="16">
        <f>K452/(SUM(S423:S446))</f>
        <v>0</v>
      </c>
      <c r="L453" s="16">
        <f>L452/(SUM(S423:S446))</f>
        <v>1</v>
      </c>
      <c r="M453" s="16">
        <f>M452/(SUM(S423:S446))</f>
        <v>1</v>
      </c>
      <c r="N453" s="16">
        <f>N452/(SUM(S423:S446))</f>
        <v>1</v>
      </c>
      <c r="O453" s="16">
        <f>O452/(SUM(S423:S446))</f>
        <v>0.95833333333333337</v>
      </c>
      <c r="P453" s="16">
        <f>P452/(SUM(S423:S446))</f>
        <v>1</v>
      </c>
      <c r="Q453" s="16">
        <f>Q452/(SUM(S423:S446))</f>
        <v>1</v>
      </c>
      <c r="R453" s="16">
        <f>R452/(SUM(S423:S446))</f>
        <v>1</v>
      </c>
    </row>
    <row r="454" spans="1:19" ht="15.75" customHeight="1"/>
    <row r="455" spans="1:19" ht="15.75" customHeight="1">
      <c r="A455" s="6">
        <v>27</v>
      </c>
      <c r="B455" s="7">
        <v>0</v>
      </c>
      <c r="C455" s="21">
        <v>23.5</v>
      </c>
      <c r="D455" s="12">
        <v>0.74</v>
      </c>
      <c r="E455" s="12">
        <v>0.65</v>
      </c>
      <c r="F455" s="12">
        <v>4.97</v>
      </c>
      <c r="G455" s="12">
        <v>26.12</v>
      </c>
      <c r="H455" s="12">
        <v>31.09</v>
      </c>
      <c r="I455" s="12">
        <v>2.1</v>
      </c>
      <c r="J455" s="12">
        <v>41</v>
      </c>
      <c r="K455" s="18" t="s">
        <v>37</v>
      </c>
      <c r="L455" s="21">
        <v>25.6</v>
      </c>
      <c r="M455" s="21">
        <v>94</v>
      </c>
      <c r="N455" s="22">
        <v>1011.8</v>
      </c>
      <c r="O455" s="21">
        <v>1.5</v>
      </c>
      <c r="P455" s="21">
        <v>0.8</v>
      </c>
      <c r="Q455" s="21">
        <v>192.2</v>
      </c>
      <c r="R455" s="23" t="s">
        <v>39</v>
      </c>
      <c r="S455" s="11">
        <v>1</v>
      </c>
    </row>
    <row r="456" spans="1:19" ht="15.75" customHeight="1">
      <c r="A456" s="6">
        <v>27</v>
      </c>
      <c r="B456" s="7">
        <v>4.1666666666666664E-2</v>
      </c>
      <c r="C456" s="21">
        <v>23.6</v>
      </c>
      <c r="D456" s="12">
        <v>1.72</v>
      </c>
      <c r="E456" s="12">
        <v>0.43</v>
      </c>
      <c r="F456" s="12">
        <v>1.53</v>
      </c>
      <c r="G456" s="12">
        <v>23.06</v>
      </c>
      <c r="H456" s="12">
        <v>24.59</v>
      </c>
      <c r="I456" s="12">
        <v>2.14</v>
      </c>
      <c r="J456" s="12">
        <v>36</v>
      </c>
      <c r="K456" s="18" t="s">
        <v>37</v>
      </c>
      <c r="L456" s="21">
        <v>25.6</v>
      </c>
      <c r="M456" s="21">
        <v>93.9</v>
      </c>
      <c r="N456" s="22">
        <v>1011</v>
      </c>
      <c r="O456" s="21">
        <v>0.2</v>
      </c>
      <c r="P456" s="21">
        <v>0.2</v>
      </c>
      <c r="Q456" s="21">
        <v>220</v>
      </c>
      <c r="R456" s="23" t="s">
        <v>39</v>
      </c>
      <c r="S456" s="11">
        <v>1</v>
      </c>
    </row>
    <row r="457" spans="1:19" ht="15.75" customHeight="1">
      <c r="A457" s="6">
        <v>27</v>
      </c>
      <c r="B457" s="7">
        <v>8.3333333333333301E-2</v>
      </c>
      <c r="C457" s="21">
        <v>23.6</v>
      </c>
      <c r="D457" s="12">
        <v>1.0900000000000001</v>
      </c>
      <c r="E457" s="12">
        <v>0.44</v>
      </c>
      <c r="F457" s="12">
        <v>1.51</v>
      </c>
      <c r="G457" s="12">
        <v>20.059999999999999</v>
      </c>
      <c r="H457" s="12">
        <v>21.57</v>
      </c>
      <c r="I457" s="12">
        <v>2.1800000000000002</v>
      </c>
      <c r="J457" s="12">
        <v>33</v>
      </c>
      <c r="K457" s="18" t="s">
        <v>37</v>
      </c>
      <c r="L457" s="21">
        <v>25.5</v>
      </c>
      <c r="M457" s="21">
        <v>95.1</v>
      </c>
      <c r="N457" s="22">
        <v>1010.7</v>
      </c>
      <c r="O457" s="21">
        <v>1.4</v>
      </c>
      <c r="P457" s="21">
        <v>0.7</v>
      </c>
      <c r="Q457" s="21">
        <v>226.2</v>
      </c>
      <c r="R457" s="23" t="s">
        <v>39</v>
      </c>
      <c r="S457" s="11">
        <v>1</v>
      </c>
    </row>
    <row r="458" spans="1:19" ht="15.75" customHeight="1">
      <c r="A458" s="6">
        <v>27</v>
      </c>
      <c r="B458" s="7">
        <v>0.125</v>
      </c>
      <c r="C458" s="21">
        <v>23.6</v>
      </c>
      <c r="D458" s="12">
        <v>1.3</v>
      </c>
      <c r="E458" s="12">
        <v>0.35</v>
      </c>
      <c r="F458" s="12">
        <v>1.34</v>
      </c>
      <c r="G458" s="12">
        <v>22.33</v>
      </c>
      <c r="H458" s="12">
        <v>23.66</v>
      </c>
      <c r="I458" s="12">
        <v>2.2200000000000002</v>
      </c>
      <c r="J458" s="12">
        <v>35</v>
      </c>
      <c r="K458" s="18" t="s">
        <v>37</v>
      </c>
      <c r="L458" s="21">
        <v>25.5</v>
      </c>
      <c r="M458" s="21">
        <v>95.1</v>
      </c>
      <c r="N458" s="22">
        <v>1010.1</v>
      </c>
      <c r="O458" s="21">
        <v>0.6</v>
      </c>
      <c r="P458" s="21">
        <v>0.7</v>
      </c>
      <c r="Q458" s="21">
        <v>172.3</v>
      </c>
      <c r="R458" s="23" t="s">
        <v>39</v>
      </c>
      <c r="S458" s="11">
        <v>1</v>
      </c>
    </row>
    <row r="459" spans="1:19" ht="15.75" customHeight="1">
      <c r="A459" s="6">
        <v>27</v>
      </c>
      <c r="B459" s="7">
        <v>0.16666666666666699</v>
      </c>
      <c r="C459" s="21">
        <v>23.6</v>
      </c>
      <c r="D459" s="12">
        <v>1.4</v>
      </c>
      <c r="E459" s="12">
        <v>0.32</v>
      </c>
      <c r="F459" s="12">
        <v>1.01</v>
      </c>
      <c r="G459" s="12">
        <v>21.44</v>
      </c>
      <c r="H459" s="12">
        <v>22.45</v>
      </c>
      <c r="I459" s="12">
        <v>2.12</v>
      </c>
      <c r="J459" s="12">
        <v>26</v>
      </c>
      <c r="K459" s="18" t="s">
        <v>37</v>
      </c>
      <c r="L459" s="21">
        <v>25.4</v>
      </c>
      <c r="M459" s="21">
        <v>95.4</v>
      </c>
      <c r="N459" s="22">
        <v>1009.8</v>
      </c>
      <c r="O459" s="21">
        <v>0.6</v>
      </c>
      <c r="P459" s="21">
        <v>0.2</v>
      </c>
      <c r="Q459" s="21">
        <v>145.9</v>
      </c>
      <c r="R459" s="23" t="s">
        <v>39</v>
      </c>
      <c r="S459" s="11">
        <v>1</v>
      </c>
    </row>
    <row r="460" spans="1:19" ht="15.75" customHeight="1">
      <c r="A460" s="6">
        <v>27</v>
      </c>
      <c r="B460" s="7">
        <v>0.20833333333333301</v>
      </c>
      <c r="C460" s="21">
        <v>23.5</v>
      </c>
      <c r="D460" s="12">
        <v>0.65</v>
      </c>
      <c r="E460" s="12">
        <v>0.31</v>
      </c>
      <c r="F460" s="12">
        <v>1.47</v>
      </c>
      <c r="G460" s="12">
        <v>19.18</v>
      </c>
      <c r="H460" s="12">
        <v>20.65</v>
      </c>
      <c r="I460" s="12">
        <v>2.12</v>
      </c>
      <c r="J460" s="12">
        <v>27</v>
      </c>
      <c r="K460" s="18" t="s">
        <v>37</v>
      </c>
      <c r="L460" s="21">
        <v>25.1</v>
      </c>
      <c r="M460" s="21">
        <v>96</v>
      </c>
      <c r="N460" s="22">
        <v>1009.8</v>
      </c>
      <c r="O460" s="21">
        <v>1.1000000000000001</v>
      </c>
      <c r="P460" s="21">
        <v>0.4</v>
      </c>
      <c r="Q460" s="21">
        <v>123.4</v>
      </c>
      <c r="R460" s="23" t="s">
        <v>39</v>
      </c>
      <c r="S460" s="11">
        <v>1</v>
      </c>
    </row>
    <row r="461" spans="1:19" ht="15.75" customHeight="1">
      <c r="A461" s="6">
        <v>27</v>
      </c>
      <c r="B461" s="7">
        <v>0.25</v>
      </c>
      <c r="C461" s="21">
        <v>23.3</v>
      </c>
      <c r="D461" s="12">
        <v>0.96</v>
      </c>
      <c r="E461" s="12">
        <v>0.32</v>
      </c>
      <c r="F461" s="12">
        <v>4.47</v>
      </c>
      <c r="G461" s="12">
        <v>20.079999999999998</v>
      </c>
      <c r="H461" s="12">
        <v>24.54</v>
      </c>
      <c r="I461" s="12">
        <v>2.17</v>
      </c>
      <c r="J461" s="12">
        <v>27</v>
      </c>
      <c r="K461" s="18" t="s">
        <v>37</v>
      </c>
      <c r="L461" s="21">
        <v>25.2</v>
      </c>
      <c r="M461" s="21">
        <v>95.8</v>
      </c>
      <c r="N461" s="22">
        <v>1010.1</v>
      </c>
      <c r="O461" s="21">
        <v>31.2</v>
      </c>
      <c r="P461" s="21">
        <v>0.8</v>
      </c>
      <c r="Q461" s="21">
        <v>127.6</v>
      </c>
      <c r="R461" s="23" t="s">
        <v>39</v>
      </c>
      <c r="S461" s="11">
        <v>1</v>
      </c>
    </row>
    <row r="462" spans="1:19" ht="15.75" customHeight="1">
      <c r="A462" s="6">
        <v>27</v>
      </c>
      <c r="B462" s="7">
        <v>0.29166666666666702</v>
      </c>
      <c r="C462" s="21">
        <v>23.6</v>
      </c>
      <c r="D462" s="12">
        <v>1.53</v>
      </c>
      <c r="E462" s="12">
        <v>0.47</v>
      </c>
      <c r="F462" s="12">
        <v>13.08</v>
      </c>
      <c r="G462" s="12">
        <v>20.82</v>
      </c>
      <c r="H462" s="12">
        <v>33.9</v>
      </c>
      <c r="I462" s="12">
        <v>2.2200000000000002</v>
      </c>
      <c r="J462" s="12">
        <v>42</v>
      </c>
      <c r="K462" s="18" t="s">
        <v>37</v>
      </c>
      <c r="L462" s="21">
        <v>26.5</v>
      </c>
      <c r="M462" s="21">
        <v>91.9</v>
      </c>
      <c r="N462" s="22">
        <v>1010.4</v>
      </c>
      <c r="O462" s="21">
        <v>81.2</v>
      </c>
      <c r="P462" s="21">
        <v>1</v>
      </c>
      <c r="Q462" s="21">
        <v>100.7</v>
      </c>
      <c r="R462" s="23" t="s">
        <v>39</v>
      </c>
      <c r="S462" s="11">
        <v>1</v>
      </c>
    </row>
    <row r="463" spans="1:19" ht="15.75" customHeight="1">
      <c r="A463" s="6">
        <v>27</v>
      </c>
      <c r="B463" s="7">
        <v>0.33333333333333298</v>
      </c>
      <c r="C463" s="21">
        <v>24.2</v>
      </c>
      <c r="D463" s="12">
        <v>4.32</v>
      </c>
      <c r="E463" s="12">
        <v>0.43</v>
      </c>
      <c r="F463" s="12">
        <v>10.75</v>
      </c>
      <c r="G463" s="12">
        <v>17.309999999999999</v>
      </c>
      <c r="H463" s="12">
        <v>28.05</v>
      </c>
      <c r="I463" s="12">
        <v>2.11</v>
      </c>
      <c r="J463" s="12">
        <v>37</v>
      </c>
      <c r="K463" s="18" t="s">
        <v>37</v>
      </c>
      <c r="L463" s="21">
        <v>26.9</v>
      </c>
      <c r="M463" s="21">
        <v>88.5</v>
      </c>
      <c r="N463" s="22">
        <v>1011.1</v>
      </c>
      <c r="O463" s="21">
        <v>503.5</v>
      </c>
      <c r="P463" s="21">
        <v>3.6</v>
      </c>
      <c r="Q463" s="21">
        <v>92.9</v>
      </c>
      <c r="R463" s="23" t="s">
        <v>39</v>
      </c>
      <c r="S463" s="11">
        <v>1</v>
      </c>
    </row>
    <row r="464" spans="1:19" ht="15.75" customHeight="1">
      <c r="A464" s="6">
        <v>27</v>
      </c>
      <c r="B464" s="7">
        <v>0.375</v>
      </c>
      <c r="C464" s="19" t="s">
        <v>154</v>
      </c>
      <c r="D464" s="19" t="s">
        <v>155</v>
      </c>
      <c r="E464" s="19" t="s">
        <v>73</v>
      </c>
      <c r="F464" s="19" t="s">
        <v>156</v>
      </c>
      <c r="G464" s="19" t="s">
        <v>157</v>
      </c>
      <c r="H464" s="19" t="s">
        <v>158</v>
      </c>
      <c r="I464" s="19" t="s">
        <v>159</v>
      </c>
      <c r="J464" s="12">
        <v>12</v>
      </c>
      <c r="K464" s="18" t="s">
        <v>37</v>
      </c>
      <c r="L464" s="19" t="s">
        <v>160</v>
      </c>
      <c r="M464" s="19" t="s">
        <v>161</v>
      </c>
      <c r="N464" s="24" t="s">
        <v>162</v>
      </c>
      <c r="O464" s="19" t="s">
        <v>163</v>
      </c>
      <c r="P464" s="19" t="s">
        <v>164</v>
      </c>
      <c r="Q464" s="19" t="s">
        <v>165</v>
      </c>
      <c r="R464" s="25" t="s">
        <v>53</v>
      </c>
      <c r="S464" s="11">
        <v>1</v>
      </c>
    </row>
    <row r="465" spans="1:19" ht="15.75" customHeight="1">
      <c r="A465" s="6">
        <v>27</v>
      </c>
      <c r="B465" s="7">
        <v>0.41666666666666702</v>
      </c>
      <c r="C465" s="12">
        <v>25.3</v>
      </c>
      <c r="D465" s="12">
        <v>12.12</v>
      </c>
      <c r="E465" s="12">
        <v>0.2</v>
      </c>
      <c r="F465" s="12">
        <v>3.65</v>
      </c>
      <c r="G465" s="12">
        <v>9.93</v>
      </c>
      <c r="H465" s="12">
        <v>13.58</v>
      </c>
      <c r="I465" s="12">
        <v>1.84</v>
      </c>
      <c r="J465" s="12">
        <v>9</v>
      </c>
      <c r="K465" s="18" t="s">
        <v>37</v>
      </c>
      <c r="L465" s="12">
        <v>28.4</v>
      </c>
      <c r="M465" s="12">
        <v>78.400000000000006</v>
      </c>
      <c r="N465" s="13">
        <v>1011.7</v>
      </c>
      <c r="O465" s="12">
        <v>580</v>
      </c>
      <c r="P465" s="12">
        <v>2.82</v>
      </c>
      <c r="Q465" s="12">
        <v>75.8</v>
      </c>
      <c r="R465" s="15">
        <v>0</v>
      </c>
      <c r="S465" s="11">
        <v>1</v>
      </c>
    </row>
    <row r="466" spans="1:19" ht="15.75" customHeight="1">
      <c r="A466" s="6">
        <v>27</v>
      </c>
      <c r="B466" s="7">
        <v>0.45833333333333298</v>
      </c>
      <c r="C466" s="12">
        <v>26.4</v>
      </c>
      <c r="D466" s="12">
        <v>14.64</v>
      </c>
      <c r="E466" s="12">
        <v>0.14000000000000001</v>
      </c>
      <c r="F466" s="12">
        <v>1.72</v>
      </c>
      <c r="G466" s="12">
        <v>7.71</v>
      </c>
      <c r="H466" s="12">
        <v>9.43</v>
      </c>
      <c r="I466" s="12">
        <v>1.74</v>
      </c>
      <c r="J466" s="12">
        <v>7</v>
      </c>
      <c r="K466" s="18" t="s">
        <v>37</v>
      </c>
      <c r="L466" s="12">
        <v>29.6</v>
      </c>
      <c r="M466" s="12">
        <v>69.599999999999994</v>
      </c>
      <c r="N466" s="13">
        <v>1011.4</v>
      </c>
      <c r="O466" s="12">
        <v>845</v>
      </c>
      <c r="P466" s="12">
        <v>2.98</v>
      </c>
      <c r="Q466" s="12">
        <v>78.260000000000005</v>
      </c>
      <c r="R466" s="15">
        <v>0</v>
      </c>
      <c r="S466" s="11">
        <v>1</v>
      </c>
    </row>
    <row r="467" spans="1:19" ht="15.75" customHeight="1">
      <c r="A467" s="6">
        <v>27</v>
      </c>
      <c r="B467" s="7">
        <v>0.5</v>
      </c>
      <c r="C467" s="12">
        <v>27.3</v>
      </c>
      <c r="D467" s="12">
        <v>11.78</v>
      </c>
      <c r="E467" s="12">
        <v>0.15</v>
      </c>
      <c r="F467" s="12">
        <v>1.67</v>
      </c>
      <c r="G467" s="12">
        <v>7.38</v>
      </c>
      <c r="H467" s="12">
        <v>9.0399999999999991</v>
      </c>
      <c r="I467" s="12">
        <v>1.4</v>
      </c>
      <c r="J467" s="12">
        <v>22</v>
      </c>
      <c r="K467" s="18">
        <v>985</v>
      </c>
      <c r="L467" s="12">
        <v>29.1</v>
      </c>
      <c r="M467" s="12">
        <v>74.8</v>
      </c>
      <c r="N467" s="13">
        <v>1011.2</v>
      </c>
      <c r="O467" s="12">
        <v>240</v>
      </c>
      <c r="P467" s="12">
        <v>3.13</v>
      </c>
      <c r="Q467" s="12">
        <v>76.319999999999993</v>
      </c>
      <c r="R467" s="15">
        <v>0</v>
      </c>
      <c r="S467" s="11">
        <v>1</v>
      </c>
    </row>
    <row r="468" spans="1:19" ht="15.75" customHeight="1">
      <c r="A468" s="6">
        <v>27</v>
      </c>
      <c r="B468" s="7">
        <v>0.54166666666666696</v>
      </c>
      <c r="C468" s="12">
        <v>26.5</v>
      </c>
      <c r="D468" s="12">
        <v>14.06</v>
      </c>
      <c r="E468" s="12">
        <v>0.17</v>
      </c>
      <c r="F468" s="12">
        <v>1.52</v>
      </c>
      <c r="G468" s="12">
        <v>5.9</v>
      </c>
      <c r="H468" s="12">
        <v>7.42</v>
      </c>
      <c r="I468" s="12">
        <v>1.59</v>
      </c>
      <c r="J468" s="12">
        <v>22</v>
      </c>
      <c r="K468" s="18">
        <v>985</v>
      </c>
      <c r="L468" s="12">
        <v>29.5</v>
      </c>
      <c r="M468" s="12">
        <v>74.599999999999994</v>
      </c>
      <c r="N468" s="13">
        <v>1010.7</v>
      </c>
      <c r="O468" s="12">
        <v>590</v>
      </c>
      <c r="P468" s="12">
        <v>3.2</v>
      </c>
      <c r="Q468" s="12">
        <v>54.74</v>
      </c>
      <c r="R468" s="15">
        <v>0</v>
      </c>
      <c r="S468" s="11">
        <v>1</v>
      </c>
    </row>
    <row r="469" spans="1:19" ht="15.75" customHeight="1">
      <c r="A469" s="6">
        <v>27</v>
      </c>
      <c r="B469" s="7">
        <v>0.58333333333333304</v>
      </c>
      <c r="C469" s="12">
        <v>26.1</v>
      </c>
      <c r="D469" s="12">
        <v>15.43</v>
      </c>
      <c r="E469" s="12">
        <v>0.14000000000000001</v>
      </c>
      <c r="F469" s="12">
        <v>1.42</v>
      </c>
      <c r="G469" s="12">
        <v>5.25</v>
      </c>
      <c r="H469" s="12">
        <v>6.67</v>
      </c>
      <c r="I469" s="12">
        <v>1.78</v>
      </c>
      <c r="J469" s="12">
        <v>19</v>
      </c>
      <c r="K469" s="18">
        <v>985</v>
      </c>
      <c r="L469" s="12">
        <v>30.6</v>
      </c>
      <c r="M469" s="12">
        <v>65.5</v>
      </c>
      <c r="N469" s="13">
        <v>1010</v>
      </c>
      <c r="O469" s="12">
        <v>703</v>
      </c>
      <c r="P469" s="12">
        <v>3.23</v>
      </c>
      <c r="Q469" s="12">
        <v>55.05</v>
      </c>
      <c r="R469" s="15">
        <v>0</v>
      </c>
      <c r="S469" s="11">
        <v>1</v>
      </c>
    </row>
    <row r="470" spans="1:19" ht="15.75" customHeight="1">
      <c r="A470" s="6">
        <v>27</v>
      </c>
      <c r="B470" s="7">
        <v>0.625</v>
      </c>
      <c r="C470" s="12">
        <v>26.3</v>
      </c>
      <c r="D470" s="12">
        <v>15.1</v>
      </c>
      <c r="E470" s="12">
        <v>0.13</v>
      </c>
      <c r="F470" s="12">
        <v>1.1100000000000001</v>
      </c>
      <c r="G470" s="12">
        <v>5.23</v>
      </c>
      <c r="H470" s="12">
        <v>6.34</v>
      </c>
      <c r="I470" s="12">
        <v>1.61</v>
      </c>
      <c r="J470" s="12">
        <v>15</v>
      </c>
      <c r="K470" s="12">
        <v>0</v>
      </c>
      <c r="L470" s="12">
        <v>30.6</v>
      </c>
      <c r="M470" s="12">
        <v>66</v>
      </c>
      <c r="N470" s="13">
        <v>1009.2</v>
      </c>
      <c r="O470" s="12">
        <v>569</v>
      </c>
      <c r="P470" s="12">
        <v>3.05</v>
      </c>
      <c r="Q470" s="12">
        <v>50.42</v>
      </c>
      <c r="R470" s="15">
        <v>0</v>
      </c>
      <c r="S470" s="11">
        <v>1</v>
      </c>
    </row>
    <row r="471" spans="1:19" ht="15.75" customHeight="1">
      <c r="A471" s="6">
        <v>27</v>
      </c>
      <c r="B471" s="7">
        <v>0.66666666666666696</v>
      </c>
      <c r="C471" s="12">
        <v>26.6</v>
      </c>
      <c r="D471" s="12">
        <v>14.16</v>
      </c>
      <c r="E471" s="12">
        <v>0.13</v>
      </c>
      <c r="F471" s="12">
        <v>0.95</v>
      </c>
      <c r="G471" s="12">
        <v>4.8899999999999997</v>
      </c>
      <c r="H471" s="12">
        <v>5.85</v>
      </c>
      <c r="I471" s="12">
        <v>1.69</v>
      </c>
      <c r="J471" s="12">
        <v>19</v>
      </c>
      <c r="K471" s="12">
        <v>0</v>
      </c>
      <c r="L471" s="12">
        <v>30</v>
      </c>
      <c r="M471" s="12">
        <v>69.8</v>
      </c>
      <c r="N471" s="13">
        <v>1008.9</v>
      </c>
      <c r="O471" s="12">
        <v>409</v>
      </c>
      <c r="P471" s="12">
        <v>3.07</v>
      </c>
      <c r="Q471" s="12">
        <v>63.01</v>
      </c>
      <c r="R471" s="15">
        <v>0</v>
      </c>
      <c r="S471" s="11">
        <v>1</v>
      </c>
    </row>
    <row r="472" spans="1:19" ht="15.75" customHeight="1">
      <c r="A472" s="6">
        <v>27</v>
      </c>
      <c r="B472" s="7">
        <v>0.70833333333333304</v>
      </c>
      <c r="C472" s="12">
        <v>27.2</v>
      </c>
      <c r="D472" s="12">
        <v>13.08</v>
      </c>
      <c r="E472" s="12">
        <v>0.14000000000000001</v>
      </c>
      <c r="F472" s="12">
        <v>1.39</v>
      </c>
      <c r="G472" s="12">
        <v>5.75</v>
      </c>
      <c r="H472" s="12">
        <v>7.14</v>
      </c>
      <c r="I472" s="12">
        <v>1.78</v>
      </c>
      <c r="J472" s="12">
        <v>20</v>
      </c>
      <c r="K472" s="12">
        <v>3</v>
      </c>
      <c r="L472" s="12">
        <v>29.9</v>
      </c>
      <c r="M472" s="12">
        <v>71</v>
      </c>
      <c r="N472" s="13">
        <v>1009.3</v>
      </c>
      <c r="O472" s="12">
        <v>189</v>
      </c>
      <c r="P472" s="12">
        <v>2.7</v>
      </c>
      <c r="Q472" s="12">
        <v>46.28</v>
      </c>
      <c r="R472" s="15">
        <v>0</v>
      </c>
      <c r="S472" s="11">
        <v>1</v>
      </c>
    </row>
    <row r="473" spans="1:19" ht="15.75" customHeight="1">
      <c r="A473" s="6">
        <v>27</v>
      </c>
      <c r="B473" s="7">
        <v>0.75</v>
      </c>
      <c r="C473" s="12">
        <v>25.6</v>
      </c>
      <c r="D473" s="12">
        <v>11.36</v>
      </c>
      <c r="E473" s="12">
        <v>0.37</v>
      </c>
      <c r="F473" s="12">
        <v>2.61</v>
      </c>
      <c r="G473" s="12">
        <v>7.05</v>
      </c>
      <c r="H473" s="12">
        <v>9.66</v>
      </c>
      <c r="I473" s="12">
        <v>1.76</v>
      </c>
      <c r="J473" s="12">
        <v>22</v>
      </c>
      <c r="K473" s="12">
        <v>6</v>
      </c>
      <c r="L473" s="12">
        <v>28.6</v>
      </c>
      <c r="M473" s="12">
        <v>77.900000000000006</v>
      </c>
      <c r="N473" s="13">
        <v>1009.9</v>
      </c>
      <c r="O473" s="12">
        <v>25</v>
      </c>
      <c r="P473" s="12">
        <v>2.5299999999999998</v>
      </c>
      <c r="Q473" s="12">
        <v>43.69</v>
      </c>
      <c r="R473" s="15">
        <v>0</v>
      </c>
      <c r="S473" s="11">
        <v>1</v>
      </c>
    </row>
    <row r="474" spans="1:19" ht="15.75" customHeight="1">
      <c r="A474" s="6">
        <v>27</v>
      </c>
      <c r="B474" s="7">
        <v>0.79166666666666696</v>
      </c>
      <c r="C474" s="12">
        <v>25</v>
      </c>
      <c r="D474" s="12">
        <v>9.94</v>
      </c>
      <c r="E474" s="12">
        <v>0.2</v>
      </c>
      <c r="F474" s="12">
        <v>0.66</v>
      </c>
      <c r="G474" s="12">
        <v>8.0299999999999994</v>
      </c>
      <c r="H474" s="12">
        <v>8.69</v>
      </c>
      <c r="I474" s="12">
        <v>1.84</v>
      </c>
      <c r="J474" s="12">
        <v>21</v>
      </c>
      <c r="K474" s="12">
        <v>14</v>
      </c>
      <c r="L474" s="12">
        <v>28.2</v>
      </c>
      <c r="M474" s="12">
        <v>80.099999999999994</v>
      </c>
      <c r="N474" s="13">
        <v>1010.3</v>
      </c>
      <c r="O474" s="12">
        <v>0</v>
      </c>
      <c r="P474" s="12">
        <v>1.59</v>
      </c>
      <c r="Q474" s="12">
        <v>43.33</v>
      </c>
      <c r="R474" s="15">
        <v>0</v>
      </c>
      <c r="S474" s="11">
        <v>1</v>
      </c>
    </row>
    <row r="475" spans="1:19" ht="15.75" customHeight="1">
      <c r="A475" s="6">
        <v>27</v>
      </c>
      <c r="B475" s="7">
        <v>0.83333333333333304</v>
      </c>
      <c r="C475" s="12">
        <v>25</v>
      </c>
      <c r="D475" s="12">
        <v>6.18</v>
      </c>
      <c r="E475" s="12">
        <v>0.22</v>
      </c>
      <c r="F475" s="12">
        <v>1.33</v>
      </c>
      <c r="G475" s="12">
        <v>11.07</v>
      </c>
      <c r="H475" s="12">
        <v>12.39</v>
      </c>
      <c r="I475" s="12">
        <v>1.76</v>
      </c>
      <c r="J475" s="12">
        <v>21</v>
      </c>
      <c r="K475" s="12">
        <v>7</v>
      </c>
      <c r="L475" s="12">
        <v>28.1</v>
      </c>
      <c r="M475" s="12">
        <v>80.400000000000006</v>
      </c>
      <c r="N475" s="13">
        <v>1011</v>
      </c>
      <c r="O475" s="12">
        <v>1</v>
      </c>
      <c r="P475" s="12">
        <v>1.1499999999999999</v>
      </c>
      <c r="Q475" s="12">
        <v>34.659999999999997</v>
      </c>
      <c r="R475" s="15">
        <v>0</v>
      </c>
      <c r="S475" s="11">
        <v>1</v>
      </c>
    </row>
    <row r="476" spans="1:19" ht="15.75" customHeight="1">
      <c r="A476" s="6">
        <v>27</v>
      </c>
      <c r="B476" s="7">
        <v>0.875</v>
      </c>
      <c r="C476" s="12">
        <v>25</v>
      </c>
      <c r="D476" s="12">
        <v>9.43</v>
      </c>
      <c r="E476" s="12">
        <v>0.19</v>
      </c>
      <c r="F476" s="12">
        <v>0.67</v>
      </c>
      <c r="G476" s="12">
        <v>9.84</v>
      </c>
      <c r="H476" s="12">
        <v>10.51</v>
      </c>
      <c r="I476" s="12">
        <v>1.81</v>
      </c>
      <c r="J476" s="12">
        <v>28</v>
      </c>
      <c r="K476" s="12">
        <v>5</v>
      </c>
      <c r="L476" s="12">
        <v>28</v>
      </c>
      <c r="M476" s="12">
        <v>83</v>
      </c>
      <c r="N476" s="13">
        <v>1011.6</v>
      </c>
      <c r="O476" s="12">
        <v>0</v>
      </c>
      <c r="P476" s="12">
        <v>0.8</v>
      </c>
      <c r="Q476" s="12">
        <v>13.95</v>
      </c>
      <c r="R476" s="15">
        <v>0</v>
      </c>
      <c r="S476" s="11">
        <v>1</v>
      </c>
    </row>
    <row r="477" spans="1:19" ht="15.75" customHeight="1">
      <c r="A477" s="6">
        <v>27</v>
      </c>
      <c r="B477" s="7">
        <v>0.91666666666666696</v>
      </c>
      <c r="C477" s="12">
        <v>25.1</v>
      </c>
      <c r="D477" s="12">
        <v>7.4</v>
      </c>
      <c r="E477" s="12">
        <v>0.22</v>
      </c>
      <c r="F477" s="12">
        <v>0.34</v>
      </c>
      <c r="G477" s="12">
        <v>10.32</v>
      </c>
      <c r="H477" s="12">
        <v>10.65</v>
      </c>
      <c r="I477" s="12">
        <v>1.78</v>
      </c>
      <c r="J477" s="12">
        <v>27</v>
      </c>
      <c r="K477" s="12">
        <v>5</v>
      </c>
      <c r="L477" s="12">
        <v>27.7</v>
      </c>
      <c r="M477" s="12">
        <v>85.6</v>
      </c>
      <c r="N477" s="13">
        <v>1011.9</v>
      </c>
      <c r="O477" s="12">
        <v>1</v>
      </c>
      <c r="P477" s="12">
        <v>0.51</v>
      </c>
      <c r="Q477" s="12">
        <v>22.21</v>
      </c>
      <c r="R477" s="15">
        <v>0</v>
      </c>
      <c r="S477" s="11">
        <v>1</v>
      </c>
    </row>
    <row r="478" spans="1:19" ht="15.75" customHeight="1">
      <c r="A478" s="6">
        <v>27</v>
      </c>
      <c r="B478" s="7">
        <v>0.95833333333333304</v>
      </c>
      <c r="C478" s="12">
        <v>25</v>
      </c>
      <c r="D478" s="12">
        <v>7.47</v>
      </c>
      <c r="E478" s="12">
        <v>0.23</v>
      </c>
      <c r="F478" s="12">
        <v>0.6</v>
      </c>
      <c r="G478" s="12">
        <v>10.93</v>
      </c>
      <c r="H478" s="12">
        <v>11.53</v>
      </c>
      <c r="I478" s="12">
        <v>1.75</v>
      </c>
      <c r="J478" s="12">
        <v>16</v>
      </c>
      <c r="K478" s="12">
        <v>5</v>
      </c>
      <c r="L478" s="12">
        <v>27.7</v>
      </c>
      <c r="M478" s="12">
        <v>86.1</v>
      </c>
      <c r="N478" s="13">
        <v>1012.2</v>
      </c>
      <c r="O478" s="12">
        <v>1</v>
      </c>
      <c r="P478" s="12">
        <v>0.83</v>
      </c>
      <c r="Q478" s="12">
        <v>346.92</v>
      </c>
      <c r="R478" s="15">
        <v>0</v>
      </c>
      <c r="S478" s="11">
        <v>1</v>
      </c>
    </row>
    <row r="479" spans="1:19" ht="15.75" customHeight="1"/>
    <row r="480" spans="1:19" ht="15.75" customHeight="1">
      <c r="A480" s="106" t="s">
        <v>55</v>
      </c>
      <c r="B480" s="107"/>
      <c r="C480" s="12">
        <v>1</v>
      </c>
      <c r="D480" s="12">
        <v>1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0</v>
      </c>
      <c r="K480" s="12">
        <v>0</v>
      </c>
      <c r="L480" s="12">
        <v>1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</row>
    <row r="481" spans="1:19" ht="15.75" customHeight="1">
      <c r="A481" s="108" t="s">
        <v>1</v>
      </c>
      <c r="B481" s="107"/>
      <c r="C481" s="12">
        <v>0</v>
      </c>
      <c r="D481" s="12">
        <v>0</v>
      </c>
      <c r="E481" s="12">
        <v>0</v>
      </c>
      <c r="F481" s="12">
        <v>0</v>
      </c>
      <c r="G481" s="12">
        <v>0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</row>
    <row r="482" spans="1:19" ht="15.75" customHeight="1">
      <c r="A482" s="109" t="s">
        <v>2</v>
      </c>
      <c r="B482" s="107"/>
      <c r="C482" s="12">
        <v>0</v>
      </c>
      <c r="D482" s="12">
        <v>0</v>
      </c>
      <c r="E482" s="12">
        <v>0</v>
      </c>
      <c r="F482" s="12">
        <v>0</v>
      </c>
      <c r="G482" s="12">
        <v>0</v>
      </c>
      <c r="H482" s="12">
        <v>0</v>
      </c>
      <c r="I482" s="12">
        <v>0</v>
      </c>
      <c r="J482" s="12">
        <v>0</v>
      </c>
      <c r="K482" s="12">
        <v>15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</row>
    <row r="483" spans="1:19" ht="15.75" customHeight="1">
      <c r="A483" s="110" t="s">
        <v>3</v>
      </c>
      <c r="B483" s="107"/>
      <c r="C483" s="12">
        <v>0</v>
      </c>
      <c r="D483" s="12">
        <v>0</v>
      </c>
      <c r="E483" s="12">
        <v>0</v>
      </c>
      <c r="F483" s="12">
        <v>0</v>
      </c>
      <c r="G483" s="12">
        <v>0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</row>
    <row r="484" spans="1:19" ht="15.75" customHeight="1">
      <c r="A484" s="111" t="s">
        <v>56</v>
      </c>
      <c r="B484" s="107"/>
      <c r="C484" s="12">
        <f t="shared" ref="C484:R484" si="14">24-C480-C481-C482-C483</f>
        <v>23</v>
      </c>
      <c r="D484" s="12">
        <f t="shared" si="14"/>
        <v>23</v>
      </c>
      <c r="E484" s="12">
        <f t="shared" si="14"/>
        <v>23</v>
      </c>
      <c r="F484" s="12">
        <f t="shared" si="14"/>
        <v>23</v>
      </c>
      <c r="G484" s="12">
        <f t="shared" si="14"/>
        <v>23</v>
      </c>
      <c r="H484" s="12">
        <f t="shared" si="14"/>
        <v>23</v>
      </c>
      <c r="I484" s="12">
        <f t="shared" si="14"/>
        <v>23</v>
      </c>
      <c r="J484" s="12">
        <f t="shared" si="14"/>
        <v>24</v>
      </c>
      <c r="K484" s="12">
        <f t="shared" si="14"/>
        <v>9</v>
      </c>
      <c r="L484" s="12">
        <f t="shared" si="14"/>
        <v>23</v>
      </c>
      <c r="M484" s="12">
        <f t="shared" si="14"/>
        <v>23</v>
      </c>
      <c r="N484" s="12">
        <f t="shared" si="14"/>
        <v>23</v>
      </c>
      <c r="O484" s="12">
        <f t="shared" si="14"/>
        <v>23</v>
      </c>
      <c r="P484" s="12">
        <f t="shared" si="14"/>
        <v>23</v>
      </c>
      <c r="Q484" s="12">
        <f t="shared" si="14"/>
        <v>23</v>
      </c>
      <c r="R484" s="12">
        <f t="shared" si="14"/>
        <v>23</v>
      </c>
    </row>
    <row r="485" spans="1:19" ht="15.75" customHeight="1">
      <c r="A485" s="112" t="s">
        <v>57</v>
      </c>
      <c r="B485" s="107"/>
      <c r="C485" s="16">
        <f>C484/(SUM(S455:S478))</f>
        <v>0.95833333333333337</v>
      </c>
      <c r="D485" s="16">
        <f>D484/(SUM(S455:S478))</f>
        <v>0.95833333333333337</v>
      </c>
      <c r="E485" s="16">
        <f>E484/(SUM(S455:S478))</f>
        <v>0.95833333333333337</v>
      </c>
      <c r="F485" s="16">
        <f>F484/(SUM(S455:S478))</f>
        <v>0.95833333333333337</v>
      </c>
      <c r="G485" s="16">
        <f>G484/(SUM(S455:S478))</f>
        <v>0.95833333333333337</v>
      </c>
      <c r="H485" s="16">
        <f>H484/(SUM(S455:S478))</f>
        <v>0.95833333333333337</v>
      </c>
      <c r="I485" s="16">
        <f>I484/(SUM(S455:S478))</f>
        <v>0.95833333333333337</v>
      </c>
      <c r="J485" s="16">
        <f>J484/(SUM(S455:S478))</f>
        <v>1</v>
      </c>
      <c r="K485" s="16">
        <f>K484/(SUM(S455:S478))</f>
        <v>0.375</v>
      </c>
      <c r="L485" s="16">
        <f>L484/(SUM(S455:S478))</f>
        <v>0.95833333333333337</v>
      </c>
      <c r="M485" s="16">
        <f>M484/(SUM(S455:S478))</f>
        <v>0.95833333333333337</v>
      </c>
      <c r="N485" s="16">
        <f>N484/(SUM(S455:S478))</f>
        <v>0.95833333333333337</v>
      </c>
      <c r="O485" s="16">
        <f>O484/(SUM(S455:S478))</f>
        <v>0.95833333333333337</v>
      </c>
      <c r="P485" s="16">
        <f>P484/(SUM(S455:S478))</f>
        <v>0.95833333333333337</v>
      </c>
      <c r="Q485" s="16">
        <f>Q484/(SUM(S455:S478))</f>
        <v>0.95833333333333337</v>
      </c>
      <c r="R485" s="16">
        <f>R484/(SUM(S455:S478))</f>
        <v>0.95833333333333337</v>
      </c>
    </row>
    <row r="486" spans="1:19" ht="15.75" customHeight="1"/>
    <row r="487" spans="1:19" ht="15.75" customHeight="1">
      <c r="A487" s="6">
        <v>28</v>
      </c>
      <c r="B487" s="7">
        <v>0</v>
      </c>
      <c r="C487" s="12">
        <v>24.9</v>
      </c>
      <c r="D487" s="12">
        <v>9.74</v>
      </c>
      <c r="E487" s="12">
        <v>0.21</v>
      </c>
      <c r="F487" s="12">
        <v>0.17</v>
      </c>
      <c r="G487" s="12">
        <v>9.44</v>
      </c>
      <c r="H487" s="12">
        <v>9.61</v>
      </c>
      <c r="I487" s="12">
        <v>1.78</v>
      </c>
      <c r="J487" s="12">
        <v>10</v>
      </c>
      <c r="K487" s="12">
        <v>6</v>
      </c>
      <c r="L487" s="12">
        <v>27.4</v>
      </c>
      <c r="M487" s="12">
        <v>85</v>
      </c>
      <c r="N487" s="13">
        <v>1011.8</v>
      </c>
      <c r="O487" s="12">
        <v>0</v>
      </c>
      <c r="P487" s="12">
        <v>0.81</v>
      </c>
      <c r="Q487" s="12">
        <v>341.3</v>
      </c>
      <c r="R487" s="15">
        <v>0</v>
      </c>
      <c r="S487" s="11">
        <v>1</v>
      </c>
    </row>
    <row r="488" spans="1:19" ht="15.75" customHeight="1">
      <c r="A488" s="6">
        <v>28</v>
      </c>
      <c r="B488" s="7">
        <v>4.1666666666666664E-2</v>
      </c>
      <c r="C488" s="12">
        <v>25</v>
      </c>
      <c r="D488" s="12">
        <v>11.18</v>
      </c>
      <c r="E488" s="12">
        <v>0.18</v>
      </c>
      <c r="F488" s="12">
        <v>0.16</v>
      </c>
      <c r="G488" s="12">
        <v>8.27</v>
      </c>
      <c r="H488" s="12">
        <v>8.43</v>
      </c>
      <c r="I488" s="12">
        <v>1.96</v>
      </c>
      <c r="J488" s="12">
        <v>10</v>
      </c>
      <c r="K488" s="12">
        <v>4</v>
      </c>
      <c r="L488" s="12">
        <v>27.4</v>
      </c>
      <c r="M488" s="12">
        <v>83.9</v>
      </c>
      <c r="N488" s="13">
        <v>1011.3</v>
      </c>
      <c r="O488" s="12">
        <v>1</v>
      </c>
      <c r="P488" s="12">
        <v>0.89</v>
      </c>
      <c r="Q488" s="12">
        <v>5.26</v>
      </c>
      <c r="R488" s="15">
        <v>0</v>
      </c>
      <c r="S488" s="11">
        <v>1</v>
      </c>
    </row>
    <row r="489" spans="1:19" ht="15.75" customHeight="1">
      <c r="A489" s="6">
        <v>28</v>
      </c>
      <c r="B489" s="7">
        <v>8.3333333333333301E-2</v>
      </c>
      <c r="C489" s="12">
        <v>25</v>
      </c>
      <c r="D489" s="12">
        <v>19.559999999999999</v>
      </c>
      <c r="E489" s="12">
        <v>0.15</v>
      </c>
      <c r="F489" s="12">
        <v>0.11</v>
      </c>
      <c r="G489" s="12">
        <v>5.73</v>
      </c>
      <c r="H489" s="12">
        <v>5.84</v>
      </c>
      <c r="I489" s="12">
        <v>1.78</v>
      </c>
      <c r="J489" s="12">
        <v>14</v>
      </c>
      <c r="K489" s="12">
        <v>2</v>
      </c>
      <c r="L489" s="12">
        <v>24.6</v>
      </c>
      <c r="M489" s="12">
        <v>92.4</v>
      </c>
      <c r="N489" s="13">
        <v>1011.6</v>
      </c>
      <c r="O489" s="12">
        <v>2</v>
      </c>
      <c r="P489" s="12">
        <v>3.67</v>
      </c>
      <c r="Q489" s="12">
        <v>24.98</v>
      </c>
      <c r="R489" s="15">
        <v>19.399999999999999</v>
      </c>
      <c r="S489" s="11">
        <v>1</v>
      </c>
    </row>
    <row r="490" spans="1:19" ht="15.75" customHeight="1">
      <c r="A490" s="6">
        <v>28</v>
      </c>
      <c r="B490" s="7">
        <v>0.125</v>
      </c>
      <c r="C490" s="12">
        <v>24.9</v>
      </c>
      <c r="D490" s="12">
        <v>25.19</v>
      </c>
      <c r="E490" s="12">
        <v>0.15</v>
      </c>
      <c r="F490" s="12">
        <v>0.41</v>
      </c>
      <c r="G490" s="12">
        <v>4.74</v>
      </c>
      <c r="H490" s="12">
        <v>5.15</v>
      </c>
      <c r="I490" s="12">
        <v>1.88</v>
      </c>
      <c r="J490" s="12">
        <v>8</v>
      </c>
      <c r="K490" s="12">
        <v>0</v>
      </c>
      <c r="L490" s="12">
        <v>23.6</v>
      </c>
      <c r="M490" s="12">
        <v>94.9</v>
      </c>
      <c r="N490" s="13">
        <v>1011.1</v>
      </c>
      <c r="O490" s="12">
        <v>3</v>
      </c>
      <c r="P490" s="12">
        <v>2.36</v>
      </c>
      <c r="Q490" s="12">
        <v>10.98</v>
      </c>
      <c r="R490" s="15">
        <v>3</v>
      </c>
      <c r="S490" s="11">
        <v>1</v>
      </c>
    </row>
    <row r="491" spans="1:19" ht="15.75" customHeight="1">
      <c r="A491" s="6">
        <v>28</v>
      </c>
      <c r="B491" s="7">
        <v>0.16666666666666699</v>
      </c>
      <c r="C491" s="12">
        <v>24.5</v>
      </c>
      <c r="D491" s="12">
        <v>21</v>
      </c>
      <c r="E491" s="12">
        <v>0.17</v>
      </c>
      <c r="F491" s="12">
        <v>0.15</v>
      </c>
      <c r="G491" s="12">
        <v>5.99</v>
      </c>
      <c r="H491" s="12">
        <v>6.14</v>
      </c>
      <c r="I491" s="12">
        <v>1.92</v>
      </c>
      <c r="J491" s="12">
        <v>11</v>
      </c>
      <c r="K491" s="12">
        <v>2</v>
      </c>
      <c r="L491" s="12">
        <v>24.1</v>
      </c>
      <c r="M491" s="12">
        <v>93.7</v>
      </c>
      <c r="N491" s="13">
        <v>1010.7</v>
      </c>
      <c r="O491" s="12">
        <v>2</v>
      </c>
      <c r="P491" s="12">
        <v>1.25</v>
      </c>
      <c r="Q491" s="12">
        <v>320.45999999999998</v>
      </c>
      <c r="R491" s="15">
        <v>0.8</v>
      </c>
      <c r="S491" s="11">
        <v>1</v>
      </c>
    </row>
    <row r="492" spans="1:19" ht="15.75" customHeight="1">
      <c r="A492" s="6">
        <v>28</v>
      </c>
      <c r="B492" s="7">
        <v>0.20833333333333301</v>
      </c>
      <c r="C492" s="21">
        <v>24.4</v>
      </c>
      <c r="D492" s="12">
        <v>17.149999999999999</v>
      </c>
      <c r="E492" s="12">
        <v>0.21</v>
      </c>
      <c r="F492" s="12">
        <v>1.28</v>
      </c>
      <c r="G492" s="12">
        <v>6.85</v>
      </c>
      <c r="H492" s="12">
        <v>8.1300000000000008</v>
      </c>
      <c r="I492" s="12">
        <v>2</v>
      </c>
      <c r="J492" s="12">
        <v>13</v>
      </c>
      <c r="K492" s="12">
        <v>3</v>
      </c>
      <c r="L492" s="21">
        <v>24.1</v>
      </c>
      <c r="M492" s="21">
        <v>93.6</v>
      </c>
      <c r="N492" s="22">
        <v>1010.7</v>
      </c>
      <c r="O492" s="21">
        <v>2.2000000000000002</v>
      </c>
      <c r="P492" s="21">
        <v>1.2</v>
      </c>
      <c r="Q492" s="21">
        <v>132.5</v>
      </c>
      <c r="R492" s="23">
        <v>0</v>
      </c>
      <c r="S492" s="11">
        <v>1</v>
      </c>
    </row>
    <row r="493" spans="1:19" ht="15.75" customHeight="1">
      <c r="A493" s="6">
        <v>28</v>
      </c>
      <c r="B493" s="7">
        <v>0.25</v>
      </c>
      <c r="C493" s="21">
        <v>24</v>
      </c>
      <c r="D493" s="12">
        <v>11.59</v>
      </c>
      <c r="E493" s="12">
        <v>0.28000000000000003</v>
      </c>
      <c r="F493" s="12">
        <v>3.29</v>
      </c>
      <c r="G493" s="12">
        <v>11.92</v>
      </c>
      <c r="H493" s="12">
        <v>15.2</v>
      </c>
      <c r="I493" s="12">
        <v>2.0099999999999998</v>
      </c>
      <c r="J493" s="12">
        <v>14</v>
      </c>
      <c r="K493" s="12">
        <v>0</v>
      </c>
      <c r="L493" s="21">
        <v>23.9</v>
      </c>
      <c r="M493" s="21">
        <v>93.3</v>
      </c>
      <c r="N493" s="22">
        <v>1011.9</v>
      </c>
      <c r="O493" s="21">
        <v>11.3</v>
      </c>
      <c r="P493" s="21">
        <v>0.5</v>
      </c>
      <c r="Q493" s="21">
        <v>46.5</v>
      </c>
      <c r="R493" s="23">
        <v>0</v>
      </c>
      <c r="S493" s="11">
        <v>1</v>
      </c>
    </row>
    <row r="494" spans="1:19" ht="15.75" customHeight="1">
      <c r="A494" s="6">
        <v>28</v>
      </c>
      <c r="B494" s="7">
        <v>0.29166666666666702</v>
      </c>
      <c r="C494" s="21">
        <v>23.8</v>
      </c>
      <c r="D494" s="12">
        <v>8.34</v>
      </c>
      <c r="E494" s="12">
        <v>0.44</v>
      </c>
      <c r="F494" s="12">
        <v>4.8600000000000003</v>
      </c>
      <c r="G494" s="12">
        <v>16.420000000000002</v>
      </c>
      <c r="H494" s="12">
        <v>21.28</v>
      </c>
      <c r="I494" s="12">
        <v>2.09</v>
      </c>
      <c r="J494" s="12">
        <v>12</v>
      </c>
      <c r="K494" s="12">
        <v>0</v>
      </c>
      <c r="L494" s="21">
        <v>24.8</v>
      </c>
      <c r="M494" s="21">
        <v>91.5</v>
      </c>
      <c r="N494" s="22">
        <v>1012.9</v>
      </c>
      <c r="O494" s="21">
        <v>97.9</v>
      </c>
      <c r="P494" s="21">
        <v>0.1</v>
      </c>
      <c r="Q494" s="21">
        <v>190.9</v>
      </c>
      <c r="R494" s="23">
        <v>0</v>
      </c>
      <c r="S494" s="11">
        <v>1</v>
      </c>
    </row>
    <row r="495" spans="1:19" ht="15.75" customHeight="1">
      <c r="A495" s="6">
        <v>28</v>
      </c>
      <c r="B495" s="7">
        <v>0.33333333333333298</v>
      </c>
      <c r="C495" s="21">
        <v>24.2</v>
      </c>
      <c r="D495" s="12">
        <v>9.49</v>
      </c>
      <c r="E495" s="12">
        <v>0.59</v>
      </c>
      <c r="F495" s="12">
        <v>11.55</v>
      </c>
      <c r="G495" s="12">
        <v>17.43</v>
      </c>
      <c r="H495" s="12">
        <v>28.98</v>
      </c>
      <c r="I495" s="12">
        <v>2.2200000000000002</v>
      </c>
      <c r="J495" s="12">
        <v>26</v>
      </c>
      <c r="K495" s="12">
        <v>0</v>
      </c>
      <c r="L495" s="21">
        <v>26.2</v>
      </c>
      <c r="M495" s="21">
        <v>80.8</v>
      </c>
      <c r="N495" s="22">
        <v>1013.8</v>
      </c>
      <c r="O495" s="21">
        <v>311.3</v>
      </c>
      <c r="P495" s="21">
        <v>1</v>
      </c>
      <c r="Q495" s="21">
        <v>159.6</v>
      </c>
      <c r="R495" s="23">
        <v>0</v>
      </c>
      <c r="S495" s="11">
        <v>1</v>
      </c>
    </row>
    <row r="496" spans="1:19" ht="15.75" customHeight="1">
      <c r="A496" s="6">
        <v>28</v>
      </c>
      <c r="B496" s="7">
        <v>0.375</v>
      </c>
      <c r="C496" s="12">
        <v>25</v>
      </c>
      <c r="D496" s="12">
        <v>16.48</v>
      </c>
      <c r="E496" s="12">
        <v>0.39</v>
      </c>
      <c r="F496" s="12">
        <v>5.22</v>
      </c>
      <c r="G496" s="12">
        <v>14.22</v>
      </c>
      <c r="H496" s="12">
        <v>19.440000000000001</v>
      </c>
      <c r="I496" s="12">
        <v>2.02</v>
      </c>
      <c r="J496" s="12">
        <v>21</v>
      </c>
      <c r="K496" s="12">
        <v>1</v>
      </c>
      <c r="L496" s="12">
        <v>27.2</v>
      </c>
      <c r="M496" s="12">
        <v>78.7</v>
      </c>
      <c r="N496" s="13">
        <v>1013.8</v>
      </c>
      <c r="O496" s="12">
        <v>519</v>
      </c>
      <c r="P496" s="12">
        <v>1.08</v>
      </c>
      <c r="Q496" s="12">
        <v>158.18</v>
      </c>
      <c r="R496" s="15">
        <v>0</v>
      </c>
      <c r="S496" s="11">
        <v>1</v>
      </c>
    </row>
    <row r="497" spans="1:19" ht="15.75" customHeight="1">
      <c r="A497" s="6">
        <v>28</v>
      </c>
      <c r="B497" s="7">
        <v>0.41666666666666702</v>
      </c>
      <c r="C497" s="12">
        <v>25.4</v>
      </c>
      <c r="D497" s="12">
        <v>25.29</v>
      </c>
      <c r="E497" s="12">
        <v>0.28000000000000003</v>
      </c>
      <c r="F497" s="12">
        <v>3.51</v>
      </c>
      <c r="G497" s="12">
        <v>10.67</v>
      </c>
      <c r="H497" s="12">
        <v>14.18</v>
      </c>
      <c r="I497" s="12">
        <v>1.98</v>
      </c>
      <c r="J497" s="12">
        <v>16</v>
      </c>
      <c r="K497" s="12">
        <v>0</v>
      </c>
      <c r="L497" s="12">
        <v>29.5</v>
      </c>
      <c r="M497" s="12">
        <v>67.599999999999994</v>
      </c>
      <c r="N497" s="13">
        <v>1013.5</v>
      </c>
      <c r="O497" s="12">
        <v>814</v>
      </c>
      <c r="P497" s="12">
        <v>1.1299999999999999</v>
      </c>
      <c r="Q497" s="12">
        <v>42.83</v>
      </c>
      <c r="R497" s="15">
        <v>0</v>
      </c>
      <c r="S497" s="11">
        <v>1</v>
      </c>
    </row>
    <row r="498" spans="1:19" ht="15.75" customHeight="1">
      <c r="A498" s="6">
        <v>28</v>
      </c>
      <c r="B498" s="7">
        <v>0.45833333333333298</v>
      </c>
      <c r="C498" s="12">
        <v>25.6</v>
      </c>
      <c r="D498" s="12">
        <v>26.68</v>
      </c>
      <c r="E498" s="12">
        <v>0.19</v>
      </c>
      <c r="F498" s="12">
        <v>1.34</v>
      </c>
      <c r="G498" s="12">
        <v>6.29</v>
      </c>
      <c r="H498" s="12">
        <v>7.63</v>
      </c>
      <c r="I498" s="12">
        <v>1.82</v>
      </c>
      <c r="J498" s="12">
        <v>7</v>
      </c>
      <c r="K498" s="12">
        <v>0</v>
      </c>
      <c r="L498" s="12">
        <v>30.3</v>
      </c>
      <c r="M498" s="12">
        <v>59.7</v>
      </c>
      <c r="N498" s="13">
        <v>1013.3</v>
      </c>
      <c r="O498" s="12">
        <v>824</v>
      </c>
      <c r="P498" s="12">
        <v>2.39</v>
      </c>
      <c r="Q498" s="12">
        <v>53.57</v>
      </c>
      <c r="R498" s="15">
        <v>0</v>
      </c>
      <c r="S498" s="11">
        <v>1</v>
      </c>
    </row>
    <row r="499" spans="1:19" ht="15.75" customHeight="1">
      <c r="A499" s="6">
        <v>28</v>
      </c>
      <c r="B499" s="7">
        <v>0.5</v>
      </c>
      <c r="C499" s="12">
        <v>25.5</v>
      </c>
      <c r="D499" s="12">
        <v>25.21</v>
      </c>
      <c r="E499" s="12">
        <v>0.19</v>
      </c>
      <c r="F499" s="12">
        <v>1.31</v>
      </c>
      <c r="G499" s="12">
        <v>5.98</v>
      </c>
      <c r="H499" s="12">
        <v>7.29</v>
      </c>
      <c r="I499" s="12">
        <v>1.68</v>
      </c>
      <c r="J499" s="12">
        <v>7</v>
      </c>
      <c r="K499" s="12">
        <v>0</v>
      </c>
      <c r="L499" s="12">
        <v>29.7</v>
      </c>
      <c r="M499" s="12">
        <v>63.5</v>
      </c>
      <c r="N499" s="13">
        <v>1013.4</v>
      </c>
      <c r="O499" s="12">
        <v>508</v>
      </c>
      <c r="P499" s="12">
        <v>3.11</v>
      </c>
      <c r="Q499" s="12">
        <v>43.5</v>
      </c>
      <c r="R499" s="15">
        <v>0</v>
      </c>
      <c r="S499" s="11">
        <v>1</v>
      </c>
    </row>
    <row r="500" spans="1:19" ht="15.75" customHeight="1">
      <c r="A500" s="6">
        <v>28</v>
      </c>
      <c r="B500" s="7">
        <v>0.54166666666666696</v>
      </c>
      <c r="C500" s="19" t="s">
        <v>65</v>
      </c>
      <c r="D500" s="19" t="s">
        <v>166</v>
      </c>
      <c r="E500" s="19" t="s">
        <v>167</v>
      </c>
      <c r="F500" s="19" t="s">
        <v>168</v>
      </c>
      <c r="G500" s="19" t="s">
        <v>169</v>
      </c>
      <c r="H500" s="19" t="s">
        <v>170</v>
      </c>
      <c r="I500" s="19" t="s">
        <v>171</v>
      </c>
      <c r="J500" s="12">
        <v>8</v>
      </c>
      <c r="K500" s="12">
        <v>0</v>
      </c>
      <c r="L500" s="19" t="s">
        <v>85</v>
      </c>
      <c r="M500" s="19" t="s">
        <v>172</v>
      </c>
      <c r="N500" s="24" t="s">
        <v>173</v>
      </c>
      <c r="O500" s="19" t="s">
        <v>174</v>
      </c>
      <c r="P500" s="19" t="s">
        <v>175</v>
      </c>
      <c r="Q500" s="19" t="s">
        <v>176</v>
      </c>
      <c r="R500" s="25" t="s">
        <v>53</v>
      </c>
      <c r="S500" s="11">
        <v>1</v>
      </c>
    </row>
    <row r="501" spans="1:19" ht="15.75" customHeight="1">
      <c r="A501" s="6">
        <v>28</v>
      </c>
      <c r="B501" s="7">
        <v>0.58333333333333304</v>
      </c>
      <c r="C501" s="12">
        <v>25.4</v>
      </c>
      <c r="D501" s="12">
        <v>22.84</v>
      </c>
      <c r="E501" s="12">
        <v>0.21</v>
      </c>
      <c r="F501" s="12">
        <v>1.1200000000000001</v>
      </c>
      <c r="G501" s="12">
        <v>5.44</v>
      </c>
      <c r="H501" s="12">
        <v>6.56</v>
      </c>
      <c r="I501" s="12">
        <v>1.7</v>
      </c>
      <c r="J501" s="12">
        <v>10</v>
      </c>
      <c r="K501" s="12">
        <v>3</v>
      </c>
      <c r="L501" s="12">
        <v>29.8</v>
      </c>
      <c r="M501" s="12">
        <v>66.2</v>
      </c>
      <c r="N501" s="13">
        <v>1011.1</v>
      </c>
      <c r="O501" s="12">
        <v>713</v>
      </c>
      <c r="P501" s="12">
        <v>2.96</v>
      </c>
      <c r="Q501" s="12">
        <v>46.97</v>
      </c>
      <c r="R501" s="15">
        <v>0</v>
      </c>
      <c r="S501" s="11">
        <v>1</v>
      </c>
    </row>
    <row r="502" spans="1:19" ht="15.75" customHeight="1">
      <c r="A502" s="6">
        <v>28</v>
      </c>
      <c r="B502" s="7">
        <v>0.625</v>
      </c>
      <c r="C502" s="12">
        <v>25.6</v>
      </c>
      <c r="D502" s="12">
        <v>22.97</v>
      </c>
      <c r="E502" s="12">
        <v>0.2</v>
      </c>
      <c r="F502" s="12">
        <v>0.86</v>
      </c>
      <c r="G502" s="12">
        <v>5.2</v>
      </c>
      <c r="H502" s="12">
        <v>6.06</v>
      </c>
      <c r="I502" s="12">
        <v>1.67</v>
      </c>
      <c r="J502" s="12">
        <v>11</v>
      </c>
      <c r="K502" s="12">
        <v>2</v>
      </c>
      <c r="L502" s="12">
        <v>29.7</v>
      </c>
      <c r="M502" s="12">
        <v>64.599999999999994</v>
      </c>
      <c r="N502" s="13">
        <v>1010.3</v>
      </c>
      <c r="O502" s="12">
        <v>703</v>
      </c>
      <c r="P502" s="12">
        <v>2.64</v>
      </c>
      <c r="Q502" s="12">
        <v>51.18</v>
      </c>
      <c r="R502" s="15">
        <v>0</v>
      </c>
      <c r="S502" s="11">
        <v>1</v>
      </c>
    </row>
    <row r="503" spans="1:19" ht="15.75" customHeight="1">
      <c r="A503" s="6">
        <v>28</v>
      </c>
      <c r="B503" s="7">
        <v>0.66666666666666696</v>
      </c>
      <c r="C503" s="12">
        <v>26</v>
      </c>
      <c r="D503" s="12">
        <v>21.65</v>
      </c>
      <c r="E503" s="12">
        <v>0.19</v>
      </c>
      <c r="F503" s="12">
        <v>1.06</v>
      </c>
      <c r="G503" s="12">
        <v>5.79</v>
      </c>
      <c r="H503" s="12">
        <v>6.85</v>
      </c>
      <c r="I503" s="12">
        <v>1.71</v>
      </c>
      <c r="J503" s="12">
        <v>7</v>
      </c>
      <c r="K503" s="12">
        <v>0</v>
      </c>
      <c r="L503" s="12">
        <v>29.4</v>
      </c>
      <c r="M503" s="12">
        <v>64</v>
      </c>
      <c r="N503" s="13">
        <v>1009.3</v>
      </c>
      <c r="O503" s="12">
        <v>350</v>
      </c>
      <c r="P503" s="12">
        <v>2.78</v>
      </c>
      <c r="Q503" s="12">
        <v>70.680000000000007</v>
      </c>
      <c r="R503" s="15">
        <v>0</v>
      </c>
      <c r="S503" s="11">
        <v>1</v>
      </c>
    </row>
    <row r="504" spans="1:19" ht="15.75" customHeight="1">
      <c r="A504" s="6">
        <v>28</v>
      </c>
      <c r="B504" s="7">
        <v>0.70833333333333304</v>
      </c>
      <c r="C504" s="12">
        <v>25.3</v>
      </c>
      <c r="D504" s="12">
        <v>18.149999999999999</v>
      </c>
      <c r="E504" s="12">
        <v>0.25</v>
      </c>
      <c r="F504" s="12">
        <v>2.91</v>
      </c>
      <c r="G504" s="12">
        <v>9.08</v>
      </c>
      <c r="H504" s="12">
        <v>11.99</v>
      </c>
      <c r="I504" s="12">
        <v>1.79</v>
      </c>
      <c r="J504" s="12">
        <v>11</v>
      </c>
      <c r="K504" s="12">
        <v>0</v>
      </c>
      <c r="L504" s="12">
        <v>28.8</v>
      </c>
      <c r="M504" s="12">
        <v>66.599999999999994</v>
      </c>
      <c r="N504" s="13">
        <v>1008.5</v>
      </c>
      <c r="O504" s="12">
        <v>136</v>
      </c>
      <c r="P504" s="12">
        <v>2.93</v>
      </c>
      <c r="Q504" s="12">
        <v>97.28</v>
      </c>
      <c r="R504" s="15">
        <v>0</v>
      </c>
      <c r="S504" s="11">
        <v>1</v>
      </c>
    </row>
    <row r="505" spans="1:19" ht="15.75" customHeight="1">
      <c r="A505" s="6">
        <v>28</v>
      </c>
      <c r="B505" s="7">
        <v>0.75</v>
      </c>
      <c r="C505" s="12">
        <v>24.3</v>
      </c>
      <c r="D505" s="12">
        <v>14.37</v>
      </c>
      <c r="E505" s="12">
        <v>0.43</v>
      </c>
      <c r="F505" s="12">
        <v>3.04</v>
      </c>
      <c r="G505" s="12">
        <v>11.22</v>
      </c>
      <c r="H505" s="12">
        <v>14.26</v>
      </c>
      <c r="I505" s="12">
        <v>1.81</v>
      </c>
      <c r="J505" s="12">
        <v>32</v>
      </c>
      <c r="K505" s="12">
        <v>3</v>
      </c>
      <c r="L505" s="12">
        <v>27.8</v>
      </c>
      <c r="M505" s="12">
        <v>71.599999999999994</v>
      </c>
      <c r="N505" s="13">
        <v>1008.1</v>
      </c>
      <c r="O505" s="12">
        <v>30</v>
      </c>
      <c r="P505" s="12">
        <v>3.01</v>
      </c>
      <c r="Q505" s="12">
        <v>112.48</v>
      </c>
      <c r="R505" s="15">
        <v>0</v>
      </c>
      <c r="S505" s="11">
        <v>1</v>
      </c>
    </row>
    <row r="506" spans="1:19" ht="15.75" customHeight="1">
      <c r="A506" s="6">
        <v>28</v>
      </c>
      <c r="B506" s="7">
        <v>0.79166666666666696</v>
      </c>
      <c r="C506" s="12">
        <v>23.9</v>
      </c>
      <c r="D506" s="12">
        <v>11.34</v>
      </c>
      <c r="E506" s="12">
        <v>0.35</v>
      </c>
      <c r="F506" s="12">
        <v>1.4</v>
      </c>
      <c r="G506" s="12">
        <v>12.98</v>
      </c>
      <c r="H506" s="12">
        <v>14.38</v>
      </c>
      <c r="I506" s="12">
        <v>1.96</v>
      </c>
      <c r="J506" s="12">
        <v>27</v>
      </c>
      <c r="K506" s="12">
        <v>7</v>
      </c>
      <c r="L506" s="12">
        <v>26.8</v>
      </c>
      <c r="M506" s="12">
        <v>76.599999999999994</v>
      </c>
      <c r="N506" s="13">
        <v>1008.3</v>
      </c>
      <c r="O506" s="12">
        <v>0</v>
      </c>
      <c r="P506" s="12">
        <v>2.54</v>
      </c>
      <c r="Q506" s="12">
        <v>117.24</v>
      </c>
      <c r="R506" s="15">
        <v>0</v>
      </c>
      <c r="S506" s="11">
        <v>1</v>
      </c>
    </row>
    <row r="507" spans="1:19" ht="15.75" customHeight="1">
      <c r="A507" s="6">
        <v>28</v>
      </c>
      <c r="B507" s="7">
        <v>0.83333333333333304</v>
      </c>
      <c r="C507" s="12">
        <v>23.6</v>
      </c>
      <c r="D507" s="12">
        <v>10.49</v>
      </c>
      <c r="E507" s="12">
        <v>0.33</v>
      </c>
      <c r="F507" s="12">
        <v>0.67</v>
      </c>
      <c r="G507" s="12">
        <v>12.1</v>
      </c>
      <c r="H507" s="12">
        <v>12.77</v>
      </c>
      <c r="I507" s="12">
        <v>2</v>
      </c>
      <c r="J507" s="12">
        <v>26</v>
      </c>
      <c r="K507" s="12">
        <v>9</v>
      </c>
      <c r="L507" s="12">
        <v>26.2</v>
      </c>
      <c r="M507" s="12">
        <v>81.599999999999994</v>
      </c>
      <c r="N507" s="13">
        <v>1008.7</v>
      </c>
      <c r="O507" s="12">
        <v>0</v>
      </c>
      <c r="P507" s="12">
        <v>2.2200000000000002</v>
      </c>
      <c r="Q507" s="12">
        <v>114.81</v>
      </c>
      <c r="R507" s="15">
        <v>0</v>
      </c>
      <c r="S507" s="11">
        <v>1</v>
      </c>
    </row>
    <row r="508" spans="1:19" ht="15.75" customHeight="1">
      <c r="A508" s="6">
        <v>28</v>
      </c>
      <c r="B508" s="7">
        <v>0.875</v>
      </c>
      <c r="C508" s="12">
        <v>23.5</v>
      </c>
      <c r="D508" s="12">
        <v>7.87</v>
      </c>
      <c r="E508" s="12">
        <v>0.33</v>
      </c>
      <c r="F508" s="12">
        <v>0.43</v>
      </c>
      <c r="G508" s="12">
        <v>13.98</v>
      </c>
      <c r="H508" s="12">
        <v>14.42</v>
      </c>
      <c r="I508" s="12">
        <v>2.15</v>
      </c>
      <c r="J508" s="12">
        <v>17</v>
      </c>
      <c r="K508" s="12">
        <v>9</v>
      </c>
      <c r="L508" s="12">
        <v>25.9</v>
      </c>
      <c r="M508" s="12">
        <v>83.5</v>
      </c>
      <c r="N508" s="13">
        <v>1009.8</v>
      </c>
      <c r="O508" s="12">
        <v>0</v>
      </c>
      <c r="P508" s="12">
        <v>0.51</v>
      </c>
      <c r="Q508" s="12">
        <v>42.76</v>
      </c>
      <c r="R508" s="15">
        <v>0</v>
      </c>
      <c r="S508" s="11">
        <v>1</v>
      </c>
    </row>
    <row r="509" spans="1:19" ht="15.75" customHeight="1">
      <c r="A509" s="6">
        <v>28</v>
      </c>
      <c r="B509" s="7">
        <v>0.91666666666666696</v>
      </c>
      <c r="C509" s="12">
        <v>23.6</v>
      </c>
      <c r="D509" s="12">
        <v>0.9</v>
      </c>
      <c r="E509" s="12">
        <v>0.57999999999999996</v>
      </c>
      <c r="F509" s="12">
        <v>5.45</v>
      </c>
      <c r="G509" s="12">
        <v>22.5</v>
      </c>
      <c r="H509" s="12">
        <v>27.95</v>
      </c>
      <c r="I509" s="12">
        <v>2.19</v>
      </c>
      <c r="J509" s="12">
        <v>69</v>
      </c>
      <c r="K509" s="12">
        <v>18</v>
      </c>
      <c r="L509" s="12">
        <v>25.7</v>
      </c>
      <c r="M509" s="12">
        <v>85.6</v>
      </c>
      <c r="N509" s="13">
        <v>1010.5</v>
      </c>
      <c r="O509" s="12">
        <v>0</v>
      </c>
      <c r="P509" s="12">
        <v>0.44</v>
      </c>
      <c r="Q509" s="12">
        <v>141.85</v>
      </c>
      <c r="R509" s="15">
        <v>0</v>
      </c>
      <c r="S509" s="11">
        <v>1</v>
      </c>
    </row>
    <row r="510" spans="1:19" ht="15.75" customHeight="1">
      <c r="A510" s="6">
        <v>28</v>
      </c>
      <c r="B510" s="7">
        <v>0.95833333333333304</v>
      </c>
      <c r="C510" s="12">
        <v>23.6</v>
      </c>
      <c r="D510" s="12">
        <v>1.88</v>
      </c>
      <c r="E510" s="12">
        <v>0.59</v>
      </c>
      <c r="F510" s="12">
        <v>3.01</v>
      </c>
      <c r="G510" s="12">
        <v>25.03</v>
      </c>
      <c r="H510" s="12">
        <v>28.04</v>
      </c>
      <c r="I510" s="12">
        <v>2.27</v>
      </c>
      <c r="J510" s="12">
        <v>39</v>
      </c>
      <c r="K510" s="12">
        <v>5</v>
      </c>
      <c r="L510" s="12">
        <v>25.7</v>
      </c>
      <c r="M510" s="12">
        <v>85.4</v>
      </c>
      <c r="N510" s="13">
        <v>1010.9</v>
      </c>
      <c r="O510" s="12">
        <v>0</v>
      </c>
      <c r="P510" s="12">
        <v>0.49</v>
      </c>
      <c r="Q510" s="12">
        <v>189.56</v>
      </c>
      <c r="R510" s="15">
        <v>0</v>
      </c>
      <c r="S510" s="11">
        <v>1</v>
      </c>
    </row>
    <row r="511" spans="1:19" ht="15.75" customHeight="1"/>
    <row r="512" spans="1:19" ht="15.75" customHeight="1">
      <c r="A512" s="106" t="s">
        <v>55</v>
      </c>
      <c r="B512" s="107"/>
      <c r="C512" s="12">
        <v>1</v>
      </c>
      <c r="D512" s="12">
        <v>1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0</v>
      </c>
      <c r="K512" s="12">
        <v>0</v>
      </c>
      <c r="L512" s="12">
        <v>1</v>
      </c>
      <c r="M512" s="1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</row>
    <row r="513" spans="1:19" ht="15.75" customHeight="1">
      <c r="A513" s="108" t="s">
        <v>1</v>
      </c>
      <c r="B513" s="107"/>
      <c r="C513" s="12">
        <v>0</v>
      </c>
      <c r="D513" s="12">
        <v>0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0</v>
      </c>
    </row>
    <row r="514" spans="1:19" ht="15.75" customHeight="1">
      <c r="A514" s="109" t="s">
        <v>2</v>
      </c>
      <c r="B514" s="107"/>
      <c r="C514" s="12">
        <v>0</v>
      </c>
      <c r="D514" s="12">
        <v>0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</row>
    <row r="515" spans="1:19" ht="15.75" customHeight="1">
      <c r="A515" s="110" t="s">
        <v>3</v>
      </c>
      <c r="B515" s="107"/>
      <c r="C515" s="12">
        <v>0</v>
      </c>
      <c r="D515" s="12">
        <v>0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0</v>
      </c>
    </row>
    <row r="516" spans="1:19" ht="15.75" customHeight="1">
      <c r="A516" s="111" t="s">
        <v>56</v>
      </c>
      <c r="B516" s="107"/>
      <c r="C516" s="12">
        <f t="shared" ref="C516:R516" si="15">24-C512-C513-C514-C515</f>
        <v>23</v>
      </c>
      <c r="D516" s="12">
        <f t="shared" si="15"/>
        <v>23</v>
      </c>
      <c r="E516" s="12">
        <f t="shared" si="15"/>
        <v>23</v>
      </c>
      <c r="F516" s="12">
        <f t="shared" si="15"/>
        <v>23</v>
      </c>
      <c r="G516" s="12">
        <f t="shared" si="15"/>
        <v>23</v>
      </c>
      <c r="H516" s="12">
        <f t="shared" si="15"/>
        <v>23</v>
      </c>
      <c r="I516" s="12">
        <f t="shared" si="15"/>
        <v>23</v>
      </c>
      <c r="J516" s="12">
        <f t="shared" si="15"/>
        <v>24</v>
      </c>
      <c r="K516" s="12">
        <f t="shared" si="15"/>
        <v>24</v>
      </c>
      <c r="L516" s="12">
        <f t="shared" si="15"/>
        <v>23</v>
      </c>
      <c r="M516" s="12">
        <f t="shared" si="15"/>
        <v>23</v>
      </c>
      <c r="N516" s="12">
        <f t="shared" si="15"/>
        <v>23</v>
      </c>
      <c r="O516" s="12">
        <f t="shared" si="15"/>
        <v>23</v>
      </c>
      <c r="P516" s="12">
        <f t="shared" si="15"/>
        <v>23</v>
      </c>
      <c r="Q516" s="12">
        <f t="shared" si="15"/>
        <v>23</v>
      </c>
      <c r="R516" s="12">
        <f t="shared" si="15"/>
        <v>23</v>
      </c>
    </row>
    <row r="517" spans="1:19" ht="15.75" customHeight="1">
      <c r="A517" s="112" t="s">
        <v>57</v>
      </c>
      <c r="B517" s="107"/>
      <c r="C517" s="16">
        <f>C516/(SUM(S487:S510))</f>
        <v>0.95833333333333337</v>
      </c>
      <c r="D517" s="16">
        <f>D516/(SUM(S487:S510))</f>
        <v>0.95833333333333337</v>
      </c>
      <c r="E517" s="16">
        <f>E516/(SUM(S487:S510))</f>
        <v>0.95833333333333337</v>
      </c>
      <c r="F517" s="16">
        <f>F516/(SUM(S487:S510))</f>
        <v>0.95833333333333337</v>
      </c>
      <c r="G517" s="16">
        <f>G516/(SUM(S487:S510))</f>
        <v>0.95833333333333337</v>
      </c>
      <c r="H517" s="16">
        <f>H516/(SUM(S487:S510))</f>
        <v>0.95833333333333337</v>
      </c>
      <c r="I517" s="16">
        <f>I516/(SUM(S487:S510))</f>
        <v>0.95833333333333337</v>
      </c>
      <c r="J517" s="16">
        <f>J516/(SUM(S487:S510))</f>
        <v>1</v>
      </c>
      <c r="K517" s="16">
        <f>K516/(SUM(S487:S510))</f>
        <v>1</v>
      </c>
      <c r="L517" s="16">
        <f>L516/(SUM(S487:S510))</f>
        <v>0.95833333333333337</v>
      </c>
      <c r="M517" s="16">
        <f>M516/(SUM(S487:S510))</f>
        <v>0.95833333333333337</v>
      </c>
      <c r="N517" s="16">
        <f>N516/(SUM(S487:S510))</f>
        <v>0.95833333333333337</v>
      </c>
      <c r="O517" s="16">
        <f>O516/(SUM(S487:S510))</f>
        <v>0.95833333333333337</v>
      </c>
      <c r="P517" s="16">
        <f>P516/(SUM(S487:S510))</f>
        <v>0.95833333333333337</v>
      </c>
      <c r="Q517" s="16">
        <f>Q516/(SUM(S487:S510))</f>
        <v>0.95833333333333337</v>
      </c>
      <c r="R517" s="16">
        <f>R516/(SUM(S487:S510))</f>
        <v>0.95833333333333337</v>
      </c>
    </row>
    <row r="518" spans="1:19" ht="15.75" customHeight="1"/>
    <row r="519" spans="1:19" ht="15.75" customHeight="1">
      <c r="A519" s="6">
        <v>29</v>
      </c>
      <c r="B519" s="7">
        <v>0</v>
      </c>
      <c r="C519" s="12">
        <v>23.6</v>
      </c>
      <c r="D519" s="12">
        <v>0.48</v>
      </c>
      <c r="E519" s="12">
        <v>0.56999999999999995</v>
      </c>
      <c r="F519" s="12">
        <v>5.0999999999999996</v>
      </c>
      <c r="G519" s="12">
        <v>29.4</v>
      </c>
      <c r="H519" s="12">
        <v>34.5</v>
      </c>
      <c r="I519" s="12">
        <v>2.2799999999999998</v>
      </c>
      <c r="J519" s="12">
        <v>50</v>
      </c>
      <c r="K519" s="12">
        <v>8</v>
      </c>
      <c r="L519" s="12">
        <v>25.8</v>
      </c>
      <c r="M519" s="12">
        <v>86</v>
      </c>
      <c r="N519" s="13">
        <v>1010.6</v>
      </c>
      <c r="O519" s="12">
        <v>1</v>
      </c>
      <c r="P519" s="12">
        <v>0.37</v>
      </c>
      <c r="Q519" s="12">
        <v>198.04</v>
      </c>
      <c r="R519" s="15">
        <v>0</v>
      </c>
      <c r="S519" s="11">
        <v>1</v>
      </c>
    </row>
    <row r="520" spans="1:19" ht="15.75" customHeight="1">
      <c r="A520" s="6">
        <v>29</v>
      </c>
      <c r="B520" s="7">
        <v>4.1666666666666664E-2</v>
      </c>
      <c r="C520" s="12">
        <v>23.5</v>
      </c>
      <c r="D520" s="12">
        <v>0.23</v>
      </c>
      <c r="E520" s="12">
        <v>0.59</v>
      </c>
      <c r="F520" s="12">
        <v>5.83</v>
      </c>
      <c r="G520" s="12">
        <v>30.63</v>
      </c>
      <c r="H520" s="12">
        <v>36.46</v>
      </c>
      <c r="I520" s="12">
        <v>2.15</v>
      </c>
      <c r="J520" s="12">
        <v>49</v>
      </c>
      <c r="K520" s="12">
        <v>6</v>
      </c>
      <c r="L520" s="12">
        <v>25.6</v>
      </c>
      <c r="M520" s="12">
        <v>86.6</v>
      </c>
      <c r="N520" s="13">
        <v>1010</v>
      </c>
      <c r="O520" s="19">
        <v>-1</v>
      </c>
      <c r="P520" s="12">
        <v>0.34</v>
      </c>
      <c r="Q520" s="12">
        <v>176.42</v>
      </c>
      <c r="R520" s="15">
        <v>0</v>
      </c>
      <c r="S520" s="11">
        <v>1</v>
      </c>
    </row>
    <row r="521" spans="1:19" ht="15.75" customHeight="1">
      <c r="A521" s="6">
        <v>29</v>
      </c>
      <c r="B521" s="7">
        <v>8.3333333333333301E-2</v>
      </c>
      <c r="C521" s="12">
        <v>23.3</v>
      </c>
      <c r="D521" s="12">
        <v>0.24</v>
      </c>
      <c r="E521" s="12">
        <v>0.67</v>
      </c>
      <c r="F521" s="12">
        <v>8.17</v>
      </c>
      <c r="G521" s="12">
        <v>29.03</v>
      </c>
      <c r="H521" s="12">
        <v>37.200000000000003</v>
      </c>
      <c r="I521" s="12">
        <v>2.16</v>
      </c>
      <c r="J521" s="12">
        <v>52</v>
      </c>
      <c r="K521" s="12">
        <v>8</v>
      </c>
      <c r="L521" s="12">
        <v>25.4</v>
      </c>
      <c r="M521" s="12">
        <v>88.5</v>
      </c>
      <c r="N521" s="13">
        <v>1009.5</v>
      </c>
      <c r="O521" s="12">
        <v>1</v>
      </c>
      <c r="P521" s="12">
        <v>0.47</v>
      </c>
      <c r="Q521" s="12">
        <v>167.43</v>
      </c>
      <c r="R521" s="15">
        <v>0</v>
      </c>
      <c r="S521" s="11">
        <v>1</v>
      </c>
    </row>
    <row r="522" spans="1:19" ht="15.75" customHeight="1">
      <c r="A522" s="6">
        <v>29</v>
      </c>
      <c r="B522" s="7">
        <v>0.125</v>
      </c>
      <c r="C522" s="12">
        <v>23.4</v>
      </c>
      <c r="D522" s="12">
        <v>0.1</v>
      </c>
      <c r="E522" s="12">
        <v>0.7</v>
      </c>
      <c r="F522" s="12">
        <v>11.42</v>
      </c>
      <c r="G522" s="12">
        <v>31.9</v>
      </c>
      <c r="H522" s="12">
        <v>43.31</v>
      </c>
      <c r="I522" s="12">
        <v>2.19</v>
      </c>
      <c r="J522" s="12">
        <v>53</v>
      </c>
      <c r="K522" s="12">
        <v>19</v>
      </c>
      <c r="L522" s="12">
        <v>25.1</v>
      </c>
      <c r="M522" s="12">
        <v>91</v>
      </c>
      <c r="N522" s="13">
        <v>1009.4</v>
      </c>
      <c r="O522" s="12">
        <v>0</v>
      </c>
      <c r="P522" s="12">
        <v>0.94</v>
      </c>
      <c r="Q522" s="12">
        <v>172.73</v>
      </c>
      <c r="R522" s="15">
        <v>0</v>
      </c>
      <c r="S522" s="11">
        <v>1</v>
      </c>
    </row>
    <row r="523" spans="1:19" ht="15.75" customHeight="1">
      <c r="A523" s="6">
        <v>29</v>
      </c>
      <c r="B523" s="7">
        <v>0.16666666666666699</v>
      </c>
      <c r="C523" s="21">
        <v>23.5</v>
      </c>
      <c r="D523" s="12">
        <v>0.21</v>
      </c>
      <c r="E523" s="12">
        <v>0.62</v>
      </c>
      <c r="F523" s="12">
        <v>5.5</v>
      </c>
      <c r="G523" s="12">
        <v>32.19</v>
      </c>
      <c r="H523" s="12">
        <v>37.69</v>
      </c>
      <c r="I523" s="12">
        <v>2.17</v>
      </c>
      <c r="J523" s="12">
        <v>57</v>
      </c>
      <c r="K523" s="12">
        <v>23</v>
      </c>
      <c r="L523" s="21">
        <v>25.2</v>
      </c>
      <c r="M523" s="21">
        <v>89.1</v>
      </c>
      <c r="N523" s="22">
        <v>1010</v>
      </c>
      <c r="O523" s="21">
        <v>2</v>
      </c>
      <c r="P523" s="21">
        <v>0.4</v>
      </c>
      <c r="Q523" s="21">
        <v>26.3</v>
      </c>
      <c r="R523" s="23">
        <v>0</v>
      </c>
      <c r="S523" s="11">
        <v>1</v>
      </c>
    </row>
    <row r="524" spans="1:19" ht="15.75" customHeight="1">
      <c r="A524" s="6">
        <v>29</v>
      </c>
      <c r="B524" s="7">
        <v>0.20833333333333301</v>
      </c>
      <c r="C524" s="21">
        <v>23.5</v>
      </c>
      <c r="D524" s="12">
        <v>0.92</v>
      </c>
      <c r="E524" s="12">
        <v>0.54</v>
      </c>
      <c r="F524" s="12">
        <v>1.25</v>
      </c>
      <c r="G524" s="12">
        <v>26.81</v>
      </c>
      <c r="H524" s="12">
        <v>28.05</v>
      </c>
      <c r="I524" s="12">
        <v>2.19</v>
      </c>
      <c r="J524" s="12">
        <v>55</v>
      </c>
      <c r="K524" s="12">
        <v>19</v>
      </c>
      <c r="L524" s="21">
        <v>25</v>
      </c>
      <c r="M524" s="21">
        <v>89.9</v>
      </c>
      <c r="N524" s="22">
        <v>1010.4</v>
      </c>
      <c r="O524" s="21">
        <v>0.3</v>
      </c>
      <c r="P524" s="21">
        <v>0.3</v>
      </c>
      <c r="Q524" s="21">
        <v>95.8</v>
      </c>
      <c r="R524" s="23">
        <v>0</v>
      </c>
      <c r="S524" s="11">
        <v>1</v>
      </c>
    </row>
    <row r="525" spans="1:19" ht="15.75" customHeight="1">
      <c r="A525" s="6">
        <v>29</v>
      </c>
      <c r="B525" s="7">
        <v>0.25</v>
      </c>
      <c r="C525" s="21">
        <v>23</v>
      </c>
      <c r="D525" s="12">
        <v>0.48</v>
      </c>
      <c r="E525" s="12">
        <v>0.49</v>
      </c>
      <c r="F525" s="12">
        <v>4.0999999999999996</v>
      </c>
      <c r="G525" s="12">
        <v>21.42</v>
      </c>
      <c r="H525" s="12">
        <v>25.53</v>
      </c>
      <c r="I525" s="12">
        <v>2.19</v>
      </c>
      <c r="J525" s="12">
        <v>30</v>
      </c>
      <c r="K525" s="12">
        <v>7</v>
      </c>
      <c r="L525" s="21">
        <v>25.1</v>
      </c>
      <c r="M525" s="21">
        <v>91.1</v>
      </c>
      <c r="N525" s="22">
        <v>1011</v>
      </c>
      <c r="O525" s="21">
        <v>24.3</v>
      </c>
      <c r="P525" s="21">
        <v>1.2</v>
      </c>
      <c r="Q525" s="21">
        <v>85.3</v>
      </c>
      <c r="R525" s="23">
        <v>0</v>
      </c>
      <c r="S525" s="11">
        <v>1</v>
      </c>
    </row>
    <row r="526" spans="1:19" ht="15.75" customHeight="1">
      <c r="A526" s="6">
        <v>29</v>
      </c>
      <c r="B526" s="7">
        <v>0.29166666666666702</v>
      </c>
      <c r="C526" s="21">
        <v>22.9</v>
      </c>
      <c r="D526" s="12">
        <v>2.02</v>
      </c>
      <c r="E526" s="12">
        <v>0.56000000000000005</v>
      </c>
      <c r="F526" s="12">
        <v>11.88</v>
      </c>
      <c r="G526" s="12">
        <v>19.28</v>
      </c>
      <c r="H526" s="12">
        <v>31.16</v>
      </c>
      <c r="I526" s="12">
        <v>2.13</v>
      </c>
      <c r="J526" s="12">
        <v>42</v>
      </c>
      <c r="K526" s="12">
        <v>6</v>
      </c>
      <c r="L526" s="21">
        <v>26.7</v>
      </c>
      <c r="M526" s="21">
        <v>82.8</v>
      </c>
      <c r="N526" s="22">
        <v>1011.6</v>
      </c>
      <c r="O526" s="21">
        <v>130.1</v>
      </c>
      <c r="P526" s="21">
        <v>1.4</v>
      </c>
      <c r="Q526" s="21">
        <v>117.1</v>
      </c>
      <c r="R526" s="23">
        <v>0</v>
      </c>
      <c r="S526" s="11">
        <v>1</v>
      </c>
    </row>
    <row r="527" spans="1:19" ht="15.75" customHeight="1">
      <c r="A527" s="6">
        <v>29</v>
      </c>
      <c r="B527" s="7">
        <v>0.33333333333333298</v>
      </c>
      <c r="C527" s="21">
        <v>23.7</v>
      </c>
      <c r="D527" s="12">
        <v>8.27</v>
      </c>
      <c r="E527" s="12">
        <v>0.52</v>
      </c>
      <c r="F527" s="12">
        <v>8.68</v>
      </c>
      <c r="G527" s="12">
        <v>16.11</v>
      </c>
      <c r="H527" s="12">
        <v>24.79</v>
      </c>
      <c r="I527" s="12">
        <v>2.08</v>
      </c>
      <c r="J527" s="12">
        <v>46</v>
      </c>
      <c r="K527" s="12">
        <v>7</v>
      </c>
      <c r="L527" s="21">
        <v>28</v>
      </c>
      <c r="M527" s="21">
        <v>78.2</v>
      </c>
      <c r="N527" s="22">
        <v>1012.6</v>
      </c>
      <c r="O527" s="21">
        <v>256.10000000000002</v>
      </c>
      <c r="P527" s="21">
        <v>1.5</v>
      </c>
      <c r="Q527" s="21">
        <v>112</v>
      </c>
      <c r="R527" s="23">
        <v>0</v>
      </c>
      <c r="S527" s="11">
        <v>1</v>
      </c>
    </row>
    <row r="528" spans="1:19" ht="15.75" customHeight="1">
      <c r="A528" s="6">
        <v>29</v>
      </c>
      <c r="B528" s="7">
        <v>0.375</v>
      </c>
      <c r="C528" s="18" t="s">
        <v>177</v>
      </c>
      <c r="D528" s="12">
        <v>16.48</v>
      </c>
      <c r="E528" s="12">
        <v>0.35</v>
      </c>
      <c r="F528" s="12">
        <v>3.15</v>
      </c>
      <c r="G528" s="12">
        <v>12.7</v>
      </c>
      <c r="H528" s="12">
        <v>15.86</v>
      </c>
      <c r="I528" s="12">
        <v>1.88</v>
      </c>
      <c r="J528" s="12">
        <v>21</v>
      </c>
      <c r="K528" s="12">
        <v>5</v>
      </c>
      <c r="L528" s="18" t="s">
        <v>178</v>
      </c>
      <c r="M528" s="18" t="s">
        <v>179</v>
      </c>
      <c r="N528" s="27" t="s">
        <v>180</v>
      </c>
      <c r="O528" s="18" t="s">
        <v>181</v>
      </c>
      <c r="P528" s="18" t="s">
        <v>182</v>
      </c>
      <c r="Q528" s="18" t="s">
        <v>183</v>
      </c>
      <c r="R528" s="28" t="s">
        <v>53</v>
      </c>
      <c r="S528" s="11">
        <v>1</v>
      </c>
    </row>
    <row r="529" spans="1:19" ht="15.75" customHeight="1">
      <c r="A529" s="6">
        <v>29</v>
      </c>
      <c r="B529" s="7">
        <v>0.41666666666666702</v>
      </c>
      <c r="C529" s="12">
        <v>24.3</v>
      </c>
      <c r="D529" s="12">
        <v>21.24</v>
      </c>
      <c r="E529" s="12">
        <v>0.26</v>
      </c>
      <c r="F529" s="12">
        <v>1.0900000000000001</v>
      </c>
      <c r="G529" s="12">
        <v>7.75</v>
      </c>
      <c r="H529" s="12">
        <v>8.84</v>
      </c>
      <c r="I529" s="12">
        <v>1.77</v>
      </c>
      <c r="J529" s="12">
        <v>9</v>
      </c>
      <c r="K529" s="12">
        <v>0</v>
      </c>
      <c r="L529" s="12">
        <v>27.8</v>
      </c>
      <c r="M529" s="12">
        <v>61.5</v>
      </c>
      <c r="N529" s="27">
        <v>995.9</v>
      </c>
      <c r="O529" s="12">
        <v>731</v>
      </c>
      <c r="P529" s="12">
        <v>2.65</v>
      </c>
      <c r="Q529" s="12">
        <v>65.67</v>
      </c>
      <c r="R529" s="15">
        <v>0.2</v>
      </c>
      <c r="S529" s="11">
        <v>1</v>
      </c>
    </row>
    <row r="530" spans="1:19" ht="15.75" customHeight="1">
      <c r="A530" s="6">
        <v>29</v>
      </c>
      <c r="B530" s="7">
        <v>0.45833333333333298</v>
      </c>
      <c r="C530" s="12">
        <v>21</v>
      </c>
      <c r="D530" s="12">
        <v>16.850000000000001</v>
      </c>
      <c r="E530" s="18" t="s">
        <v>184</v>
      </c>
      <c r="F530" s="18" t="s">
        <v>185</v>
      </c>
      <c r="G530" s="18" t="s">
        <v>186</v>
      </c>
      <c r="H530" s="18" t="s">
        <v>187</v>
      </c>
      <c r="I530" s="18" t="s">
        <v>188</v>
      </c>
      <c r="J530" s="18" t="s">
        <v>37</v>
      </c>
      <c r="K530" s="18" t="s">
        <v>37</v>
      </c>
      <c r="L530" s="18">
        <v>18.7</v>
      </c>
      <c r="M530" s="12">
        <v>49.3</v>
      </c>
      <c r="N530" s="27">
        <v>921.3</v>
      </c>
      <c r="O530" s="12">
        <v>703</v>
      </c>
      <c r="P530" s="12">
        <v>2.54</v>
      </c>
      <c r="Q530" s="12">
        <v>40.58</v>
      </c>
      <c r="R530" s="15">
        <v>0</v>
      </c>
      <c r="S530" s="11">
        <v>1</v>
      </c>
    </row>
    <row r="531" spans="1:19" ht="15.75" customHeight="1">
      <c r="A531" s="6">
        <v>29</v>
      </c>
      <c r="B531" s="7">
        <v>0.5</v>
      </c>
      <c r="C531" s="12">
        <v>25.6</v>
      </c>
      <c r="D531" s="12">
        <v>22.19</v>
      </c>
      <c r="E531" s="12">
        <v>0.43</v>
      </c>
      <c r="F531" s="12">
        <v>0.99</v>
      </c>
      <c r="G531" s="12">
        <v>6.09</v>
      </c>
      <c r="H531" s="12">
        <v>7.08</v>
      </c>
      <c r="I531" s="12">
        <v>2.11</v>
      </c>
      <c r="J531" s="18">
        <v>985</v>
      </c>
      <c r="K531" s="18">
        <v>985</v>
      </c>
      <c r="L531" s="12">
        <v>31.3</v>
      </c>
      <c r="M531" s="12">
        <v>53.5</v>
      </c>
      <c r="N531" s="13">
        <v>1011.8</v>
      </c>
      <c r="O531" s="12">
        <v>1072</v>
      </c>
      <c r="P531" s="12">
        <v>2.83</v>
      </c>
      <c r="Q531" s="12">
        <v>42.18</v>
      </c>
      <c r="R531" s="15">
        <v>0</v>
      </c>
      <c r="S531" s="11">
        <v>1</v>
      </c>
    </row>
    <row r="532" spans="1:19" ht="15.75" customHeight="1">
      <c r="A532" s="6">
        <v>29</v>
      </c>
      <c r="B532" s="7">
        <v>0.54166666666666696</v>
      </c>
      <c r="C532" s="12">
        <v>25.3</v>
      </c>
      <c r="D532" s="12">
        <v>21.95</v>
      </c>
      <c r="E532" s="12">
        <v>0.5</v>
      </c>
      <c r="F532" s="12">
        <v>1.32</v>
      </c>
      <c r="G532" s="12">
        <v>6.12</v>
      </c>
      <c r="H532" s="12">
        <v>7.44</v>
      </c>
      <c r="I532" s="12">
        <v>2.0099999999999998</v>
      </c>
      <c r="J532" s="12">
        <v>6</v>
      </c>
      <c r="K532" s="12">
        <v>0</v>
      </c>
      <c r="L532" s="12">
        <v>31.5</v>
      </c>
      <c r="M532" s="12">
        <v>50.6</v>
      </c>
      <c r="N532" s="13">
        <v>1011.1</v>
      </c>
      <c r="O532" s="12">
        <v>775</v>
      </c>
      <c r="P532" s="12">
        <v>2.74</v>
      </c>
      <c r="Q532" s="12">
        <v>46.8</v>
      </c>
      <c r="R532" s="15">
        <v>0</v>
      </c>
      <c r="S532" s="11">
        <v>1</v>
      </c>
    </row>
    <row r="533" spans="1:19" ht="15.75" customHeight="1">
      <c r="A533" s="6">
        <v>29</v>
      </c>
      <c r="B533" s="7">
        <v>0.58333333333333304</v>
      </c>
      <c r="C533" s="12">
        <v>24.5</v>
      </c>
      <c r="D533" s="12">
        <v>22.03</v>
      </c>
      <c r="E533" s="12">
        <v>0.55000000000000004</v>
      </c>
      <c r="F533" s="12">
        <v>1.2</v>
      </c>
      <c r="G533" s="12">
        <v>5.68</v>
      </c>
      <c r="H533" s="12">
        <v>6.88</v>
      </c>
      <c r="I533" s="12">
        <v>2.12</v>
      </c>
      <c r="J533" s="12">
        <v>7</v>
      </c>
      <c r="K533" s="12">
        <v>0</v>
      </c>
      <c r="L533" s="12">
        <v>31.6</v>
      </c>
      <c r="M533" s="12">
        <v>50</v>
      </c>
      <c r="N533" s="13">
        <v>1010.6</v>
      </c>
      <c r="O533" s="12">
        <v>837</v>
      </c>
      <c r="P533" s="12">
        <v>2.76</v>
      </c>
      <c r="Q533" s="12">
        <v>63.79</v>
      </c>
      <c r="R533" s="15">
        <v>0</v>
      </c>
      <c r="S533" s="11">
        <v>1</v>
      </c>
    </row>
    <row r="534" spans="1:19" ht="15.75" customHeight="1">
      <c r="A534" s="6">
        <v>29</v>
      </c>
      <c r="B534" s="7">
        <v>0.625</v>
      </c>
      <c r="C534" s="12">
        <v>25.1</v>
      </c>
      <c r="D534" s="12">
        <v>21.7</v>
      </c>
      <c r="E534" s="12">
        <v>0.61</v>
      </c>
      <c r="F534" s="12">
        <v>0.87</v>
      </c>
      <c r="G534" s="12">
        <v>5.18</v>
      </c>
      <c r="H534" s="12">
        <v>6.04</v>
      </c>
      <c r="I534" s="12">
        <v>1.84</v>
      </c>
      <c r="J534" s="12">
        <v>4</v>
      </c>
      <c r="K534" s="12">
        <v>2</v>
      </c>
      <c r="L534" s="12">
        <v>31.5</v>
      </c>
      <c r="M534" s="12">
        <v>51.6</v>
      </c>
      <c r="N534" s="13">
        <v>1009.8</v>
      </c>
      <c r="O534" s="12">
        <v>678</v>
      </c>
      <c r="P534" s="12">
        <v>3.34</v>
      </c>
      <c r="Q534" s="12">
        <v>43.89</v>
      </c>
      <c r="R534" s="15">
        <v>0</v>
      </c>
      <c r="S534" s="11">
        <v>1</v>
      </c>
    </row>
    <row r="535" spans="1:19" ht="15.75" customHeight="1">
      <c r="A535" s="6">
        <v>29</v>
      </c>
      <c r="B535" s="7">
        <v>0.66666666666666696</v>
      </c>
      <c r="C535" s="12">
        <v>26.1</v>
      </c>
      <c r="D535" s="12">
        <v>20.74</v>
      </c>
      <c r="E535" s="12">
        <v>0.68</v>
      </c>
      <c r="F535" s="12">
        <v>0.84</v>
      </c>
      <c r="G535" s="12">
        <v>5.09</v>
      </c>
      <c r="H535" s="12">
        <v>5.93</v>
      </c>
      <c r="I535" s="12">
        <v>1.55</v>
      </c>
      <c r="J535" s="12">
        <v>8</v>
      </c>
      <c r="K535" s="12">
        <v>1</v>
      </c>
      <c r="L535" s="12">
        <v>31.2</v>
      </c>
      <c r="M535" s="12">
        <v>54.8</v>
      </c>
      <c r="N535" s="13">
        <v>1009.5</v>
      </c>
      <c r="O535" s="12">
        <v>519</v>
      </c>
      <c r="P535" s="12">
        <v>3.21</v>
      </c>
      <c r="Q535" s="12">
        <v>45.23</v>
      </c>
      <c r="R535" s="15">
        <v>0</v>
      </c>
      <c r="S535" s="11">
        <v>1</v>
      </c>
    </row>
    <row r="536" spans="1:19" ht="15.75" customHeight="1">
      <c r="A536" s="6">
        <v>29</v>
      </c>
      <c r="B536" s="7">
        <v>0.70833333333333304</v>
      </c>
      <c r="C536" s="12">
        <v>26.2</v>
      </c>
      <c r="D536" s="12">
        <v>20.239999999999998</v>
      </c>
      <c r="E536" s="12">
        <v>0.73</v>
      </c>
      <c r="F536" s="12">
        <v>1.1200000000000001</v>
      </c>
      <c r="G536" s="12">
        <v>6.09</v>
      </c>
      <c r="H536" s="12">
        <v>7.2</v>
      </c>
      <c r="I536" s="12">
        <v>1.66</v>
      </c>
      <c r="J536" s="12">
        <v>10</v>
      </c>
      <c r="K536" s="12">
        <v>0</v>
      </c>
      <c r="L536" s="12">
        <v>30.4</v>
      </c>
      <c r="M536" s="12">
        <v>62.4</v>
      </c>
      <c r="N536" s="13">
        <v>1009.5</v>
      </c>
      <c r="O536" s="12">
        <v>234</v>
      </c>
      <c r="P536" s="12">
        <v>2.91</v>
      </c>
      <c r="Q536" s="12">
        <v>39.21</v>
      </c>
      <c r="R536" s="15">
        <v>0</v>
      </c>
      <c r="S536" s="11">
        <v>1</v>
      </c>
    </row>
    <row r="537" spans="1:19" ht="15.75" customHeight="1">
      <c r="A537" s="6">
        <v>29</v>
      </c>
      <c r="B537" s="7">
        <v>0.75</v>
      </c>
      <c r="C537" s="12">
        <v>25.1</v>
      </c>
      <c r="D537" s="12">
        <v>18.5</v>
      </c>
      <c r="E537" s="12">
        <v>0.98</v>
      </c>
      <c r="F537" s="12">
        <v>2.13</v>
      </c>
      <c r="G537" s="12">
        <v>7.47</v>
      </c>
      <c r="H537" s="12">
        <v>9.6</v>
      </c>
      <c r="I537" s="12">
        <v>1.64</v>
      </c>
      <c r="J537" s="12">
        <v>13</v>
      </c>
      <c r="K537" s="12">
        <v>2</v>
      </c>
      <c r="L537" s="12">
        <v>29.1</v>
      </c>
      <c r="M537" s="12">
        <v>70</v>
      </c>
      <c r="N537" s="13">
        <v>1009.6</v>
      </c>
      <c r="O537" s="12">
        <v>32</v>
      </c>
      <c r="P537" s="12">
        <v>2.2799999999999998</v>
      </c>
      <c r="Q537" s="12">
        <v>39.979999999999997</v>
      </c>
      <c r="R537" s="15">
        <v>0</v>
      </c>
      <c r="S537" s="11">
        <v>1</v>
      </c>
    </row>
    <row r="538" spans="1:19" ht="15.75" customHeight="1">
      <c r="A538" s="6">
        <v>29</v>
      </c>
      <c r="B538" s="7">
        <v>0.79166666666666696</v>
      </c>
      <c r="C538" s="12">
        <v>24.5</v>
      </c>
      <c r="D538" s="12">
        <v>17.12</v>
      </c>
      <c r="E538" s="12">
        <v>0.87</v>
      </c>
      <c r="F538" s="12">
        <v>0.64</v>
      </c>
      <c r="G538" s="12">
        <v>8.4499999999999993</v>
      </c>
      <c r="H538" s="12">
        <v>9.09</v>
      </c>
      <c r="I538" s="12">
        <v>1.86</v>
      </c>
      <c r="J538" s="12">
        <v>16</v>
      </c>
      <c r="K538" s="12">
        <v>3</v>
      </c>
      <c r="L538" s="12">
        <v>28.3</v>
      </c>
      <c r="M538" s="12">
        <v>75.400000000000006</v>
      </c>
      <c r="N538" s="13">
        <v>1009.8</v>
      </c>
      <c r="O538" s="12">
        <v>0</v>
      </c>
      <c r="P538" s="12">
        <v>1.6</v>
      </c>
      <c r="Q538" s="12">
        <v>52.95</v>
      </c>
      <c r="R538" s="15">
        <v>0</v>
      </c>
      <c r="S538" s="11">
        <v>1</v>
      </c>
    </row>
    <row r="539" spans="1:19" ht="15.75" customHeight="1">
      <c r="A539" s="6">
        <v>29</v>
      </c>
      <c r="B539" s="7">
        <v>0.83333333333333304</v>
      </c>
      <c r="C539" s="12">
        <v>24.5</v>
      </c>
      <c r="D539" s="12">
        <v>15.46</v>
      </c>
      <c r="E539" s="12">
        <v>0.9</v>
      </c>
      <c r="F539" s="12">
        <v>0.67</v>
      </c>
      <c r="G539" s="12">
        <v>10.01</v>
      </c>
      <c r="H539" s="12">
        <v>10.68</v>
      </c>
      <c r="I539" s="12">
        <v>1.81</v>
      </c>
      <c r="J539" s="12">
        <v>20</v>
      </c>
      <c r="K539" s="12">
        <v>3</v>
      </c>
      <c r="L539" s="12">
        <v>28.1</v>
      </c>
      <c r="M539" s="12">
        <v>77.400000000000006</v>
      </c>
      <c r="N539" s="13">
        <v>1010.5</v>
      </c>
      <c r="O539" s="12">
        <v>0</v>
      </c>
      <c r="P539" s="12">
        <v>1.68</v>
      </c>
      <c r="Q539" s="12">
        <v>32.57</v>
      </c>
      <c r="R539" s="15">
        <v>0</v>
      </c>
      <c r="S539" s="11">
        <v>1</v>
      </c>
    </row>
    <row r="540" spans="1:19" ht="15.75" customHeight="1">
      <c r="A540" s="6">
        <v>29</v>
      </c>
      <c r="B540" s="7">
        <v>0.875</v>
      </c>
      <c r="C540" s="12">
        <v>24.5</v>
      </c>
      <c r="D540" s="12">
        <v>17.93</v>
      </c>
      <c r="E540" s="12">
        <v>0.89</v>
      </c>
      <c r="F540" s="12">
        <v>0.35</v>
      </c>
      <c r="G540" s="12">
        <v>9.58</v>
      </c>
      <c r="H540" s="12">
        <v>9.93</v>
      </c>
      <c r="I540" s="12">
        <v>1.7</v>
      </c>
      <c r="J540" s="12">
        <v>7</v>
      </c>
      <c r="K540" s="12">
        <v>1</v>
      </c>
      <c r="L540" s="12">
        <v>28</v>
      </c>
      <c r="M540" s="12">
        <v>79</v>
      </c>
      <c r="N540" s="13">
        <v>1011.2</v>
      </c>
      <c r="O540" s="12">
        <v>0</v>
      </c>
      <c r="P540" s="12">
        <v>1.95</v>
      </c>
      <c r="Q540" s="12">
        <v>30.18</v>
      </c>
      <c r="R540" s="15">
        <v>0</v>
      </c>
      <c r="S540" s="11">
        <v>1</v>
      </c>
    </row>
    <row r="541" spans="1:19" ht="15.75" customHeight="1">
      <c r="A541" s="6">
        <v>29</v>
      </c>
      <c r="B541" s="7">
        <v>0.91666666666666696</v>
      </c>
      <c r="C541" s="12">
        <v>24.5</v>
      </c>
      <c r="D541" s="12">
        <v>17.93</v>
      </c>
      <c r="E541" s="12">
        <v>0.91</v>
      </c>
      <c r="F541" s="12">
        <v>0.35</v>
      </c>
      <c r="G541" s="12">
        <v>7.65</v>
      </c>
      <c r="H541" s="12">
        <v>8.01</v>
      </c>
      <c r="I541" s="12">
        <v>1.73</v>
      </c>
      <c r="J541" s="12">
        <v>11</v>
      </c>
      <c r="K541" s="12">
        <v>10</v>
      </c>
      <c r="L541" s="12">
        <v>27.9</v>
      </c>
      <c r="M541" s="12">
        <v>80.599999999999994</v>
      </c>
      <c r="N541" s="13">
        <v>1011.3</v>
      </c>
      <c r="O541" s="12">
        <v>1</v>
      </c>
      <c r="P541" s="12">
        <v>2.0099999999999998</v>
      </c>
      <c r="Q541" s="12">
        <v>24.45</v>
      </c>
      <c r="R541" s="15">
        <v>0</v>
      </c>
      <c r="S541" s="11">
        <v>1</v>
      </c>
    </row>
    <row r="542" spans="1:19" ht="15.75" customHeight="1">
      <c r="A542" s="6">
        <v>29</v>
      </c>
      <c r="B542" s="7">
        <v>0.95833333333333304</v>
      </c>
      <c r="C542" s="12">
        <v>24.3</v>
      </c>
      <c r="D542" s="12">
        <v>17.54</v>
      </c>
      <c r="E542" s="12">
        <v>0.9</v>
      </c>
      <c r="F542" s="12">
        <v>0.05</v>
      </c>
      <c r="G542" s="12">
        <v>6.07</v>
      </c>
      <c r="H542" s="12">
        <v>6.12</v>
      </c>
      <c r="I542" s="12">
        <v>1.9</v>
      </c>
      <c r="J542" s="12">
        <v>7</v>
      </c>
      <c r="K542" s="12">
        <v>2</v>
      </c>
      <c r="L542" s="12">
        <v>27.9</v>
      </c>
      <c r="M542" s="12">
        <v>80.400000000000006</v>
      </c>
      <c r="N542" s="13">
        <v>1011.4</v>
      </c>
      <c r="O542" s="12">
        <v>1</v>
      </c>
      <c r="P542" s="12">
        <v>2.19</v>
      </c>
      <c r="Q542" s="12">
        <v>41.46</v>
      </c>
      <c r="R542" s="15">
        <v>0</v>
      </c>
      <c r="S542" s="11">
        <v>1</v>
      </c>
    </row>
    <row r="543" spans="1:19" ht="15.75" customHeight="1"/>
    <row r="544" spans="1:19" ht="15.75" customHeight="1">
      <c r="A544" s="106" t="s">
        <v>55</v>
      </c>
      <c r="B544" s="107"/>
      <c r="C544" s="12">
        <v>0</v>
      </c>
      <c r="D544" s="12">
        <v>0</v>
      </c>
      <c r="E544" s="12">
        <v>0</v>
      </c>
      <c r="F544" s="12">
        <v>0</v>
      </c>
      <c r="G544" s="12">
        <v>0</v>
      </c>
      <c r="H544" s="12">
        <v>0</v>
      </c>
      <c r="I544" s="12">
        <v>0</v>
      </c>
      <c r="J544" s="12">
        <v>0</v>
      </c>
      <c r="K544" s="12">
        <v>0</v>
      </c>
      <c r="L544" s="12">
        <v>0</v>
      </c>
      <c r="M544" s="12">
        <v>0</v>
      </c>
      <c r="N544" s="12">
        <v>0</v>
      </c>
      <c r="O544" s="12">
        <v>1</v>
      </c>
      <c r="P544" s="12">
        <v>0</v>
      </c>
      <c r="Q544" s="12">
        <v>0</v>
      </c>
      <c r="R544" s="12">
        <v>0</v>
      </c>
    </row>
    <row r="545" spans="1:19" ht="15.75" customHeight="1">
      <c r="A545" s="108" t="s">
        <v>1</v>
      </c>
      <c r="B545" s="107"/>
      <c r="C545" s="12">
        <v>0</v>
      </c>
      <c r="D545" s="12">
        <v>0</v>
      </c>
      <c r="E545" s="12">
        <v>0</v>
      </c>
      <c r="F545" s="12">
        <v>0</v>
      </c>
      <c r="G545" s="12">
        <v>0</v>
      </c>
      <c r="H545" s="12">
        <v>0</v>
      </c>
      <c r="I545" s="12">
        <v>0</v>
      </c>
      <c r="J545" s="12">
        <v>0</v>
      </c>
      <c r="K545" s="12">
        <v>0</v>
      </c>
      <c r="L545" s="12">
        <v>0</v>
      </c>
      <c r="M545" s="12">
        <v>0</v>
      </c>
      <c r="N545" s="12">
        <v>0</v>
      </c>
      <c r="O545" s="12">
        <v>0</v>
      </c>
      <c r="P545" s="12">
        <v>0</v>
      </c>
      <c r="Q545" s="12">
        <v>0</v>
      </c>
      <c r="R545" s="12">
        <v>0</v>
      </c>
    </row>
    <row r="546" spans="1:19" ht="15.75" customHeight="1">
      <c r="A546" s="109" t="s">
        <v>2</v>
      </c>
      <c r="B546" s="107"/>
      <c r="C546" s="12">
        <v>1</v>
      </c>
      <c r="D546" s="12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2</v>
      </c>
      <c r="K546" s="12">
        <v>2</v>
      </c>
      <c r="L546" s="12">
        <v>2</v>
      </c>
      <c r="M546" s="12">
        <v>1</v>
      </c>
      <c r="N546" s="12">
        <v>3</v>
      </c>
      <c r="O546" s="12">
        <v>1</v>
      </c>
      <c r="P546" s="12">
        <v>1</v>
      </c>
      <c r="Q546" s="12">
        <v>1</v>
      </c>
      <c r="R546" s="12">
        <v>1</v>
      </c>
    </row>
    <row r="547" spans="1:19" ht="15.75" customHeight="1">
      <c r="A547" s="110" t="s">
        <v>3</v>
      </c>
      <c r="B547" s="107"/>
      <c r="C547" s="12">
        <v>0</v>
      </c>
      <c r="D547" s="12">
        <v>0</v>
      </c>
      <c r="E547" s="12">
        <v>0</v>
      </c>
      <c r="F547" s="12">
        <v>0</v>
      </c>
      <c r="G547" s="12">
        <v>0</v>
      </c>
      <c r="H547" s="12">
        <v>0</v>
      </c>
      <c r="I547" s="12">
        <v>0</v>
      </c>
      <c r="J547" s="12">
        <v>0</v>
      </c>
      <c r="K547" s="12">
        <v>0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12">
        <v>0</v>
      </c>
      <c r="R547" s="12">
        <v>0</v>
      </c>
    </row>
    <row r="548" spans="1:19" ht="15.75" customHeight="1">
      <c r="A548" s="111" t="s">
        <v>56</v>
      </c>
      <c r="B548" s="107"/>
      <c r="C548" s="12">
        <f t="shared" ref="C548:R548" si="16">24-C544-C545-C546-C547</f>
        <v>23</v>
      </c>
      <c r="D548" s="12">
        <f t="shared" si="16"/>
        <v>24</v>
      </c>
      <c r="E548" s="12">
        <f t="shared" si="16"/>
        <v>23</v>
      </c>
      <c r="F548" s="12">
        <f t="shared" si="16"/>
        <v>23</v>
      </c>
      <c r="G548" s="12">
        <f t="shared" si="16"/>
        <v>23</v>
      </c>
      <c r="H548" s="12">
        <f t="shared" si="16"/>
        <v>23</v>
      </c>
      <c r="I548" s="12">
        <f t="shared" si="16"/>
        <v>23</v>
      </c>
      <c r="J548" s="12">
        <f t="shared" si="16"/>
        <v>22</v>
      </c>
      <c r="K548" s="12">
        <f t="shared" si="16"/>
        <v>22</v>
      </c>
      <c r="L548" s="12">
        <f t="shared" si="16"/>
        <v>22</v>
      </c>
      <c r="M548" s="12">
        <f t="shared" si="16"/>
        <v>23</v>
      </c>
      <c r="N548" s="12">
        <f t="shared" si="16"/>
        <v>21</v>
      </c>
      <c r="O548" s="12">
        <f t="shared" si="16"/>
        <v>22</v>
      </c>
      <c r="P548" s="12">
        <f t="shared" si="16"/>
        <v>23</v>
      </c>
      <c r="Q548" s="12">
        <f t="shared" si="16"/>
        <v>23</v>
      </c>
      <c r="R548" s="12">
        <f t="shared" si="16"/>
        <v>23</v>
      </c>
    </row>
    <row r="549" spans="1:19" ht="15.75" customHeight="1">
      <c r="A549" s="112" t="s">
        <v>57</v>
      </c>
      <c r="B549" s="107"/>
      <c r="C549" s="16">
        <f>C548/(SUM(S519:S542))</f>
        <v>0.95833333333333337</v>
      </c>
      <c r="D549" s="16">
        <f>D548/(SUM(S519:S542))</f>
        <v>1</v>
      </c>
      <c r="E549" s="16">
        <f>E548/(SUM(S519:S542))</f>
        <v>0.95833333333333337</v>
      </c>
      <c r="F549" s="16">
        <f>F548/(SUM(S519:S542))</f>
        <v>0.95833333333333337</v>
      </c>
      <c r="G549" s="16">
        <f>G548/(SUM(S519:S542))</f>
        <v>0.95833333333333337</v>
      </c>
      <c r="H549" s="16">
        <f>H548/(SUM(S519:S542))</f>
        <v>0.95833333333333337</v>
      </c>
      <c r="I549" s="16">
        <f>I548/(SUM(S519:S542))</f>
        <v>0.95833333333333337</v>
      </c>
      <c r="J549" s="16">
        <f>J548/(SUM(S519:S542))</f>
        <v>0.91666666666666663</v>
      </c>
      <c r="K549" s="16">
        <f>K548/(SUM(S519:S542))</f>
        <v>0.91666666666666663</v>
      </c>
      <c r="L549" s="16">
        <f>L548/(SUM(S519:S542))</f>
        <v>0.91666666666666663</v>
      </c>
      <c r="M549" s="16">
        <f>M548/(SUM(S519:S542))</f>
        <v>0.95833333333333337</v>
      </c>
      <c r="N549" s="16">
        <f>N548/(SUM(S519:S542))</f>
        <v>0.875</v>
      </c>
      <c r="O549" s="16">
        <f>O548/(SUM(S519:S542))</f>
        <v>0.91666666666666663</v>
      </c>
      <c r="P549" s="16">
        <f>P548/(SUM(S519:S542))</f>
        <v>0.95833333333333337</v>
      </c>
      <c r="Q549" s="16">
        <f>Q548/(SUM(S519:S542))</f>
        <v>0.95833333333333337</v>
      </c>
      <c r="R549" s="16">
        <f>R548/(SUM(S519:S542))</f>
        <v>0.95833333333333337</v>
      </c>
    </row>
    <row r="550" spans="1:19" ht="15.75" customHeight="1"/>
    <row r="551" spans="1:19" ht="15.75" customHeight="1">
      <c r="A551" s="6">
        <v>30</v>
      </c>
      <c r="B551" s="7">
        <v>0</v>
      </c>
      <c r="C551" s="12">
        <v>24.3</v>
      </c>
      <c r="D551" s="12">
        <v>17.149999999999999</v>
      </c>
      <c r="E551" s="12">
        <v>0.81</v>
      </c>
      <c r="F551" s="12">
        <v>0.12</v>
      </c>
      <c r="G551" s="12">
        <v>5.08</v>
      </c>
      <c r="H551" s="12">
        <v>5.2</v>
      </c>
      <c r="I551" s="12">
        <v>1.9</v>
      </c>
      <c r="J551" s="12">
        <v>4</v>
      </c>
      <c r="K551" s="12">
        <v>0</v>
      </c>
      <c r="L551" s="12">
        <v>27.8</v>
      </c>
      <c r="M551" s="12">
        <v>80.5</v>
      </c>
      <c r="N551" s="13">
        <v>1011</v>
      </c>
      <c r="O551" s="12">
        <v>1</v>
      </c>
      <c r="P551" s="12">
        <v>1.58</v>
      </c>
      <c r="Q551" s="12">
        <v>47.93</v>
      </c>
      <c r="R551" s="15">
        <v>0</v>
      </c>
      <c r="S551" s="11">
        <v>1</v>
      </c>
    </row>
    <row r="552" spans="1:19" ht="15.75" customHeight="1">
      <c r="A552" s="6">
        <v>30</v>
      </c>
      <c r="B552" s="7">
        <v>4.1666666666666664E-2</v>
      </c>
      <c r="C552" s="12">
        <v>24.3</v>
      </c>
      <c r="D552" s="12">
        <v>13.64</v>
      </c>
      <c r="E552" s="12">
        <v>0.22</v>
      </c>
      <c r="F552" s="12">
        <v>0.1</v>
      </c>
      <c r="G552" s="12">
        <v>5.45</v>
      </c>
      <c r="H552" s="12">
        <v>5.55</v>
      </c>
      <c r="I552" s="12">
        <v>2.15</v>
      </c>
      <c r="J552" s="12">
        <v>16</v>
      </c>
      <c r="K552" s="12">
        <v>2</v>
      </c>
      <c r="L552" s="12">
        <v>27.7</v>
      </c>
      <c r="M552" s="12">
        <v>82.1</v>
      </c>
      <c r="N552" s="13">
        <v>1010.5</v>
      </c>
      <c r="O552" s="12">
        <v>0</v>
      </c>
      <c r="P552" s="12">
        <v>1.2</v>
      </c>
      <c r="Q552" s="12">
        <v>50.94</v>
      </c>
      <c r="R552" s="15">
        <v>0</v>
      </c>
      <c r="S552" s="11">
        <v>1</v>
      </c>
    </row>
    <row r="553" spans="1:19" ht="15.75" customHeight="1">
      <c r="A553" s="6">
        <v>30</v>
      </c>
      <c r="B553" s="7">
        <v>8.3333333333333301E-2</v>
      </c>
      <c r="C553" s="12">
        <v>24.3</v>
      </c>
      <c r="D553" s="12">
        <v>13.2</v>
      </c>
      <c r="E553" s="12">
        <v>0.23</v>
      </c>
      <c r="F553" s="19">
        <v>-0.08</v>
      </c>
      <c r="G553" s="19">
        <v>5.41</v>
      </c>
      <c r="H553" s="19">
        <v>5.33</v>
      </c>
      <c r="I553" s="12">
        <v>2.2400000000000002</v>
      </c>
      <c r="J553" s="12">
        <v>16</v>
      </c>
      <c r="K553" s="12">
        <v>1</v>
      </c>
      <c r="L553" s="12">
        <v>27.5</v>
      </c>
      <c r="M553" s="12">
        <v>82.1</v>
      </c>
      <c r="N553" s="13">
        <v>1009.9</v>
      </c>
      <c r="O553" s="12">
        <v>1</v>
      </c>
      <c r="P553" s="12">
        <v>1.0900000000000001</v>
      </c>
      <c r="Q553" s="12">
        <v>53.77</v>
      </c>
      <c r="R553" s="15">
        <v>0</v>
      </c>
      <c r="S553" s="11">
        <v>1</v>
      </c>
    </row>
    <row r="554" spans="1:19" ht="15.75" customHeight="1">
      <c r="A554" s="6">
        <v>30</v>
      </c>
      <c r="B554" s="7">
        <v>0.125</v>
      </c>
      <c r="C554" s="12">
        <v>24.2</v>
      </c>
      <c r="D554" s="12">
        <v>13.22</v>
      </c>
      <c r="E554" s="12">
        <v>0.24</v>
      </c>
      <c r="F554" s="12">
        <v>0.34</v>
      </c>
      <c r="G554" s="12">
        <v>4.4800000000000004</v>
      </c>
      <c r="H554" s="12">
        <v>4.82</v>
      </c>
      <c r="I554" s="12">
        <v>2.2000000000000002</v>
      </c>
      <c r="J554" s="12">
        <v>22</v>
      </c>
      <c r="K554" s="12">
        <v>1</v>
      </c>
      <c r="L554" s="12">
        <v>27.7</v>
      </c>
      <c r="M554" s="12">
        <v>82</v>
      </c>
      <c r="N554" s="13">
        <v>1009.6</v>
      </c>
      <c r="O554" s="12">
        <v>0</v>
      </c>
      <c r="P554" s="12">
        <v>1.45</v>
      </c>
      <c r="Q554" s="12">
        <v>62.14</v>
      </c>
      <c r="R554" s="15">
        <v>0</v>
      </c>
      <c r="S554" s="11">
        <v>1</v>
      </c>
    </row>
    <row r="555" spans="1:19" ht="15.75" customHeight="1">
      <c r="A555" s="6">
        <v>30</v>
      </c>
      <c r="B555" s="7">
        <v>0.16666666666666699</v>
      </c>
      <c r="C555" s="12">
        <v>24.3</v>
      </c>
      <c r="D555" s="12">
        <v>13.64</v>
      </c>
      <c r="E555" s="12">
        <v>0.24</v>
      </c>
      <c r="F555" s="12">
        <v>0.15</v>
      </c>
      <c r="G555" s="12">
        <v>4.4800000000000004</v>
      </c>
      <c r="H555" s="12">
        <v>4.63</v>
      </c>
      <c r="I555" s="12">
        <v>2.2000000000000002</v>
      </c>
      <c r="J555" s="12">
        <v>16</v>
      </c>
      <c r="K555" s="12">
        <v>4</v>
      </c>
      <c r="L555" s="12">
        <v>27</v>
      </c>
      <c r="M555" s="12">
        <v>84.2</v>
      </c>
      <c r="N555" s="13">
        <v>1009.5</v>
      </c>
      <c r="O555" s="12">
        <v>0</v>
      </c>
      <c r="P555" s="12">
        <v>1.44</v>
      </c>
      <c r="Q555" s="12">
        <v>30.61</v>
      </c>
      <c r="R555" s="15">
        <v>0</v>
      </c>
      <c r="S555" s="11">
        <v>1</v>
      </c>
    </row>
    <row r="556" spans="1:19" ht="15.75" customHeight="1">
      <c r="A556" s="6">
        <v>30</v>
      </c>
      <c r="B556" s="7">
        <v>0.20833333333333301</v>
      </c>
      <c r="C556" s="12">
        <v>24.2</v>
      </c>
      <c r="D556" s="12">
        <v>12.81</v>
      </c>
      <c r="E556" s="12">
        <v>0.26</v>
      </c>
      <c r="F556" s="12">
        <v>0.24</v>
      </c>
      <c r="G556" s="12">
        <v>4.82</v>
      </c>
      <c r="H556" s="12">
        <v>5.0599999999999996</v>
      </c>
      <c r="I556" s="12">
        <v>2.21</v>
      </c>
      <c r="J556" s="12">
        <v>21</v>
      </c>
      <c r="K556" s="12">
        <v>5</v>
      </c>
      <c r="L556" s="12">
        <v>27</v>
      </c>
      <c r="M556" s="12">
        <v>82.8</v>
      </c>
      <c r="N556" s="13">
        <v>1010</v>
      </c>
      <c r="O556" s="12">
        <v>1</v>
      </c>
      <c r="P556" s="12">
        <v>1.26</v>
      </c>
      <c r="Q556" s="12">
        <v>77.8</v>
      </c>
      <c r="R556" s="15">
        <v>0</v>
      </c>
      <c r="S556" s="11">
        <v>1</v>
      </c>
    </row>
    <row r="557" spans="1:19" ht="15.75" customHeight="1">
      <c r="A557" s="6">
        <v>30</v>
      </c>
      <c r="B557" s="7">
        <v>0.25</v>
      </c>
      <c r="C557" s="12">
        <v>24.1</v>
      </c>
      <c r="D557" s="12">
        <v>10.74</v>
      </c>
      <c r="E557" s="12">
        <v>0.28999999999999998</v>
      </c>
      <c r="F557" s="12">
        <v>0.44</v>
      </c>
      <c r="G557" s="12">
        <v>6.51</v>
      </c>
      <c r="H557" s="12">
        <v>6.95</v>
      </c>
      <c r="I557" s="12">
        <v>2.21</v>
      </c>
      <c r="J557" s="12">
        <v>19</v>
      </c>
      <c r="K557" s="12">
        <v>6</v>
      </c>
      <c r="L557" s="12">
        <v>27.4</v>
      </c>
      <c r="M557" s="12">
        <v>81</v>
      </c>
      <c r="N557" s="13">
        <v>1010.4</v>
      </c>
      <c r="O557" s="12">
        <v>5</v>
      </c>
      <c r="P557" s="12">
        <v>1.33</v>
      </c>
      <c r="Q557" s="12">
        <v>91.74</v>
      </c>
      <c r="R557" s="15">
        <v>0</v>
      </c>
      <c r="S557" s="11">
        <v>1</v>
      </c>
    </row>
    <row r="558" spans="1:19" ht="15.75" customHeight="1">
      <c r="A558" s="6">
        <v>30</v>
      </c>
      <c r="B558" s="7">
        <v>0.29166666666666702</v>
      </c>
      <c r="C558" s="12">
        <v>24.2</v>
      </c>
      <c r="D558" s="12">
        <v>5.56</v>
      </c>
      <c r="E558" s="12">
        <v>0.44</v>
      </c>
      <c r="F558" s="12">
        <v>5.35</v>
      </c>
      <c r="G558" s="12">
        <v>13.05</v>
      </c>
      <c r="H558" s="12">
        <v>18.399999999999999</v>
      </c>
      <c r="I558" s="12">
        <v>2.2200000000000002</v>
      </c>
      <c r="J558" s="12">
        <v>23</v>
      </c>
      <c r="K558" s="12">
        <v>6</v>
      </c>
      <c r="L558" s="12">
        <v>26.6</v>
      </c>
      <c r="M558" s="12">
        <v>85.9</v>
      </c>
      <c r="N558" s="13">
        <v>1011</v>
      </c>
      <c r="O558" s="12">
        <v>68</v>
      </c>
      <c r="P558" s="12">
        <v>1.49</v>
      </c>
      <c r="Q558" s="12">
        <v>108.31</v>
      </c>
      <c r="R558" s="15">
        <v>0</v>
      </c>
      <c r="S558" s="11">
        <v>1</v>
      </c>
    </row>
    <row r="559" spans="1:19" ht="15.75" customHeight="1">
      <c r="A559" s="6">
        <v>30</v>
      </c>
      <c r="B559" s="7">
        <v>0.33333333333333298</v>
      </c>
      <c r="C559" s="12">
        <v>24.4</v>
      </c>
      <c r="D559" s="12">
        <v>10.55</v>
      </c>
      <c r="E559" s="12">
        <v>0.37</v>
      </c>
      <c r="F559" s="12">
        <v>3.44</v>
      </c>
      <c r="G559" s="12">
        <v>10.33</v>
      </c>
      <c r="H559" s="12">
        <v>13.76</v>
      </c>
      <c r="I559" s="12">
        <v>2.16</v>
      </c>
      <c r="J559" s="12">
        <v>26</v>
      </c>
      <c r="K559" s="12">
        <v>2</v>
      </c>
      <c r="L559" s="12">
        <v>28.4</v>
      </c>
      <c r="M559" s="12">
        <v>75</v>
      </c>
      <c r="N559" s="13">
        <v>1011.5</v>
      </c>
      <c r="O559" s="12">
        <v>221</v>
      </c>
      <c r="P559" s="12">
        <v>2.48</v>
      </c>
      <c r="Q559" s="12">
        <v>83.65</v>
      </c>
      <c r="R559" s="15">
        <v>0</v>
      </c>
      <c r="S559" s="11">
        <v>1</v>
      </c>
    </row>
    <row r="560" spans="1:19" ht="15.75" customHeight="1">
      <c r="A560" s="6">
        <v>30</v>
      </c>
      <c r="B560" s="7">
        <v>0.375</v>
      </c>
      <c r="C560" s="12">
        <v>25</v>
      </c>
      <c r="D560" s="12">
        <v>9.17</v>
      </c>
      <c r="E560" s="12">
        <v>0.37</v>
      </c>
      <c r="F560" s="12">
        <v>3.35</v>
      </c>
      <c r="G560" s="12">
        <v>10.38</v>
      </c>
      <c r="H560" s="12">
        <v>13.73</v>
      </c>
      <c r="I560" s="12">
        <v>2.08</v>
      </c>
      <c r="J560" s="12">
        <v>26</v>
      </c>
      <c r="K560" s="12">
        <v>1</v>
      </c>
      <c r="L560" s="12">
        <v>27.9</v>
      </c>
      <c r="M560" s="12">
        <v>81.3</v>
      </c>
      <c r="N560" s="13">
        <v>1012.1</v>
      </c>
      <c r="O560" s="12">
        <v>179</v>
      </c>
      <c r="P560" s="12">
        <v>2.54</v>
      </c>
      <c r="Q560" s="12">
        <v>99.47</v>
      </c>
      <c r="R560" s="15">
        <v>0.4</v>
      </c>
      <c r="S560" s="11">
        <v>1</v>
      </c>
    </row>
    <row r="561" spans="1:19" ht="15.75" customHeight="1">
      <c r="A561" s="6">
        <v>30</v>
      </c>
      <c r="B561" s="7">
        <v>0.41666666666666702</v>
      </c>
      <c r="C561" s="12">
        <v>25</v>
      </c>
      <c r="D561" s="12">
        <v>15.19</v>
      </c>
      <c r="E561" s="12">
        <v>0.3</v>
      </c>
      <c r="F561" s="12">
        <v>1.98</v>
      </c>
      <c r="G561" s="12">
        <v>7.98</v>
      </c>
      <c r="H561" s="12">
        <v>9.9600000000000009</v>
      </c>
      <c r="I561" s="12">
        <v>2.1800000000000002</v>
      </c>
      <c r="J561" s="12">
        <v>17</v>
      </c>
      <c r="K561" s="12">
        <v>4</v>
      </c>
      <c r="L561" s="12">
        <v>29.4</v>
      </c>
      <c r="M561" s="12">
        <v>69.400000000000006</v>
      </c>
      <c r="N561" s="13">
        <v>1012.2</v>
      </c>
      <c r="O561" s="12">
        <v>747</v>
      </c>
      <c r="P561" s="12">
        <v>4.2300000000000004</v>
      </c>
      <c r="Q561" s="12">
        <v>73.12</v>
      </c>
      <c r="R561" s="15">
        <v>0</v>
      </c>
      <c r="S561" s="11">
        <v>1</v>
      </c>
    </row>
    <row r="562" spans="1:19" ht="15.75" customHeight="1">
      <c r="A562" s="6">
        <v>30</v>
      </c>
      <c r="B562" s="7">
        <v>0.45833333333333298</v>
      </c>
      <c r="C562" s="18" t="s">
        <v>189</v>
      </c>
      <c r="D562" s="12">
        <v>16.68</v>
      </c>
      <c r="E562" s="12">
        <v>0.28999999999999998</v>
      </c>
      <c r="F562" s="12">
        <v>1.48</v>
      </c>
      <c r="G562" s="12">
        <v>6.65</v>
      </c>
      <c r="H562" s="12">
        <v>8.1300000000000008</v>
      </c>
      <c r="I562" s="18" t="s">
        <v>127</v>
      </c>
      <c r="J562" s="12">
        <v>18</v>
      </c>
      <c r="K562" s="12">
        <v>6</v>
      </c>
      <c r="L562" s="18" t="s">
        <v>190</v>
      </c>
      <c r="M562" s="18" t="s">
        <v>191</v>
      </c>
      <c r="N562" s="27" t="s">
        <v>192</v>
      </c>
      <c r="O562" s="18" t="s">
        <v>193</v>
      </c>
      <c r="P562" s="18" t="s">
        <v>194</v>
      </c>
      <c r="Q562" s="18" t="s">
        <v>195</v>
      </c>
      <c r="R562" s="28" t="s">
        <v>53</v>
      </c>
      <c r="S562" s="11">
        <v>1</v>
      </c>
    </row>
    <row r="563" spans="1:19" ht="15.75" customHeight="1">
      <c r="A563" s="6">
        <v>30</v>
      </c>
      <c r="B563" s="7">
        <v>0.5</v>
      </c>
      <c r="C563" s="12">
        <v>25.5</v>
      </c>
      <c r="D563" s="12">
        <v>17.93</v>
      </c>
      <c r="E563" s="12">
        <v>0.31</v>
      </c>
      <c r="F563" s="12">
        <v>1.51</v>
      </c>
      <c r="G563" s="12">
        <v>5.95</v>
      </c>
      <c r="H563" s="12">
        <v>7.46</v>
      </c>
      <c r="I563" s="12">
        <v>2.2200000000000002</v>
      </c>
      <c r="J563" s="12">
        <v>15</v>
      </c>
      <c r="K563" s="12">
        <v>5</v>
      </c>
      <c r="L563" s="12">
        <v>30.2</v>
      </c>
      <c r="M563" s="12">
        <v>63.7</v>
      </c>
      <c r="N563" s="13">
        <v>1011.6</v>
      </c>
      <c r="O563" s="12">
        <v>553</v>
      </c>
      <c r="P563" s="12">
        <v>4.6399999999999997</v>
      </c>
      <c r="Q563" s="12">
        <v>62.19</v>
      </c>
      <c r="R563" s="15">
        <v>0</v>
      </c>
      <c r="S563" s="11">
        <v>1</v>
      </c>
    </row>
    <row r="564" spans="1:19" ht="15.75" customHeight="1">
      <c r="A564" s="6">
        <v>30</v>
      </c>
      <c r="B564" s="7">
        <v>0.54166666666666696</v>
      </c>
      <c r="C564" s="12">
        <v>25.2</v>
      </c>
      <c r="D564" s="12">
        <v>17.420000000000002</v>
      </c>
      <c r="E564" s="12">
        <v>0.33</v>
      </c>
      <c r="F564" s="12">
        <v>1.69</v>
      </c>
      <c r="G564" s="12">
        <v>5.78</v>
      </c>
      <c r="H564" s="12">
        <v>7.47</v>
      </c>
      <c r="I564" s="12">
        <v>2.31</v>
      </c>
      <c r="J564" s="12">
        <v>20</v>
      </c>
      <c r="K564" s="12">
        <v>4</v>
      </c>
      <c r="L564" s="12">
        <v>30</v>
      </c>
      <c r="M564" s="12">
        <v>64.8</v>
      </c>
      <c r="N564" s="13">
        <v>1011.1</v>
      </c>
      <c r="O564" s="12">
        <v>503</v>
      </c>
      <c r="P564" s="12">
        <v>4.55</v>
      </c>
      <c r="Q564" s="12">
        <v>70.25</v>
      </c>
      <c r="R564" s="15">
        <v>0</v>
      </c>
      <c r="S564" s="11">
        <v>1</v>
      </c>
    </row>
    <row r="565" spans="1:19" ht="15.75" customHeight="1">
      <c r="A565" s="6">
        <v>30</v>
      </c>
      <c r="B565" s="7">
        <v>0.58333333333333304</v>
      </c>
      <c r="C565" s="12">
        <v>25.6</v>
      </c>
      <c r="D565" s="12">
        <v>18.75</v>
      </c>
      <c r="E565" s="12">
        <v>0.32</v>
      </c>
      <c r="F565" s="12">
        <v>1.6</v>
      </c>
      <c r="G565" s="12">
        <v>5.16</v>
      </c>
      <c r="H565" s="12">
        <v>6.76</v>
      </c>
      <c r="I565" s="12">
        <v>2.31</v>
      </c>
      <c r="J565" s="12">
        <v>17</v>
      </c>
      <c r="K565" s="12">
        <v>3</v>
      </c>
      <c r="L565" s="12">
        <v>30.7</v>
      </c>
      <c r="M565" s="12">
        <v>59.8</v>
      </c>
      <c r="N565" s="13">
        <v>1010.3</v>
      </c>
      <c r="O565" s="12">
        <v>850</v>
      </c>
      <c r="P565" s="12">
        <v>4.74</v>
      </c>
      <c r="Q565" s="12">
        <v>65.900000000000006</v>
      </c>
      <c r="R565" s="15">
        <v>0</v>
      </c>
      <c r="S565" s="11">
        <v>1</v>
      </c>
    </row>
    <row r="566" spans="1:19" ht="15.75" customHeight="1">
      <c r="A566" s="6">
        <v>30</v>
      </c>
      <c r="B566" s="7">
        <v>0.625</v>
      </c>
      <c r="C566" s="12">
        <v>26</v>
      </c>
      <c r="D566" s="12">
        <v>18.78</v>
      </c>
      <c r="E566" s="12">
        <v>0.32</v>
      </c>
      <c r="F566" s="12">
        <v>1.27</v>
      </c>
      <c r="G566" s="12">
        <v>5.08</v>
      </c>
      <c r="H566" s="12">
        <v>6.35</v>
      </c>
      <c r="I566" s="12">
        <v>2.29</v>
      </c>
      <c r="J566" s="12">
        <v>13</v>
      </c>
      <c r="K566" s="12">
        <v>6</v>
      </c>
      <c r="L566" s="12">
        <v>30.5</v>
      </c>
      <c r="M566" s="12">
        <v>62</v>
      </c>
      <c r="N566" s="13">
        <v>1009.6</v>
      </c>
      <c r="O566" s="12">
        <v>614</v>
      </c>
      <c r="P566" s="12">
        <v>4.3899999999999997</v>
      </c>
      <c r="Q566" s="12">
        <v>63.74</v>
      </c>
      <c r="R566" s="15">
        <v>0</v>
      </c>
      <c r="S566" s="11">
        <v>1</v>
      </c>
    </row>
    <row r="567" spans="1:19" ht="15.75" customHeight="1">
      <c r="A567" s="6">
        <v>30</v>
      </c>
      <c r="B567" s="7">
        <v>0.66666666666666696</v>
      </c>
      <c r="C567" s="12">
        <v>26.2</v>
      </c>
      <c r="D567" s="12">
        <v>16.600000000000001</v>
      </c>
      <c r="E567" s="12">
        <v>0.36</v>
      </c>
      <c r="F567" s="12">
        <v>1.07</v>
      </c>
      <c r="G567" s="12">
        <v>5.44</v>
      </c>
      <c r="H567" s="12">
        <v>6.51</v>
      </c>
      <c r="I567" s="12">
        <v>2.37</v>
      </c>
      <c r="J567" s="12">
        <v>12</v>
      </c>
      <c r="K567" s="12">
        <v>3</v>
      </c>
      <c r="L567" s="12">
        <v>29.7</v>
      </c>
      <c r="M567" s="12">
        <v>66.8</v>
      </c>
      <c r="N567" s="13">
        <v>1009.7</v>
      </c>
      <c r="O567" s="12">
        <v>268</v>
      </c>
      <c r="P567" s="12">
        <v>3.64</v>
      </c>
      <c r="Q567" s="12">
        <v>47.68</v>
      </c>
      <c r="R567" s="15">
        <v>0</v>
      </c>
      <c r="S567" s="11">
        <v>1</v>
      </c>
    </row>
    <row r="568" spans="1:19" ht="15.75" customHeight="1">
      <c r="A568" s="6">
        <v>30</v>
      </c>
      <c r="B568" s="7">
        <v>0.70833333333333304</v>
      </c>
      <c r="C568" s="12">
        <v>25.2</v>
      </c>
      <c r="D568" s="12">
        <v>14.84</v>
      </c>
      <c r="E568" s="12">
        <v>0.4</v>
      </c>
      <c r="F568" s="12">
        <v>1.49</v>
      </c>
      <c r="G568" s="12">
        <v>5.34</v>
      </c>
      <c r="H568" s="12">
        <v>6.83</v>
      </c>
      <c r="I568" s="12">
        <v>2.27</v>
      </c>
      <c r="J568" s="12">
        <v>15</v>
      </c>
      <c r="K568" s="12">
        <v>3</v>
      </c>
      <c r="L568" s="12">
        <v>29.1</v>
      </c>
      <c r="M568" s="12">
        <v>70.2</v>
      </c>
      <c r="N568" s="13">
        <v>1010.1</v>
      </c>
      <c r="O568" s="12">
        <v>128</v>
      </c>
      <c r="P568" s="12">
        <v>3.55</v>
      </c>
      <c r="Q568" s="12">
        <v>43.18</v>
      </c>
      <c r="R568" s="15">
        <v>0</v>
      </c>
      <c r="S568" s="11">
        <v>1</v>
      </c>
    </row>
    <row r="569" spans="1:19" ht="15.75" customHeight="1">
      <c r="A569" s="6">
        <v>30</v>
      </c>
      <c r="B569" s="7">
        <v>0.75</v>
      </c>
      <c r="C569" s="12">
        <v>24.5</v>
      </c>
      <c r="D569" s="12">
        <v>13.95</v>
      </c>
      <c r="E569" s="12">
        <v>0.56999999999999995</v>
      </c>
      <c r="F569" s="12">
        <v>1.68</v>
      </c>
      <c r="G569" s="12">
        <v>7.46</v>
      </c>
      <c r="H569" s="12">
        <v>9.15</v>
      </c>
      <c r="I569" s="12">
        <v>2.3199999999999998</v>
      </c>
      <c r="J569" s="12">
        <v>36</v>
      </c>
      <c r="K569" s="12">
        <v>9</v>
      </c>
      <c r="L569" s="12">
        <v>28.7</v>
      </c>
      <c r="M569" s="12">
        <v>72</v>
      </c>
      <c r="N569" s="13">
        <v>1010.3</v>
      </c>
      <c r="O569" s="12">
        <v>22</v>
      </c>
      <c r="P569" s="12">
        <v>2.5</v>
      </c>
      <c r="Q569" s="12">
        <v>34.78</v>
      </c>
      <c r="R569" s="15">
        <v>0</v>
      </c>
      <c r="S569" s="11">
        <v>1</v>
      </c>
    </row>
    <row r="570" spans="1:19" ht="15.75" customHeight="1">
      <c r="A570" s="6">
        <v>30</v>
      </c>
      <c r="B570" s="7">
        <v>0.79166666666666696</v>
      </c>
      <c r="C570" s="12">
        <v>24.4</v>
      </c>
      <c r="D570" s="12">
        <v>11.63</v>
      </c>
      <c r="E570" s="12">
        <v>0.44</v>
      </c>
      <c r="F570" s="12">
        <v>1.2</v>
      </c>
      <c r="G570" s="12">
        <v>8.67</v>
      </c>
      <c r="H570" s="12">
        <v>9.8699999999999992</v>
      </c>
      <c r="I570" s="12">
        <v>2.16</v>
      </c>
      <c r="J570" s="12">
        <v>22</v>
      </c>
      <c r="K570" s="12">
        <v>5</v>
      </c>
      <c r="L570" s="12">
        <v>28.3</v>
      </c>
      <c r="M570" s="12">
        <v>74.2</v>
      </c>
      <c r="N570" s="13">
        <v>1010.7</v>
      </c>
      <c r="O570" s="12">
        <v>1</v>
      </c>
      <c r="P570" s="12">
        <v>2.65</v>
      </c>
      <c r="Q570" s="12">
        <v>31.1</v>
      </c>
      <c r="R570" s="15">
        <v>0</v>
      </c>
      <c r="S570" s="11">
        <v>1</v>
      </c>
    </row>
    <row r="571" spans="1:19" ht="15.75" customHeight="1">
      <c r="A571" s="6">
        <v>30</v>
      </c>
      <c r="B571" s="7">
        <v>0.83333333333333304</v>
      </c>
      <c r="C571" s="12">
        <v>24.4</v>
      </c>
      <c r="D571" s="12">
        <v>13.46</v>
      </c>
      <c r="E571" s="12">
        <v>0.41</v>
      </c>
      <c r="F571" s="12">
        <v>1.01</v>
      </c>
      <c r="G571" s="12">
        <v>8.33</v>
      </c>
      <c r="H571" s="12">
        <v>9.34</v>
      </c>
      <c r="I571" s="12">
        <v>2.15</v>
      </c>
      <c r="J571" s="12">
        <v>14</v>
      </c>
      <c r="K571" s="12">
        <v>0</v>
      </c>
      <c r="L571" s="12">
        <v>28.1</v>
      </c>
      <c r="M571" s="12">
        <v>77.099999999999994</v>
      </c>
      <c r="N571" s="13">
        <v>1011.2</v>
      </c>
      <c r="O571" s="12">
        <v>1</v>
      </c>
      <c r="P571" s="12">
        <v>2.69</v>
      </c>
      <c r="Q571" s="12">
        <v>32.1</v>
      </c>
      <c r="R571" s="15">
        <v>0</v>
      </c>
      <c r="S571" s="11">
        <v>1</v>
      </c>
    </row>
    <row r="572" spans="1:19" ht="15.75" customHeight="1">
      <c r="A572" s="6">
        <v>30</v>
      </c>
      <c r="B572" s="7">
        <v>0.875</v>
      </c>
      <c r="C572" s="12">
        <v>24.4</v>
      </c>
      <c r="D572" s="12">
        <v>12.97</v>
      </c>
      <c r="E572" s="12">
        <v>0.41</v>
      </c>
      <c r="F572" s="12">
        <v>0.55000000000000004</v>
      </c>
      <c r="G572" s="12">
        <v>7.09</v>
      </c>
      <c r="H572" s="12">
        <v>7.64</v>
      </c>
      <c r="I572" s="12">
        <v>2.19</v>
      </c>
      <c r="J572" s="12">
        <v>20</v>
      </c>
      <c r="K572" s="12">
        <v>11</v>
      </c>
      <c r="L572" s="12">
        <v>28.1</v>
      </c>
      <c r="M572" s="12">
        <v>76.400000000000006</v>
      </c>
      <c r="N572" s="13">
        <v>1012</v>
      </c>
      <c r="O572" s="12">
        <v>1</v>
      </c>
      <c r="P572" s="12">
        <v>1.82</v>
      </c>
      <c r="Q572" s="12">
        <v>28.98</v>
      </c>
      <c r="R572" s="15">
        <v>0</v>
      </c>
      <c r="S572" s="11">
        <v>1</v>
      </c>
    </row>
    <row r="573" spans="1:19" ht="15.75" customHeight="1">
      <c r="A573" s="6">
        <v>30</v>
      </c>
      <c r="B573" s="7">
        <v>0.91666666666666696</v>
      </c>
      <c r="C573" s="12">
        <v>24.3</v>
      </c>
      <c r="D573" s="12">
        <v>11.36</v>
      </c>
      <c r="E573" s="12">
        <v>0.44</v>
      </c>
      <c r="F573" s="12">
        <v>0.44</v>
      </c>
      <c r="G573" s="12">
        <v>7.29</v>
      </c>
      <c r="H573" s="12">
        <v>7.73</v>
      </c>
      <c r="I573" s="12">
        <v>2.34</v>
      </c>
      <c r="J573" s="12">
        <v>18</v>
      </c>
      <c r="K573" s="12">
        <v>9</v>
      </c>
      <c r="L573" s="12">
        <v>28</v>
      </c>
      <c r="M573" s="12">
        <v>76.8</v>
      </c>
      <c r="N573" s="13">
        <v>1012.5</v>
      </c>
      <c r="O573" s="12">
        <v>1</v>
      </c>
      <c r="P573" s="12">
        <v>1.22</v>
      </c>
      <c r="Q573" s="12">
        <v>21.62</v>
      </c>
      <c r="R573" s="15">
        <v>0</v>
      </c>
      <c r="S573" s="11">
        <v>1</v>
      </c>
    </row>
    <row r="574" spans="1:19" ht="15.75" customHeight="1">
      <c r="A574" s="6">
        <v>30</v>
      </c>
      <c r="B574" s="7">
        <v>0.95833333333333304</v>
      </c>
      <c r="C574" s="12">
        <v>24.4</v>
      </c>
      <c r="D574" s="12">
        <v>12.2</v>
      </c>
      <c r="E574" s="12">
        <v>0.43</v>
      </c>
      <c r="F574" s="12">
        <v>0.33</v>
      </c>
      <c r="G574" s="12">
        <v>7.26</v>
      </c>
      <c r="H574" s="12">
        <v>7.59</v>
      </c>
      <c r="I574" s="12">
        <v>2.41</v>
      </c>
      <c r="J574" s="12">
        <v>14</v>
      </c>
      <c r="K574" s="12">
        <v>0</v>
      </c>
      <c r="L574" s="12">
        <v>28</v>
      </c>
      <c r="M574" s="12">
        <v>77.2</v>
      </c>
      <c r="N574" s="13">
        <v>1012.4</v>
      </c>
      <c r="O574" s="12">
        <v>1</v>
      </c>
      <c r="P574" s="12">
        <v>1.48</v>
      </c>
      <c r="Q574" s="12">
        <v>29.67</v>
      </c>
      <c r="R574" s="15">
        <v>0</v>
      </c>
      <c r="S574" s="11">
        <v>1</v>
      </c>
    </row>
    <row r="575" spans="1:19" ht="15.75" customHeight="1"/>
    <row r="576" spans="1:19" ht="15.75" customHeight="1">
      <c r="A576" s="106" t="s">
        <v>55</v>
      </c>
      <c r="B576" s="107"/>
      <c r="C576" s="12">
        <v>0</v>
      </c>
      <c r="D576" s="12">
        <v>0</v>
      </c>
      <c r="E576" s="12">
        <v>0</v>
      </c>
      <c r="F576" s="12">
        <v>1</v>
      </c>
      <c r="G576" s="12">
        <v>1</v>
      </c>
      <c r="H576" s="12">
        <v>1</v>
      </c>
      <c r="I576" s="12">
        <v>0</v>
      </c>
      <c r="J576" s="12">
        <v>0</v>
      </c>
      <c r="K576" s="12">
        <v>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</row>
    <row r="577" spans="1:19" ht="15.75" customHeight="1">
      <c r="A577" s="108" t="s">
        <v>1</v>
      </c>
      <c r="B577" s="107"/>
      <c r="C577" s="12">
        <v>0</v>
      </c>
      <c r="D577" s="12">
        <v>0</v>
      </c>
      <c r="E577" s="12">
        <v>0</v>
      </c>
      <c r="F577" s="12">
        <v>0</v>
      </c>
      <c r="G577" s="12">
        <v>0</v>
      </c>
      <c r="H577" s="12">
        <v>0</v>
      </c>
      <c r="I577" s="12">
        <v>0</v>
      </c>
      <c r="J577" s="12">
        <v>0</v>
      </c>
      <c r="K577" s="12">
        <v>0</v>
      </c>
      <c r="L577" s="12">
        <v>0</v>
      </c>
      <c r="M577" s="1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</row>
    <row r="578" spans="1:19" ht="15.75" customHeight="1">
      <c r="A578" s="109" t="s">
        <v>2</v>
      </c>
      <c r="B578" s="107"/>
      <c r="C578" s="12">
        <v>1</v>
      </c>
      <c r="D578" s="12">
        <v>0</v>
      </c>
      <c r="E578" s="12">
        <v>0</v>
      </c>
      <c r="F578" s="12">
        <v>0</v>
      </c>
      <c r="G578" s="12">
        <v>0</v>
      </c>
      <c r="H578" s="12">
        <v>0</v>
      </c>
      <c r="I578" s="12">
        <v>1</v>
      </c>
      <c r="J578" s="12">
        <v>0</v>
      </c>
      <c r="K578" s="12">
        <v>0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>
        <v>1</v>
      </c>
      <c r="R578" s="12">
        <v>1</v>
      </c>
    </row>
    <row r="579" spans="1:19" ht="15.75" customHeight="1">
      <c r="A579" s="110" t="s">
        <v>3</v>
      </c>
      <c r="B579" s="107"/>
      <c r="C579" s="12">
        <v>0</v>
      </c>
      <c r="D579" s="12">
        <v>0</v>
      </c>
      <c r="E579" s="12">
        <v>0</v>
      </c>
      <c r="F579" s="12">
        <v>0</v>
      </c>
      <c r="G579" s="12">
        <v>0</v>
      </c>
      <c r="H579" s="12">
        <v>0</v>
      </c>
      <c r="I579" s="12">
        <v>0</v>
      </c>
      <c r="J579" s="12">
        <v>0</v>
      </c>
      <c r="K579" s="12">
        <v>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</row>
    <row r="580" spans="1:19" ht="15.75" customHeight="1">
      <c r="A580" s="111" t="s">
        <v>56</v>
      </c>
      <c r="B580" s="107"/>
      <c r="C580" s="12">
        <f t="shared" ref="C580:R580" si="17">24-C576-C577-C578-C579</f>
        <v>23</v>
      </c>
      <c r="D580" s="12">
        <f t="shared" si="17"/>
        <v>24</v>
      </c>
      <c r="E580" s="12">
        <f t="shared" si="17"/>
        <v>24</v>
      </c>
      <c r="F580" s="12">
        <f t="shared" si="17"/>
        <v>23</v>
      </c>
      <c r="G580" s="12">
        <f t="shared" si="17"/>
        <v>23</v>
      </c>
      <c r="H580" s="12">
        <f t="shared" si="17"/>
        <v>23</v>
      </c>
      <c r="I580" s="12">
        <f t="shared" si="17"/>
        <v>23</v>
      </c>
      <c r="J580" s="12">
        <f t="shared" si="17"/>
        <v>24</v>
      </c>
      <c r="K580" s="12">
        <f t="shared" si="17"/>
        <v>24</v>
      </c>
      <c r="L580" s="12">
        <f t="shared" si="17"/>
        <v>23</v>
      </c>
      <c r="M580" s="12">
        <f t="shared" si="17"/>
        <v>23</v>
      </c>
      <c r="N580" s="12">
        <f t="shared" si="17"/>
        <v>23</v>
      </c>
      <c r="O580" s="12">
        <f t="shared" si="17"/>
        <v>23</v>
      </c>
      <c r="P580" s="12">
        <f t="shared" si="17"/>
        <v>23</v>
      </c>
      <c r="Q580" s="12">
        <f t="shared" si="17"/>
        <v>23</v>
      </c>
      <c r="R580" s="12">
        <f t="shared" si="17"/>
        <v>23</v>
      </c>
    </row>
    <row r="581" spans="1:19" ht="15.75" customHeight="1">
      <c r="A581" s="112" t="s">
        <v>57</v>
      </c>
      <c r="B581" s="107"/>
      <c r="C581" s="16">
        <f>C580/(SUM(S551:S574))</f>
        <v>0.95833333333333337</v>
      </c>
      <c r="D581" s="16">
        <f>D580/(SUM(S551:S574))</f>
        <v>1</v>
      </c>
      <c r="E581" s="16">
        <f>E580/(SUM(S551:S574))</f>
        <v>1</v>
      </c>
      <c r="F581" s="16">
        <f>F580/(SUM(S551:S574))</f>
        <v>0.95833333333333337</v>
      </c>
      <c r="G581" s="16">
        <f>G580/(SUM(S551:S574))</f>
        <v>0.95833333333333337</v>
      </c>
      <c r="H581" s="16">
        <f>H580/(SUM(S551:S574))</f>
        <v>0.95833333333333337</v>
      </c>
      <c r="I581" s="16">
        <f>I580/(SUM(S551:S574))</f>
        <v>0.95833333333333337</v>
      </c>
      <c r="J581" s="16">
        <f>J580/(SUM(S551:S574))</f>
        <v>1</v>
      </c>
      <c r="K581" s="16">
        <f>K580/(SUM(S551:S574))</f>
        <v>1</v>
      </c>
      <c r="L581" s="16">
        <f>L580/(SUM(S551:S574))</f>
        <v>0.95833333333333337</v>
      </c>
      <c r="M581" s="16">
        <f>M580/(SUM(S551:S574))</f>
        <v>0.95833333333333337</v>
      </c>
      <c r="N581" s="16">
        <f>N580/(SUM(S551:S574))</f>
        <v>0.95833333333333337</v>
      </c>
      <c r="O581" s="16">
        <f>O580/(SUM(S551:S574))</f>
        <v>0.95833333333333337</v>
      </c>
      <c r="P581" s="16">
        <f>P580/(SUM(S551:S574))</f>
        <v>0.95833333333333337</v>
      </c>
      <c r="Q581" s="16">
        <f>Q580/(SUM(S551:S574))</f>
        <v>0.95833333333333337</v>
      </c>
      <c r="R581" s="16">
        <f>R580/(SUM(S551:S574))</f>
        <v>0.95833333333333337</v>
      </c>
    </row>
    <row r="582" spans="1:19" ht="15.75" customHeight="1"/>
    <row r="583" spans="1:19" ht="15.75" customHeight="1">
      <c r="A583" s="6">
        <v>31</v>
      </c>
      <c r="B583" s="7">
        <v>0</v>
      </c>
      <c r="C583" s="12">
        <v>24.5</v>
      </c>
      <c r="D583" s="12">
        <v>12.12</v>
      </c>
      <c r="E583" s="12">
        <v>0.38</v>
      </c>
      <c r="F583" s="12">
        <v>0.31</v>
      </c>
      <c r="G583" s="12">
        <v>7.1</v>
      </c>
      <c r="H583" s="12">
        <v>7.41</v>
      </c>
      <c r="I583" s="12">
        <v>2.36</v>
      </c>
      <c r="J583" s="12">
        <v>13</v>
      </c>
      <c r="K583" s="12">
        <v>0</v>
      </c>
      <c r="L583" s="12">
        <v>28</v>
      </c>
      <c r="M583" s="12">
        <v>76.900000000000006</v>
      </c>
      <c r="N583" s="13">
        <v>1011.9</v>
      </c>
      <c r="O583" s="12">
        <v>1</v>
      </c>
      <c r="P583" s="12">
        <v>1.34</v>
      </c>
      <c r="Q583" s="12">
        <v>36.46</v>
      </c>
      <c r="R583" s="15">
        <v>0</v>
      </c>
      <c r="S583" s="11">
        <v>1</v>
      </c>
    </row>
    <row r="584" spans="1:19" ht="15.75" customHeight="1">
      <c r="A584" s="6">
        <v>31</v>
      </c>
      <c r="B584" s="7">
        <v>4.1666666666666664E-2</v>
      </c>
      <c r="C584" s="12">
        <v>24.3</v>
      </c>
      <c r="D584" s="12">
        <v>14.85</v>
      </c>
      <c r="E584" s="12">
        <v>0.18</v>
      </c>
      <c r="F584" s="12">
        <v>0.19</v>
      </c>
      <c r="G584" s="12">
        <v>4.84</v>
      </c>
      <c r="H584" s="12">
        <v>5.03</v>
      </c>
      <c r="I584" s="12">
        <v>1.95</v>
      </c>
      <c r="J584" s="12">
        <v>12</v>
      </c>
      <c r="K584" s="12">
        <v>0</v>
      </c>
      <c r="L584" s="12">
        <v>27.9</v>
      </c>
      <c r="M584" s="12">
        <v>77.2</v>
      </c>
      <c r="N584" s="13">
        <v>1011.1</v>
      </c>
      <c r="O584" s="12">
        <v>1</v>
      </c>
      <c r="P584" s="12">
        <v>2.16</v>
      </c>
      <c r="Q584" s="12">
        <v>43.84</v>
      </c>
      <c r="R584" s="15">
        <v>0</v>
      </c>
      <c r="S584" s="11">
        <v>1</v>
      </c>
    </row>
    <row r="585" spans="1:19" ht="15.75" customHeight="1">
      <c r="A585" s="6">
        <v>31</v>
      </c>
      <c r="B585" s="7">
        <v>8.3333333333333301E-2</v>
      </c>
      <c r="C585" s="12">
        <v>24.2</v>
      </c>
      <c r="D585" s="12">
        <v>16.39</v>
      </c>
      <c r="E585" s="12">
        <v>0.18</v>
      </c>
      <c r="F585" s="12">
        <v>0.08</v>
      </c>
      <c r="G585" s="12">
        <v>4.08</v>
      </c>
      <c r="H585" s="12">
        <v>4.16</v>
      </c>
      <c r="I585" s="12">
        <v>1.97</v>
      </c>
      <c r="J585" s="12">
        <v>12</v>
      </c>
      <c r="K585" s="12">
        <v>0</v>
      </c>
      <c r="L585" s="12">
        <v>27.6</v>
      </c>
      <c r="M585" s="12">
        <v>77.400000000000006</v>
      </c>
      <c r="N585" s="13">
        <v>1010.7</v>
      </c>
      <c r="O585" s="12">
        <v>0</v>
      </c>
      <c r="P585" s="12">
        <v>2.5</v>
      </c>
      <c r="Q585" s="12">
        <v>45.75</v>
      </c>
      <c r="R585" s="15">
        <v>0</v>
      </c>
      <c r="S585" s="11">
        <v>1</v>
      </c>
    </row>
    <row r="586" spans="1:19" ht="15.75" customHeight="1">
      <c r="A586" s="6">
        <v>31</v>
      </c>
      <c r="B586" s="7">
        <v>0.125</v>
      </c>
      <c r="C586" s="12">
        <v>24.2</v>
      </c>
      <c r="D586" s="12">
        <v>15.23</v>
      </c>
      <c r="E586" s="12">
        <v>0.19</v>
      </c>
      <c r="F586" s="12">
        <v>0.2</v>
      </c>
      <c r="G586" s="12">
        <v>3.93</v>
      </c>
      <c r="H586" s="12">
        <v>4.13</v>
      </c>
      <c r="I586" s="12">
        <v>2.0299999999999998</v>
      </c>
      <c r="J586" s="12">
        <v>15</v>
      </c>
      <c r="K586" s="12">
        <v>0</v>
      </c>
      <c r="L586" s="12">
        <v>26.6</v>
      </c>
      <c r="M586" s="12">
        <v>83.6</v>
      </c>
      <c r="N586" s="13">
        <v>1010</v>
      </c>
      <c r="O586" s="12">
        <v>0</v>
      </c>
      <c r="P586" s="12">
        <v>2.1</v>
      </c>
      <c r="Q586" s="12">
        <v>25.52</v>
      </c>
      <c r="R586" s="15">
        <v>0</v>
      </c>
      <c r="S586" s="11">
        <v>1</v>
      </c>
    </row>
    <row r="587" spans="1:19" ht="15.75" customHeight="1">
      <c r="A587" s="6">
        <v>31</v>
      </c>
      <c r="B587" s="7">
        <v>0.16666666666666699</v>
      </c>
      <c r="C587" s="12">
        <v>24.2</v>
      </c>
      <c r="D587" s="12">
        <v>18.53</v>
      </c>
      <c r="E587" s="12">
        <v>0.2</v>
      </c>
      <c r="F587" s="12">
        <v>0.13</v>
      </c>
      <c r="G587" s="12">
        <v>3.62</v>
      </c>
      <c r="H587" s="12">
        <v>3.75</v>
      </c>
      <c r="I587" s="12">
        <v>2.1</v>
      </c>
      <c r="J587" s="12">
        <v>13</v>
      </c>
      <c r="K587" s="12">
        <v>0</v>
      </c>
      <c r="L587" s="12">
        <v>27</v>
      </c>
      <c r="M587" s="12">
        <v>81</v>
      </c>
      <c r="N587" s="13">
        <v>1009.5</v>
      </c>
      <c r="O587" s="12">
        <v>0</v>
      </c>
      <c r="P587" s="12">
        <v>2.69</v>
      </c>
      <c r="Q587" s="12">
        <v>45.92</v>
      </c>
      <c r="R587" s="15">
        <v>0</v>
      </c>
      <c r="S587" s="11">
        <v>1</v>
      </c>
    </row>
    <row r="588" spans="1:19" ht="15.75" customHeight="1">
      <c r="A588" s="6">
        <v>31</v>
      </c>
      <c r="B588" s="7">
        <v>0.20833333333333301</v>
      </c>
      <c r="C588" s="12">
        <v>24</v>
      </c>
      <c r="D588" s="12">
        <v>17.690000000000001</v>
      </c>
      <c r="E588" s="12">
        <v>0.2</v>
      </c>
      <c r="F588" s="12">
        <v>0.12</v>
      </c>
      <c r="G588" s="12">
        <v>3.73</v>
      </c>
      <c r="H588" s="12">
        <v>3.85</v>
      </c>
      <c r="I588" s="12">
        <v>2.08</v>
      </c>
      <c r="J588" s="12">
        <v>11</v>
      </c>
      <c r="K588" s="12">
        <v>0</v>
      </c>
      <c r="L588" s="12">
        <v>27.4</v>
      </c>
      <c r="M588" s="12">
        <v>76.8</v>
      </c>
      <c r="N588" s="13">
        <v>1010.4</v>
      </c>
      <c r="O588" s="12">
        <v>2</v>
      </c>
      <c r="P588" s="12">
        <v>2.64</v>
      </c>
      <c r="Q588" s="12">
        <v>55.28</v>
      </c>
      <c r="R588" s="15">
        <v>0</v>
      </c>
      <c r="S588" s="11">
        <v>1</v>
      </c>
    </row>
    <row r="589" spans="1:19" ht="15.75" customHeight="1">
      <c r="A589" s="6">
        <v>31</v>
      </c>
      <c r="B589" s="7">
        <v>0.25</v>
      </c>
      <c r="C589" s="12">
        <v>24.1</v>
      </c>
      <c r="D589" s="12">
        <v>16.87</v>
      </c>
      <c r="E589" s="12">
        <v>0.21</v>
      </c>
      <c r="F589" s="12">
        <v>0.18</v>
      </c>
      <c r="G589" s="12">
        <v>4.87</v>
      </c>
      <c r="H589" s="12">
        <v>5.05</v>
      </c>
      <c r="I589" s="12">
        <v>2.12</v>
      </c>
      <c r="J589" s="12">
        <v>18</v>
      </c>
      <c r="K589" s="12">
        <v>7</v>
      </c>
      <c r="L589" s="12">
        <v>26.6</v>
      </c>
      <c r="M589" s="12">
        <v>80.2</v>
      </c>
      <c r="N589" s="13">
        <v>1010.8</v>
      </c>
      <c r="O589" s="12">
        <v>2</v>
      </c>
      <c r="P589" s="12">
        <v>3.19</v>
      </c>
      <c r="Q589" s="12">
        <v>52.6</v>
      </c>
      <c r="R589" s="15">
        <v>2.6</v>
      </c>
      <c r="S589" s="11">
        <v>1</v>
      </c>
    </row>
    <row r="590" spans="1:19" ht="15.75" customHeight="1">
      <c r="A590" s="6">
        <v>31</v>
      </c>
      <c r="B590" s="7">
        <v>0.29166666666666702</v>
      </c>
      <c r="C590" s="12">
        <v>23.9</v>
      </c>
      <c r="D590" s="12">
        <v>13.53</v>
      </c>
      <c r="E590" s="12">
        <v>0.31</v>
      </c>
      <c r="F590" s="12">
        <v>0.7</v>
      </c>
      <c r="G590" s="12">
        <v>8.1199999999999992</v>
      </c>
      <c r="H590" s="12">
        <v>8.82</v>
      </c>
      <c r="I590" s="12">
        <v>1.93</v>
      </c>
      <c r="J590" s="12">
        <v>6</v>
      </c>
      <c r="K590" s="12">
        <v>2</v>
      </c>
      <c r="L590" s="12">
        <v>24.7</v>
      </c>
      <c r="M590" s="12">
        <v>91.2</v>
      </c>
      <c r="N590" s="13">
        <v>1011.7</v>
      </c>
      <c r="O590" s="12">
        <v>6</v>
      </c>
      <c r="P590" s="12">
        <v>2.37</v>
      </c>
      <c r="Q590" s="12">
        <v>106.25</v>
      </c>
      <c r="R590" s="15">
        <v>2.2000000000000002</v>
      </c>
      <c r="S590" s="11">
        <v>1</v>
      </c>
    </row>
    <row r="591" spans="1:19" ht="15.75" customHeight="1">
      <c r="A591" s="6">
        <v>31</v>
      </c>
      <c r="B591" s="7">
        <v>0.33333333333333298</v>
      </c>
      <c r="C591" s="12">
        <v>23.3</v>
      </c>
      <c r="D591" s="12">
        <v>10.18</v>
      </c>
      <c r="E591" s="12">
        <v>0.4</v>
      </c>
      <c r="F591" s="12">
        <v>2.06</v>
      </c>
      <c r="G591" s="12">
        <v>11.92</v>
      </c>
      <c r="H591" s="12">
        <v>13.98</v>
      </c>
      <c r="I591" s="12">
        <v>2.09</v>
      </c>
      <c r="J591" s="12">
        <v>7</v>
      </c>
      <c r="K591" s="12">
        <v>0</v>
      </c>
      <c r="L591" s="12">
        <v>24</v>
      </c>
      <c r="M591" s="12">
        <v>93.4</v>
      </c>
      <c r="N591" s="13">
        <v>1012.2</v>
      </c>
      <c r="O591" s="12">
        <v>19</v>
      </c>
      <c r="P591" s="12">
        <v>2.58</v>
      </c>
      <c r="Q591" s="12">
        <v>100.07</v>
      </c>
      <c r="R591" s="15">
        <v>1.4</v>
      </c>
      <c r="S591" s="11">
        <v>1</v>
      </c>
    </row>
    <row r="592" spans="1:19" ht="15.75" customHeight="1">
      <c r="A592" s="6">
        <v>31</v>
      </c>
      <c r="B592" s="7">
        <v>0.375</v>
      </c>
      <c r="C592" s="12">
        <v>23.6</v>
      </c>
      <c r="D592" s="12">
        <v>6.37</v>
      </c>
      <c r="E592" s="12">
        <v>0.45</v>
      </c>
      <c r="F592" s="12">
        <v>4.04</v>
      </c>
      <c r="G592" s="12">
        <v>14.11</v>
      </c>
      <c r="H592" s="12">
        <v>18.16</v>
      </c>
      <c r="I592" s="12">
        <v>2.13</v>
      </c>
      <c r="J592" s="12">
        <v>16</v>
      </c>
      <c r="K592" s="12">
        <v>2</v>
      </c>
      <c r="L592" s="12">
        <v>23.9</v>
      </c>
      <c r="M592" s="12">
        <v>94.4</v>
      </c>
      <c r="N592" s="13">
        <v>1013.1</v>
      </c>
      <c r="O592" s="12">
        <v>13</v>
      </c>
      <c r="P592" s="12">
        <v>2.0299999999999998</v>
      </c>
      <c r="Q592" s="12">
        <v>167.32</v>
      </c>
      <c r="R592" s="15">
        <v>0.8</v>
      </c>
      <c r="S592" s="11">
        <v>1</v>
      </c>
    </row>
    <row r="593" spans="1:19" ht="15.75" customHeight="1">
      <c r="A593" s="6">
        <v>31</v>
      </c>
      <c r="B593" s="7">
        <v>0.41666666666666702</v>
      </c>
      <c r="C593" s="12">
        <v>23</v>
      </c>
      <c r="D593" s="12">
        <v>4.17</v>
      </c>
      <c r="E593" s="12">
        <v>0.54</v>
      </c>
      <c r="F593" s="12">
        <v>16.8</v>
      </c>
      <c r="G593" s="12">
        <v>18.71</v>
      </c>
      <c r="H593" s="12">
        <v>35.51</v>
      </c>
      <c r="I593" s="12">
        <v>2.09</v>
      </c>
      <c r="J593" s="12">
        <v>21</v>
      </c>
      <c r="K593" s="12">
        <v>3</v>
      </c>
      <c r="L593" s="12">
        <v>23.8</v>
      </c>
      <c r="M593" s="12">
        <v>95.7</v>
      </c>
      <c r="N593" s="13">
        <v>1013.5</v>
      </c>
      <c r="O593" s="12">
        <v>11</v>
      </c>
      <c r="P593" s="12">
        <v>0.48</v>
      </c>
      <c r="Q593" s="12">
        <v>223.34</v>
      </c>
      <c r="R593" s="15">
        <v>0.4</v>
      </c>
      <c r="S593" s="11">
        <v>1</v>
      </c>
    </row>
    <row r="594" spans="1:19" ht="15.75" customHeight="1">
      <c r="A594" s="6">
        <v>31</v>
      </c>
      <c r="B594" s="7">
        <v>0.45833333333333298</v>
      </c>
      <c r="C594" s="12">
        <v>26.1</v>
      </c>
      <c r="D594" s="12">
        <v>6.99</v>
      </c>
      <c r="E594" s="12">
        <v>0.41</v>
      </c>
      <c r="F594" s="12">
        <v>8.26</v>
      </c>
      <c r="G594" s="12">
        <v>18.36</v>
      </c>
      <c r="H594" s="12">
        <v>26.62</v>
      </c>
      <c r="I594" s="12">
        <v>1.82</v>
      </c>
      <c r="J594" s="12">
        <v>12</v>
      </c>
      <c r="K594" s="12">
        <v>1</v>
      </c>
      <c r="L594" s="12">
        <v>23.4</v>
      </c>
      <c r="M594" s="12">
        <v>97.1</v>
      </c>
      <c r="N594" s="13">
        <v>1013.7</v>
      </c>
      <c r="O594" s="12">
        <v>15</v>
      </c>
      <c r="P594" s="12">
        <v>0.44</v>
      </c>
      <c r="Q594" s="12">
        <v>347.96</v>
      </c>
      <c r="R594" s="15">
        <v>11.2</v>
      </c>
      <c r="S594" s="11">
        <v>1</v>
      </c>
    </row>
    <row r="595" spans="1:19" ht="15.75" customHeight="1">
      <c r="A595" s="6">
        <v>31</v>
      </c>
      <c r="B595" s="7">
        <v>0.5</v>
      </c>
      <c r="C595" s="12">
        <v>25.5</v>
      </c>
      <c r="D595" s="12">
        <v>5.32</v>
      </c>
      <c r="E595" s="12">
        <v>0.55000000000000004</v>
      </c>
      <c r="F595" s="12">
        <v>9.3699999999999992</v>
      </c>
      <c r="G595" s="12">
        <v>19.27</v>
      </c>
      <c r="H595" s="12">
        <v>28.64</v>
      </c>
      <c r="I595" s="12">
        <v>1.87</v>
      </c>
      <c r="J595" s="12">
        <v>13</v>
      </c>
      <c r="K595" s="12">
        <v>4</v>
      </c>
      <c r="L595" s="12">
        <v>23.2</v>
      </c>
      <c r="M595" s="12">
        <v>98.2</v>
      </c>
      <c r="N595" s="13">
        <v>1013.9</v>
      </c>
      <c r="O595" s="12">
        <v>13</v>
      </c>
      <c r="P595" s="12">
        <v>0.39</v>
      </c>
      <c r="Q595" s="12">
        <v>180.85</v>
      </c>
      <c r="R595" s="15">
        <v>10.6</v>
      </c>
      <c r="S595" s="11">
        <v>1</v>
      </c>
    </row>
    <row r="596" spans="1:19" ht="15.75" customHeight="1">
      <c r="A596" s="6">
        <v>31</v>
      </c>
      <c r="B596" s="7">
        <v>0.54166666666666696</v>
      </c>
      <c r="C596" s="12">
        <v>25.1</v>
      </c>
      <c r="D596" s="12">
        <v>5.67</v>
      </c>
      <c r="E596" s="12">
        <v>0.7</v>
      </c>
      <c r="F596" s="12">
        <v>12.72</v>
      </c>
      <c r="G596" s="12">
        <v>20.239999999999998</v>
      </c>
      <c r="H596" s="12">
        <v>32.97</v>
      </c>
      <c r="I596" s="12">
        <v>2.04</v>
      </c>
      <c r="J596" s="12">
        <v>11</v>
      </c>
      <c r="K596" s="12">
        <v>3</v>
      </c>
      <c r="L596" s="12">
        <v>22.9</v>
      </c>
      <c r="M596" s="12">
        <v>98.7</v>
      </c>
      <c r="N596" s="13">
        <v>1013.2</v>
      </c>
      <c r="O596" s="12">
        <v>24</v>
      </c>
      <c r="P596" s="12">
        <v>1.55</v>
      </c>
      <c r="Q596" s="12">
        <v>264.12</v>
      </c>
      <c r="R596" s="15">
        <v>2.4</v>
      </c>
      <c r="S596" s="11">
        <v>1</v>
      </c>
    </row>
    <row r="597" spans="1:19" ht="15.75" customHeight="1">
      <c r="A597" s="6">
        <v>31</v>
      </c>
      <c r="B597" s="7">
        <v>0.58333333333333304</v>
      </c>
      <c r="C597" s="12">
        <v>25.2</v>
      </c>
      <c r="D597" s="12">
        <v>5.65</v>
      </c>
      <c r="E597" s="12">
        <v>0.63</v>
      </c>
      <c r="F597" s="12">
        <v>14.97</v>
      </c>
      <c r="G597" s="12">
        <v>24.28</v>
      </c>
      <c r="H597" s="12">
        <v>39.25</v>
      </c>
      <c r="I597" s="12">
        <v>2.15</v>
      </c>
      <c r="J597" s="12">
        <v>11</v>
      </c>
      <c r="K597" s="12">
        <v>1</v>
      </c>
      <c r="L597" s="12">
        <v>23.2</v>
      </c>
      <c r="M597" s="12">
        <v>98.7</v>
      </c>
      <c r="N597" s="13">
        <v>1012.2</v>
      </c>
      <c r="O597" s="12">
        <v>48</v>
      </c>
      <c r="P597" s="12">
        <v>0.86</v>
      </c>
      <c r="Q597" s="12">
        <v>311.33</v>
      </c>
      <c r="R597" s="15">
        <v>1</v>
      </c>
      <c r="S597" s="11">
        <v>1</v>
      </c>
    </row>
    <row r="598" spans="1:19" ht="15.75" customHeight="1">
      <c r="A598" s="6">
        <v>31</v>
      </c>
      <c r="B598" s="7">
        <v>0.625</v>
      </c>
      <c r="C598" s="12">
        <v>25.5</v>
      </c>
      <c r="D598" s="12">
        <v>4.03</v>
      </c>
      <c r="E598" s="12">
        <v>0.73</v>
      </c>
      <c r="F598" s="12">
        <v>20.5</v>
      </c>
      <c r="G598" s="12">
        <v>24.79</v>
      </c>
      <c r="H598" s="12">
        <v>45.29</v>
      </c>
      <c r="I598" s="12">
        <v>2.02</v>
      </c>
      <c r="J598" s="12">
        <v>19</v>
      </c>
      <c r="K598" s="12">
        <v>7</v>
      </c>
      <c r="L598" s="12">
        <v>23.5</v>
      </c>
      <c r="M598" s="12">
        <v>98.5</v>
      </c>
      <c r="N598" s="13">
        <v>1011.9</v>
      </c>
      <c r="O598" s="12">
        <v>83</v>
      </c>
      <c r="P598" s="12">
        <v>0.82</v>
      </c>
      <c r="Q598" s="12">
        <v>212.55</v>
      </c>
      <c r="R598" s="15">
        <v>0.2</v>
      </c>
      <c r="S598" s="11">
        <v>1</v>
      </c>
    </row>
    <row r="599" spans="1:19" ht="15.75" customHeight="1">
      <c r="A599" s="6">
        <v>31</v>
      </c>
      <c r="B599" s="7">
        <v>0.66666666666666696</v>
      </c>
      <c r="C599" s="12">
        <v>25.5</v>
      </c>
      <c r="D599" s="12">
        <v>3.42</v>
      </c>
      <c r="E599" s="12">
        <v>0.84</v>
      </c>
      <c r="F599" s="12">
        <v>20.53</v>
      </c>
      <c r="G599" s="12">
        <v>23.97</v>
      </c>
      <c r="H599" s="12">
        <v>44.51</v>
      </c>
      <c r="I599" s="12">
        <v>1.91</v>
      </c>
      <c r="J599" s="12">
        <v>19</v>
      </c>
      <c r="K599" s="12">
        <v>6</v>
      </c>
      <c r="L599" s="12">
        <v>24.2</v>
      </c>
      <c r="M599" s="12">
        <v>96.9</v>
      </c>
      <c r="N599" s="13">
        <v>1011.8</v>
      </c>
      <c r="O599" s="12">
        <v>83</v>
      </c>
      <c r="P599" s="12">
        <v>0.23</v>
      </c>
      <c r="Q599" s="12">
        <v>334.36</v>
      </c>
      <c r="R599" s="15">
        <v>0.2</v>
      </c>
      <c r="S599" s="11">
        <v>1</v>
      </c>
    </row>
    <row r="600" spans="1:19" ht="15.75" customHeight="1">
      <c r="A600" s="6">
        <v>31</v>
      </c>
      <c r="B600" s="7">
        <v>0.70833333333333304</v>
      </c>
      <c r="C600" s="12">
        <v>25.2</v>
      </c>
      <c r="D600" s="12">
        <v>1.83</v>
      </c>
      <c r="E600" s="12">
        <v>1.01</v>
      </c>
      <c r="F600" s="12">
        <v>21.87</v>
      </c>
      <c r="G600" s="12">
        <v>23.1</v>
      </c>
      <c r="H600" s="12">
        <v>44.97</v>
      </c>
      <c r="I600" s="12">
        <v>1.83</v>
      </c>
      <c r="J600" s="12">
        <v>23</v>
      </c>
      <c r="K600" s="12">
        <v>7</v>
      </c>
      <c r="L600" s="12">
        <v>24.6</v>
      </c>
      <c r="M600" s="12">
        <v>96.1</v>
      </c>
      <c r="N600" s="13">
        <v>1011.3</v>
      </c>
      <c r="O600" s="12">
        <v>46</v>
      </c>
      <c r="P600" s="12">
        <v>0.3</v>
      </c>
      <c r="Q600" s="12">
        <v>2.17</v>
      </c>
      <c r="R600" s="15">
        <v>0</v>
      </c>
      <c r="S600" s="11">
        <v>1</v>
      </c>
    </row>
    <row r="601" spans="1:19" ht="15.75" customHeight="1">
      <c r="A601" s="6">
        <v>31</v>
      </c>
      <c r="B601" s="7">
        <v>0.75</v>
      </c>
      <c r="C601" s="12">
        <v>24.9</v>
      </c>
      <c r="D601" s="12">
        <v>0.73</v>
      </c>
      <c r="E601" s="12">
        <v>1.63</v>
      </c>
      <c r="F601" s="12">
        <v>27.33</v>
      </c>
      <c r="G601" s="12">
        <v>25.18</v>
      </c>
      <c r="H601" s="12">
        <v>52.5</v>
      </c>
      <c r="I601" s="12">
        <v>2.0099999999999998</v>
      </c>
      <c r="J601" s="12">
        <v>24</v>
      </c>
      <c r="K601" s="12">
        <v>11</v>
      </c>
      <c r="L601" s="12">
        <v>24.6</v>
      </c>
      <c r="M601" s="12">
        <v>96.1</v>
      </c>
      <c r="N601" s="13">
        <v>1011.9</v>
      </c>
      <c r="O601" s="12">
        <v>13</v>
      </c>
      <c r="P601" s="12">
        <v>0.83</v>
      </c>
      <c r="Q601" s="12">
        <v>170.66</v>
      </c>
      <c r="R601" s="15">
        <v>0</v>
      </c>
      <c r="S601" s="11">
        <v>1</v>
      </c>
    </row>
    <row r="602" spans="1:19" ht="15.75" customHeight="1">
      <c r="A602" s="6">
        <v>31</v>
      </c>
      <c r="B602" s="7">
        <v>0.79166666666666696</v>
      </c>
      <c r="C602" s="12">
        <v>25</v>
      </c>
      <c r="D602" s="12">
        <v>0.56999999999999995</v>
      </c>
      <c r="E602" s="12">
        <v>1.25</v>
      </c>
      <c r="F602" s="12">
        <v>27.04</v>
      </c>
      <c r="G602" s="12">
        <v>28.08</v>
      </c>
      <c r="H602" s="12">
        <v>55.13</v>
      </c>
      <c r="I602" s="12">
        <v>2.16</v>
      </c>
      <c r="J602" s="12">
        <v>32</v>
      </c>
      <c r="K602" s="12">
        <v>10</v>
      </c>
      <c r="L602" s="12">
        <v>24.5</v>
      </c>
      <c r="M602" s="12">
        <v>94.6</v>
      </c>
      <c r="N602" s="13">
        <v>1013</v>
      </c>
      <c r="O602" s="12">
        <v>4</v>
      </c>
      <c r="P602" s="12">
        <v>1.34</v>
      </c>
      <c r="Q602" s="12">
        <v>230.14</v>
      </c>
      <c r="R602" s="15">
        <v>0</v>
      </c>
      <c r="S602" s="11">
        <v>1</v>
      </c>
    </row>
    <row r="603" spans="1:19" ht="15.75" customHeight="1">
      <c r="A603" s="6">
        <v>31</v>
      </c>
      <c r="B603" s="7">
        <v>0.83333333333333304</v>
      </c>
      <c r="C603" s="12">
        <v>25.1</v>
      </c>
      <c r="D603" s="12">
        <v>0.37</v>
      </c>
      <c r="E603" s="12">
        <v>1.1100000000000001</v>
      </c>
      <c r="F603" s="12">
        <v>22.07</v>
      </c>
      <c r="G603" s="12">
        <v>26.27</v>
      </c>
      <c r="H603" s="12">
        <v>48.34</v>
      </c>
      <c r="I603" s="12">
        <v>2.15</v>
      </c>
      <c r="J603" s="12">
        <v>39</v>
      </c>
      <c r="K603" s="12">
        <v>8</v>
      </c>
      <c r="L603" s="12">
        <v>24.4</v>
      </c>
      <c r="M603" s="12">
        <v>94.3</v>
      </c>
      <c r="N603" s="13">
        <v>1013.4</v>
      </c>
      <c r="O603" s="12">
        <v>3</v>
      </c>
      <c r="P603" s="12">
        <v>0.85</v>
      </c>
      <c r="Q603" s="12">
        <v>263.05</v>
      </c>
      <c r="R603" s="15">
        <v>0</v>
      </c>
      <c r="S603" s="11">
        <v>1</v>
      </c>
    </row>
    <row r="604" spans="1:19" ht="15.75" customHeight="1">
      <c r="A604" s="6">
        <v>31</v>
      </c>
      <c r="B604" s="7">
        <v>0.875</v>
      </c>
      <c r="C604" s="12">
        <v>25.1</v>
      </c>
      <c r="D604" s="12">
        <v>0.62</v>
      </c>
      <c r="E604" s="12">
        <v>1.03</v>
      </c>
      <c r="F604" s="12">
        <v>15.53</v>
      </c>
      <c r="G604" s="12">
        <v>25.44</v>
      </c>
      <c r="H604" s="12">
        <v>40.97</v>
      </c>
      <c r="I604" s="12">
        <v>2.1</v>
      </c>
      <c r="J604" s="12">
        <v>32</v>
      </c>
      <c r="K604" s="12">
        <v>3</v>
      </c>
      <c r="L604" s="12">
        <v>24.4</v>
      </c>
      <c r="M604" s="12">
        <v>94.3</v>
      </c>
      <c r="N604" s="13">
        <v>1013.6</v>
      </c>
      <c r="O604" s="12">
        <v>3</v>
      </c>
      <c r="P604" s="12">
        <v>0.12</v>
      </c>
      <c r="Q604" s="12">
        <v>325.14999999999998</v>
      </c>
      <c r="R604" s="15">
        <v>0</v>
      </c>
      <c r="S604" s="11">
        <v>1</v>
      </c>
    </row>
    <row r="605" spans="1:19" ht="15.75" customHeight="1">
      <c r="A605" s="6">
        <v>31</v>
      </c>
      <c r="B605" s="7">
        <v>0.91666666666666696</v>
      </c>
      <c r="C605" s="12">
        <v>25.1</v>
      </c>
      <c r="D605" s="12">
        <v>0.12</v>
      </c>
      <c r="E605" s="12">
        <v>1.1299999999999999</v>
      </c>
      <c r="F605" s="12">
        <v>24.8</v>
      </c>
      <c r="G605" s="12">
        <v>21.53</v>
      </c>
      <c r="H605" s="12">
        <v>46.33</v>
      </c>
      <c r="I605" s="12">
        <v>2.04</v>
      </c>
      <c r="J605" s="12">
        <v>36</v>
      </c>
      <c r="K605" s="12">
        <v>1</v>
      </c>
      <c r="L605" s="12">
        <v>24.1</v>
      </c>
      <c r="M605" s="12">
        <v>95.5</v>
      </c>
      <c r="N605" s="13">
        <v>1013.5</v>
      </c>
      <c r="O605" s="12">
        <v>1</v>
      </c>
      <c r="P605" s="12">
        <v>0.63</v>
      </c>
      <c r="Q605" s="12">
        <v>133.38</v>
      </c>
      <c r="R605" s="15">
        <v>0</v>
      </c>
      <c r="S605" s="11">
        <v>1</v>
      </c>
    </row>
    <row r="606" spans="1:19" ht="15.75" customHeight="1">
      <c r="A606" s="6">
        <v>31</v>
      </c>
      <c r="B606" s="7">
        <v>0.95833333333333304</v>
      </c>
      <c r="C606" s="12">
        <v>25</v>
      </c>
      <c r="D606" s="12">
        <v>0.21</v>
      </c>
      <c r="E606" s="12">
        <v>1.27</v>
      </c>
      <c r="F606" s="12">
        <v>29.82</v>
      </c>
      <c r="G606" s="12">
        <v>20.75</v>
      </c>
      <c r="H606" s="12">
        <v>50.56</v>
      </c>
      <c r="I606" s="12">
        <v>2.12</v>
      </c>
      <c r="J606" s="12">
        <v>41</v>
      </c>
      <c r="K606" s="12">
        <v>7</v>
      </c>
      <c r="L606" s="12">
        <v>24</v>
      </c>
      <c r="M606" s="12">
        <v>96.3</v>
      </c>
      <c r="N606" s="13">
        <v>1013</v>
      </c>
      <c r="O606" s="12">
        <v>1</v>
      </c>
      <c r="P606" s="12">
        <v>0.24</v>
      </c>
      <c r="Q606" s="12">
        <v>313.81</v>
      </c>
      <c r="R606" s="15">
        <v>0</v>
      </c>
      <c r="S606" s="11">
        <v>1</v>
      </c>
    </row>
    <row r="607" spans="1:19" ht="15.75" customHeight="1"/>
    <row r="608" spans="1:19" ht="15.75" customHeight="1">
      <c r="A608" s="106" t="s">
        <v>55</v>
      </c>
      <c r="B608" s="107"/>
      <c r="C608" s="12">
        <v>0</v>
      </c>
      <c r="D608" s="12">
        <v>0</v>
      </c>
      <c r="E608" s="12">
        <v>0</v>
      </c>
      <c r="F608" s="12">
        <v>0</v>
      </c>
      <c r="G608" s="12">
        <v>0</v>
      </c>
      <c r="H608" s="12">
        <v>0</v>
      </c>
      <c r="I608" s="12">
        <v>0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  <c r="O608" s="12">
        <v>0</v>
      </c>
      <c r="P608" s="12">
        <v>0</v>
      </c>
      <c r="Q608" s="12">
        <v>0</v>
      </c>
      <c r="R608" s="12">
        <v>0</v>
      </c>
    </row>
    <row r="609" spans="1:20" ht="15.75" customHeight="1">
      <c r="A609" s="108" t="s">
        <v>1</v>
      </c>
      <c r="B609" s="107"/>
      <c r="C609" s="12">
        <v>0</v>
      </c>
      <c r="D609" s="12">
        <v>0</v>
      </c>
      <c r="E609" s="12">
        <v>0</v>
      </c>
      <c r="F609" s="12">
        <v>0</v>
      </c>
      <c r="G609" s="12">
        <v>0</v>
      </c>
      <c r="H609" s="12">
        <v>0</v>
      </c>
      <c r="I609" s="12">
        <v>0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  <c r="O609" s="12">
        <v>0</v>
      </c>
      <c r="P609" s="12">
        <v>0</v>
      </c>
      <c r="Q609" s="12">
        <v>0</v>
      </c>
      <c r="R609" s="12">
        <v>0</v>
      </c>
    </row>
    <row r="610" spans="1:20" ht="15.75" customHeight="1">
      <c r="A610" s="109" t="s">
        <v>2</v>
      </c>
      <c r="B610" s="107"/>
      <c r="C610" s="12">
        <v>0</v>
      </c>
      <c r="D610" s="12">
        <v>0</v>
      </c>
      <c r="E610" s="12">
        <v>0</v>
      </c>
      <c r="F610" s="12">
        <v>0</v>
      </c>
      <c r="G610" s="12">
        <v>0</v>
      </c>
      <c r="H610" s="12">
        <v>0</v>
      </c>
      <c r="I610" s="12">
        <v>0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12">
        <v>0</v>
      </c>
      <c r="R610" s="12">
        <v>0</v>
      </c>
    </row>
    <row r="611" spans="1:20" ht="15.75" customHeight="1">
      <c r="A611" s="110" t="s">
        <v>3</v>
      </c>
      <c r="B611" s="107"/>
      <c r="C611" s="12">
        <v>0</v>
      </c>
      <c r="D611" s="12">
        <v>0</v>
      </c>
      <c r="E611" s="12">
        <v>0</v>
      </c>
      <c r="F611" s="12">
        <v>0</v>
      </c>
      <c r="G611" s="12">
        <v>0</v>
      </c>
      <c r="H611" s="12">
        <v>0</v>
      </c>
      <c r="I611" s="12">
        <v>0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12">
        <v>0</v>
      </c>
      <c r="R611" s="12">
        <v>0</v>
      </c>
    </row>
    <row r="612" spans="1:20" ht="15.75" customHeight="1">
      <c r="A612" s="111" t="s">
        <v>56</v>
      </c>
      <c r="B612" s="107"/>
      <c r="C612" s="12">
        <f t="shared" ref="C612:R612" si="18">24-C608-C609-C610-C611</f>
        <v>24</v>
      </c>
      <c r="D612" s="12">
        <f t="shared" si="18"/>
        <v>24</v>
      </c>
      <c r="E612" s="12">
        <f t="shared" si="18"/>
        <v>24</v>
      </c>
      <c r="F612" s="12">
        <f t="shared" si="18"/>
        <v>24</v>
      </c>
      <c r="G612" s="12">
        <f t="shared" si="18"/>
        <v>24</v>
      </c>
      <c r="H612" s="12">
        <f t="shared" si="18"/>
        <v>24</v>
      </c>
      <c r="I612" s="12">
        <f t="shared" si="18"/>
        <v>24</v>
      </c>
      <c r="J612" s="12">
        <f t="shared" si="18"/>
        <v>24</v>
      </c>
      <c r="K612" s="12">
        <f t="shared" si="18"/>
        <v>24</v>
      </c>
      <c r="L612" s="12">
        <f t="shared" si="18"/>
        <v>24</v>
      </c>
      <c r="M612" s="12">
        <f t="shared" si="18"/>
        <v>24</v>
      </c>
      <c r="N612" s="12">
        <f t="shared" si="18"/>
        <v>24</v>
      </c>
      <c r="O612" s="12">
        <f t="shared" si="18"/>
        <v>24</v>
      </c>
      <c r="P612" s="12">
        <f t="shared" si="18"/>
        <v>24</v>
      </c>
      <c r="Q612" s="12">
        <f t="shared" si="18"/>
        <v>24</v>
      </c>
      <c r="R612" s="12">
        <f t="shared" si="18"/>
        <v>24</v>
      </c>
      <c r="S612" s="29">
        <f>SUM(S6:S606)</f>
        <v>456</v>
      </c>
    </row>
    <row r="613" spans="1:20" ht="15.75" customHeight="1">
      <c r="A613" s="112" t="s">
        <v>57</v>
      </c>
      <c r="B613" s="107"/>
      <c r="C613" s="16">
        <f>C612/(SUM(S583:S606))</f>
        <v>1</v>
      </c>
      <c r="D613" s="16">
        <f>D612/(SUM(S583:S606))</f>
        <v>1</v>
      </c>
      <c r="E613" s="16">
        <f>E612/(SUM(S583:S606))</f>
        <v>1</v>
      </c>
      <c r="F613" s="16">
        <f>F612/(SUM(S583:S606))</f>
        <v>1</v>
      </c>
      <c r="G613" s="16">
        <f>G612/(SUM(S583:S606))</f>
        <v>1</v>
      </c>
      <c r="H613" s="16">
        <f>H612/(SUM(S583:S606))</f>
        <v>1</v>
      </c>
      <c r="I613" s="16">
        <f>I612/(SUM(S583:S606))</f>
        <v>1</v>
      </c>
      <c r="J613" s="16">
        <f>J612/(SUM(S583:S606))</f>
        <v>1</v>
      </c>
      <c r="K613" s="16">
        <f>K612/(SUM(S583:S606))</f>
        <v>1</v>
      </c>
      <c r="L613" s="16">
        <f>L612/(SUM(S583:S606))</f>
        <v>1</v>
      </c>
      <c r="M613" s="16">
        <f>M612/(SUM(S583:S606))</f>
        <v>1</v>
      </c>
      <c r="N613" s="16">
        <f>N612/(SUM(S583:S606))</f>
        <v>1</v>
      </c>
      <c r="O613" s="16">
        <f>O612/(SUM(S583:S606))</f>
        <v>1</v>
      </c>
      <c r="P613" s="16">
        <f>P612/(SUM(S583:S606))</f>
        <v>1</v>
      </c>
      <c r="Q613" s="16">
        <f>Q612/(SUM(S583:S606))</f>
        <v>1</v>
      </c>
      <c r="R613" s="16">
        <f>R612/(SUM(S583:S606))</f>
        <v>1</v>
      </c>
    </row>
    <row r="614" spans="1:20" ht="15.75" customHeight="1"/>
    <row r="615" spans="1:20" ht="15.75" customHeight="1"/>
    <row r="616" spans="1:20" ht="15.75" customHeight="1">
      <c r="A616" s="118" t="s">
        <v>196</v>
      </c>
      <c r="B616" s="107"/>
      <c r="C616" s="30">
        <f>S612</f>
        <v>456</v>
      </c>
      <c r="D616" s="30">
        <f>S612</f>
        <v>456</v>
      </c>
      <c r="E616" s="30">
        <f>S612</f>
        <v>456</v>
      </c>
      <c r="F616" s="30">
        <f>S612</f>
        <v>456</v>
      </c>
      <c r="G616" s="30">
        <f>S612</f>
        <v>456</v>
      </c>
      <c r="H616" s="30">
        <f>S612</f>
        <v>456</v>
      </c>
      <c r="I616" s="30">
        <f>S612</f>
        <v>456</v>
      </c>
      <c r="J616" s="30">
        <f>S612</f>
        <v>456</v>
      </c>
      <c r="K616" s="30">
        <f>S612</f>
        <v>456</v>
      </c>
      <c r="L616" s="30">
        <f>S612</f>
        <v>456</v>
      </c>
      <c r="M616" s="30">
        <f>S612</f>
        <v>456</v>
      </c>
      <c r="N616" s="30">
        <f>S612</f>
        <v>456</v>
      </c>
      <c r="O616" s="30">
        <f>S612</f>
        <v>456</v>
      </c>
      <c r="P616" s="30">
        <f>S612</f>
        <v>456</v>
      </c>
      <c r="Q616" s="30">
        <f>S612</f>
        <v>456</v>
      </c>
      <c r="R616" s="30">
        <f>S612</f>
        <v>456</v>
      </c>
      <c r="S616" s="30"/>
      <c r="T616" s="30">
        <f>SUM(C616:R616)</f>
        <v>7296</v>
      </c>
    </row>
    <row r="617" spans="1:20" ht="15.75" customHeight="1"/>
    <row r="618" spans="1:20" ht="15.75" customHeight="1">
      <c r="A618" s="119" t="s">
        <v>0</v>
      </c>
      <c r="B618" s="107"/>
      <c r="C618" s="31">
        <f t="shared" ref="C618:R618" si="19">SUM(C32,C64,C96,C128,C160,C192,C224,C256,C288,C320,C352,C384,C416,C448,C480,C512,C544,C576,C608)</f>
        <v>3</v>
      </c>
      <c r="D618" s="31">
        <f t="shared" si="19"/>
        <v>3</v>
      </c>
      <c r="E618" s="31">
        <f t="shared" si="19"/>
        <v>3</v>
      </c>
      <c r="F618" s="31">
        <f t="shared" si="19"/>
        <v>6</v>
      </c>
      <c r="G618" s="31">
        <f t="shared" si="19"/>
        <v>6</v>
      </c>
      <c r="H618" s="31">
        <f t="shared" si="19"/>
        <v>6</v>
      </c>
      <c r="I618" s="31">
        <f t="shared" si="19"/>
        <v>3</v>
      </c>
      <c r="J618" s="31">
        <f t="shared" si="19"/>
        <v>0</v>
      </c>
      <c r="K618" s="31">
        <f t="shared" si="19"/>
        <v>0</v>
      </c>
      <c r="L618" s="31">
        <f t="shared" si="19"/>
        <v>3</v>
      </c>
      <c r="M618" s="31">
        <f t="shared" si="19"/>
        <v>3</v>
      </c>
      <c r="N618" s="31">
        <f t="shared" si="19"/>
        <v>3</v>
      </c>
      <c r="O618" s="31">
        <f t="shared" si="19"/>
        <v>7</v>
      </c>
      <c r="P618" s="31">
        <f t="shared" si="19"/>
        <v>3</v>
      </c>
      <c r="Q618" s="31">
        <f t="shared" si="19"/>
        <v>3</v>
      </c>
      <c r="R618" s="31">
        <f t="shared" si="19"/>
        <v>4</v>
      </c>
      <c r="S618" s="32"/>
      <c r="T618" s="31">
        <f t="shared" ref="T618:T622" si="20">SUM(C618:R618)</f>
        <v>56</v>
      </c>
    </row>
    <row r="619" spans="1:20" ht="15.75" customHeight="1">
      <c r="A619" s="120" t="s">
        <v>1</v>
      </c>
      <c r="B619" s="107"/>
      <c r="C619" s="30">
        <f t="shared" ref="C619:R619" si="21">SUM(C33,C65,C97,C129,C161,C193,C225,C257,C289,C321,C353,C385,C417,C449,C481,C513,C545,C577,C609)</f>
        <v>45</v>
      </c>
      <c r="D619" s="30">
        <f t="shared" si="21"/>
        <v>26</v>
      </c>
      <c r="E619" s="30">
        <f t="shared" si="21"/>
        <v>26</v>
      </c>
      <c r="F619" s="30">
        <f t="shared" si="21"/>
        <v>27</v>
      </c>
      <c r="G619" s="30">
        <f t="shared" si="21"/>
        <v>27</v>
      </c>
      <c r="H619" s="30">
        <f t="shared" si="21"/>
        <v>27</v>
      </c>
      <c r="I619" s="30">
        <f t="shared" si="21"/>
        <v>28</v>
      </c>
      <c r="J619" s="30">
        <f t="shared" si="21"/>
        <v>59</v>
      </c>
      <c r="K619" s="30">
        <f t="shared" si="21"/>
        <v>246</v>
      </c>
      <c r="L619" s="30">
        <f t="shared" si="21"/>
        <v>47</v>
      </c>
      <c r="M619" s="30">
        <f t="shared" si="21"/>
        <v>47</v>
      </c>
      <c r="N619" s="30">
        <f t="shared" si="21"/>
        <v>45</v>
      </c>
      <c r="O619" s="30">
        <f t="shared" si="21"/>
        <v>56</v>
      </c>
      <c r="P619" s="30">
        <f t="shared" si="21"/>
        <v>45</v>
      </c>
      <c r="Q619" s="30">
        <f t="shared" si="21"/>
        <v>45</v>
      </c>
      <c r="R619" s="30">
        <f t="shared" si="21"/>
        <v>47</v>
      </c>
      <c r="S619" s="33"/>
      <c r="T619" s="30">
        <f t="shared" si="20"/>
        <v>843</v>
      </c>
    </row>
    <row r="620" spans="1:20" ht="15.75" customHeight="1">
      <c r="A620" s="121" t="s">
        <v>2</v>
      </c>
      <c r="B620" s="107"/>
      <c r="C620" s="34">
        <f t="shared" ref="C620:R620" si="22">SUM(C34,C66,C98,C130,C162,C194,C226,C258,C290,C322,C354,C386,C418,C450,C482,C514,C546,C578,C610)</f>
        <v>2</v>
      </c>
      <c r="D620" s="34">
        <f t="shared" si="22"/>
        <v>0</v>
      </c>
      <c r="E620" s="34">
        <f t="shared" si="22"/>
        <v>1</v>
      </c>
      <c r="F620" s="34">
        <f t="shared" si="22"/>
        <v>1</v>
      </c>
      <c r="G620" s="34">
        <f t="shared" si="22"/>
        <v>1</v>
      </c>
      <c r="H620" s="34">
        <f t="shared" si="22"/>
        <v>1</v>
      </c>
      <c r="I620" s="34">
        <f t="shared" si="22"/>
        <v>4</v>
      </c>
      <c r="J620" s="34">
        <f t="shared" si="22"/>
        <v>3</v>
      </c>
      <c r="K620" s="34">
        <f t="shared" si="22"/>
        <v>85</v>
      </c>
      <c r="L620" s="34">
        <f t="shared" si="22"/>
        <v>3</v>
      </c>
      <c r="M620" s="34">
        <f t="shared" si="22"/>
        <v>2</v>
      </c>
      <c r="N620" s="34">
        <f t="shared" si="22"/>
        <v>4</v>
      </c>
      <c r="O620" s="34">
        <f t="shared" si="22"/>
        <v>2</v>
      </c>
      <c r="P620" s="34">
        <f t="shared" si="22"/>
        <v>2</v>
      </c>
      <c r="Q620" s="34">
        <f t="shared" si="22"/>
        <v>2</v>
      </c>
      <c r="R620" s="34">
        <f t="shared" si="22"/>
        <v>2</v>
      </c>
      <c r="S620" s="35"/>
      <c r="T620" s="34">
        <f t="shared" si="20"/>
        <v>115</v>
      </c>
    </row>
    <row r="621" spans="1:20" ht="15.75" customHeight="1">
      <c r="A621" s="122" t="s">
        <v>3</v>
      </c>
      <c r="B621" s="107"/>
      <c r="C621" s="36">
        <f t="shared" ref="C621:R621" si="23">SUM(C35,C67,C99,C131,C163,C195,C227,C259,C291,C323,C355,C387,C419,C451,C483,C515,C547,C579,C611)</f>
        <v>0</v>
      </c>
      <c r="D621" s="36">
        <f t="shared" si="23"/>
        <v>4</v>
      </c>
      <c r="E621" s="36">
        <f t="shared" si="23"/>
        <v>5</v>
      </c>
      <c r="F621" s="36">
        <f t="shared" si="23"/>
        <v>3</v>
      </c>
      <c r="G621" s="36">
        <f t="shared" si="23"/>
        <v>3</v>
      </c>
      <c r="H621" s="36">
        <f t="shared" si="23"/>
        <v>3</v>
      </c>
      <c r="I621" s="36">
        <f t="shared" si="23"/>
        <v>5</v>
      </c>
      <c r="J621" s="36">
        <f t="shared" si="23"/>
        <v>2</v>
      </c>
      <c r="K621" s="36">
        <f t="shared" si="23"/>
        <v>0</v>
      </c>
      <c r="L621" s="36">
        <f t="shared" si="23"/>
        <v>0</v>
      </c>
      <c r="M621" s="36">
        <f t="shared" si="23"/>
        <v>0</v>
      </c>
      <c r="N621" s="36">
        <f t="shared" si="23"/>
        <v>0</v>
      </c>
      <c r="O621" s="36">
        <f t="shared" si="23"/>
        <v>0</v>
      </c>
      <c r="P621" s="36">
        <f t="shared" si="23"/>
        <v>0</v>
      </c>
      <c r="Q621" s="36">
        <f t="shared" si="23"/>
        <v>0</v>
      </c>
      <c r="R621" s="36">
        <f t="shared" si="23"/>
        <v>2</v>
      </c>
      <c r="S621" s="37"/>
      <c r="T621" s="36">
        <f t="shared" si="20"/>
        <v>27</v>
      </c>
    </row>
    <row r="622" spans="1:20" ht="15.75" customHeight="1">
      <c r="A622" s="123" t="s">
        <v>56</v>
      </c>
      <c r="B622" s="107"/>
      <c r="C622" s="38">
        <f t="shared" ref="C622:R622" si="24">SUM(C36,C68,C100,C132,C164,C196,C228,C260,C292,C324,C356,C388,C420,C452,C484,C516,C548,C580,C612)</f>
        <v>406</v>
      </c>
      <c r="D622" s="38">
        <f t="shared" si="24"/>
        <v>423</v>
      </c>
      <c r="E622" s="38">
        <f t="shared" si="24"/>
        <v>421</v>
      </c>
      <c r="F622" s="38">
        <f t="shared" si="24"/>
        <v>419</v>
      </c>
      <c r="G622" s="38">
        <f t="shared" si="24"/>
        <v>419</v>
      </c>
      <c r="H622" s="38">
        <f t="shared" si="24"/>
        <v>419</v>
      </c>
      <c r="I622" s="38">
        <f t="shared" si="24"/>
        <v>416</v>
      </c>
      <c r="J622" s="38">
        <f t="shared" si="24"/>
        <v>392</v>
      </c>
      <c r="K622" s="38">
        <f t="shared" si="24"/>
        <v>125</v>
      </c>
      <c r="L622" s="38">
        <f t="shared" si="24"/>
        <v>403</v>
      </c>
      <c r="M622" s="38">
        <f t="shared" si="24"/>
        <v>404</v>
      </c>
      <c r="N622" s="38">
        <f t="shared" si="24"/>
        <v>404</v>
      </c>
      <c r="O622" s="38">
        <f t="shared" si="24"/>
        <v>391</v>
      </c>
      <c r="P622" s="38">
        <f t="shared" si="24"/>
        <v>406</v>
      </c>
      <c r="Q622" s="38">
        <f t="shared" si="24"/>
        <v>406</v>
      </c>
      <c r="R622" s="38">
        <f t="shared" si="24"/>
        <v>401</v>
      </c>
      <c r="S622" s="39"/>
      <c r="T622" s="38">
        <f t="shared" si="20"/>
        <v>6255</v>
      </c>
    </row>
    <row r="623" spans="1:20" ht="15.75" customHeight="1"/>
    <row r="624" spans="1:20" ht="15.75" customHeight="1">
      <c r="A624" s="40" t="s">
        <v>197</v>
      </c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1">
        <f>T622/(T616-T619-T621)</f>
        <v>0.9733893557422969</v>
      </c>
    </row>
    <row r="625" spans="1:20" ht="15.75" customHeight="1"/>
    <row r="626" spans="1:20" ht="15.75" customHeight="1">
      <c r="A626" s="113" t="s">
        <v>198</v>
      </c>
      <c r="B626" s="114"/>
      <c r="C626" s="114"/>
      <c r="D626" s="114"/>
      <c r="P626" s="115" t="s">
        <v>199</v>
      </c>
      <c r="Q626" s="116"/>
      <c r="R626" s="116"/>
      <c r="S626" s="117"/>
      <c r="T626" s="2">
        <f>SUM(T618:T622)</f>
        <v>7296</v>
      </c>
    </row>
    <row r="627" spans="1:20" ht="15.75" customHeight="1">
      <c r="A627" s="11" t="s">
        <v>200</v>
      </c>
    </row>
    <row r="628" spans="1:20" ht="15.75" customHeight="1">
      <c r="A628" s="11" t="s">
        <v>201</v>
      </c>
    </row>
    <row r="629" spans="1:20" ht="15.75" customHeight="1">
      <c r="A629" s="11" t="s">
        <v>202</v>
      </c>
      <c r="S629" s="3"/>
    </row>
    <row r="630" spans="1:20" ht="15.75" customHeight="1">
      <c r="A630" s="11" t="s">
        <v>203</v>
      </c>
    </row>
    <row r="631" spans="1:20" ht="15.75" customHeight="1">
      <c r="A631" s="11" t="s">
        <v>204</v>
      </c>
    </row>
    <row r="632" spans="1:20" ht="15.75" customHeight="1">
      <c r="A632" s="11" t="s">
        <v>205</v>
      </c>
    </row>
    <row r="633" spans="1:20" ht="15.75" customHeight="1">
      <c r="A633" s="11" t="s">
        <v>206</v>
      </c>
    </row>
    <row r="634" spans="1:20" ht="15.75" customHeight="1">
      <c r="A634" s="11" t="s">
        <v>207</v>
      </c>
    </row>
    <row r="635" spans="1:20" ht="15.75" customHeight="1">
      <c r="A635" s="11" t="s">
        <v>208</v>
      </c>
    </row>
    <row r="636" spans="1:20" ht="15.75" customHeight="1">
      <c r="A636" s="11" t="s">
        <v>209</v>
      </c>
    </row>
    <row r="637" spans="1:20" ht="15.75" customHeight="1">
      <c r="A637" s="11" t="s">
        <v>210</v>
      </c>
    </row>
    <row r="638" spans="1:20" ht="15.75" customHeight="1">
      <c r="A638" s="11" t="s">
        <v>211</v>
      </c>
    </row>
    <row r="639" spans="1:20" ht="15.75" customHeight="1">
      <c r="A639" s="11" t="s">
        <v>212</v>
      </c>
    </row>
    <row r="640" spans="1:20" ht="15.75" customHeight="1">
      <c r="A640" s="11" t="s">
        <v>213</v>
      </c>
    </row>
    <row r="641" spans="1:1" ht="15.75" customHeight="1">
      <c r="A641" s="11" t="s">
        <v>214</v>
      </c>
    </row>
    <row r="642" spans="1:1" ht="15.75" customHeight="1">
      <c r="A642" s="11" t="s">
        <v>215</v>
      </c>
    </row>
    <row r="643" spans="1:1" ht="15.75" customHeight="1">
      <c r="A643" s="11" t="s">
        <v>216</v>
      </c>
    </row>
    <row r="644" spans="1:1" ht="15.75" customHeight="1">
      <c r="A644" s="11" t="s">
        <v>217</v>
      </c>
    </row>
    <row r="645" spans="1:1" ht="15.75" customHeight="1">
      <c r="A645" s="11" t="s">
        <v>218</v>
      </c>
    </row>
    <row r="646" spans="1:1" ht="15.75" customHeight="1">
      <c r="A646" s="11" t="s">
        <v>219</v>
      </c>
    </row>
    <row r="647" spans="1:1" ht="15.75" customHeight="1"/>
    <row r="648" spans="1:1" ht="15.75" customHeight="1"/>
    <row r="649" spans="1:1" ht="15.75" customHeight="1"/>
    <row r="650" spans="1:1" ht="15.75" customHeight="1"/>
    <row r="651" spans="1:1" ht="15.75" customHeight="1"/>
    <row r="652" spans="1:1" ht="15.75" customHeight="1"/>
    <row r="653" spans="1:1" ht="15.75" customHeight="1"/>
    <row r="654" spans="1:1" ht="15.75" customHeight="1"/>
    <row r="655" spans="1:1" ht="15.75" customHeight="1"/>
    <row r="656" spans="1:1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31">
    <mergeCell ref="A1:XFD1"/>
    <mergeCell ref="A2:B2"/>
    <mergeCell ref="C2:D2"/>
    <mergeCell ref="E2:F2"/>
    <mergeCell ref="G2:H2"/>
    <mergeCell ref="I2:J2"/>
    <mergeCell ref="L2:N2"/>
    <mergeCell ref="O2:R2"/>
    <mergeCell ref="A5:B5"/>
    <mergeCell ref="A32:B32"/>
    <mergeCell ref="A33:B33"/>
    <mergeCell ref="A34:B34"/>
    <mergeCell ref="A35:B35"/>
    <mergeCell ref="A36:B36"/>
    <mergeCell ref="A37:B37"/>
    <mergeCell ref="A64:B64"/>
    <mergeCell ref="A65:B65"/>
    <mergeCell ref="A66:B66"/>
    <mergeCell ref="A67:B67"/>
    <mergeCell ref="A68:B68"/>
    <mergeCell ref="A69:B69"/>
    <mergeCell ref="A96:B96"/>
    <mergeCell ref="A97:B97"/>
    <mergeCell ref="A98:B98"/>
    <mergeCell ref="A99:B99"/>
    <mergeCell ref="A100:B100"/>
    <mergeCell ref="A101:B101"/>
    <mergeCell ref="A128:B128"/>
    <mergeCell ref="A260:B260"/>
    <mergeCell ref="A261:B261"/>
    <mergeCell ref="A129:B129"/>
    <mergeCell ref="A130:B130"/>
    <mergeCell ref="A131:B131"/>
    <mergeCell ref="A132:B132"/>
    <mergeCell ref="A133:B133"/>
    <mergeCell ref="A160:B160"/>
    <mergeCell ref="A161:B161"/>
    <mergeCell ref="A162:B162"/>
    <mergeCell ref="A163:B163"/>
    <mergeCell ref="A384:B384"/>
    <mergeCell ref="A385:B385"/>
    <mergeCell ref="A386:B386"/>
    <mergeCell ref="A164:B164"/>
    <mergeCell ref="A165:B165"/>
    <mergeCell ref="A192:B192"/>
    <mergeCell ref="A193:B193"/>
    <mergeCell ref="A194:B194"/>
    <mergeCell ref="A195:B195"/>
    <mergeCell ref="A288:B288"/>
    <mergeCell ref="A289:B289"/>
    <mergeCell ref="A290:B290"/>
    <mergeCell ref="A196:B196"/>
    <mergeCell ref="A197:B197"/>
    <mergeCell ref="A224:B224"/>
    <mergeCell ref="A225:B225"/>
    <mergeCell ref="A226:B226"/>
    <mergeCell ref="A227:B227"/>
    <mergeCell ref="A228:B228"/>
    <mergeCell ref="A229:B229"/>
    <mergeCell ref="A256:B256"/>
    <mergeCell ref="A257:B257"/>
    <mergeCell ref="A258:B258"/>
    <mergeCell ref="A259:B259"/>
    <mergeCell ref="A577:B577"/>
    <mergeCell ref="A549:B549"/>
    <mergeCell ref="A576:B576"/>
    <mergeCell ref="A291:B291"/>
    <mergeCell ref="A292:B292"/>
    <mergeCell ref="A293:B293"/>
    <mergeCell ref="A452:B452"/>
    <mergeCell ref="A453:B453"/>
    <mergeCell ref="A480:B480"/>
    <mergeCell ref="A481:B481"/>
    <mergeCell ref="A482:B482"/>
    <mergeCell ref="A483:B483"/>
    <mergeCell ref="A320:B320"/>
    <mergeCell ref="A321:B321"/>
    <mergeCell ref="A322:B322"/>
    <mergeCell ref="A323:B323"/>
    <mergeCell ref="A324:B324"/>
    <mergeCell ref="A325:B325"/>
    <mergeCell ref="A352:B352"/>
    <mergeCell ref="A353:B353"/>
    <mergeCell ref="A354:B354"/>
    <mergeCell ref="A355:B355"/>
    <mergeCell ref="A356:B356"/>
    <mergeCell ref="A357:B357"/>
    <mergeCell ref="A578:B578"/>
    <mergeCell ref="A579:B579"/>
    <mergeCell ref="A580:B580"/>
    <mergeCell ref="A581:B581"/>
    <mergeCell ref="A608:B608"/>
    <mergeCell ref="A609:B609"/>
    <mergeCell ref="A620:B620"/>
    <mergeCell ref="A621:B621"/>
    <mergeCell ref="A622:B622"/>
    <mergeCell ref="A626:D626"/>
    <mergeCell ref="P626:S626"/>
    <mergeCell ref="A610:B610"/>
    <mergeCell ref="A611:B611"/>
    <mergeCell ref="A612:B612"/>
    <mergeCell ref="A613:B613"/>
    <mergeCell ref="A616:B616"/>
    <mergeCell ref="A618:B618"/>
    <mergeCell ref="A619:B619"/>
    <mergeCell ref="A387:B387"/>
    <mergeCell ref="A388:B388"/>
    <mergeCell ref="A389:B389"/>
    <mergeCell ref="A416:B416"/>
    <mergeCell ref="A417:B417"/>
    <mergeCell ref="A418:B418"/>
    <mergeCell ref="A419:B419"/>
    <mergeCell ref="A420:B420"/>
    <mergeCell ref="A421:B421"/>
    <mergeCell ref="A448:B448"/>
    <mergeCell ref="A449:B449"/>
    <mergeCell ref="A450:B450"/>
    <mergeCell ref="A451:B451"/>
    <mergeCell ref="A544:B544"/>
    <mergeCell ref="A545:B545"/>
    <mergeCell ref="A546:B546"/>
    <mergeCell ref="A547:B547"/>
    <mergeCell ref="A548:B548"/>
    <mergeCell ref="A484:B484"/>
    <mergeCell ref="A485:B485"/>
    <mergeCell ref="A512:B512"/>
    <mergeCell ref="A513:B513"/>
    <mergeCell ref="A514:B514"/>
    <mergeCell ref="A515:B515"/>
    <mergeCell ref="A516:B516"/>
    <mergeCell ref="A517:B517"/>
  </mergeCells>
  <conditionalFormatting sqref="C37:R37 C69:R69 C101:R101 C133:R133 C165:R165 C197:R197 C229:R229 C261:R261 C293:R293 C325:R325 C357:R357 C389:R389 C421:R421 C453:R453 C485:R485 C517:R517 C549:R549 C581:R581 C613:R613">
    <cfRule type="cellIs" dxfId="887" priority="1" stopIfTrue="1" operator="between">
      <formula>95%</formula>
      <formula>101%</formula>
    </cfRule>
  </conditionalFormatting>
  <conditionalFormatting sqref="A32:R32 A34:R37 A64:R64 A66:R69 A96:R96 A98:R101 A128:R128 A130:R133 A160:R160 A162:R165 A192:R192 A194:R197 A224:R224 A226:R229 A256:R261 A288:R293 A320:R325 A352:R357 A384:R389 A416:R421 A448:R453 A480:R485 A512:R517 A544:R549 A576:R581 A608:R613 C33:R33 C65:R65 C97:R97 C129:R129 C161:R161 C193:R193 C225:R225">
    <cfRule type="cellIs" dxfId="886" priority="2" stopIfTrue="1" operator="lessThan">
      <formula>0</formula>
    </cfRule>
  </conditionalFormatting>
  <conditionalFormatting sqref="A32:R32 A34:R37 A64:R64 A66:R69 A96:R96 A98:R101 A128:R128 A130:R133 A160:R160 A162:R165 A192:R192 A194:R197 A224:R224 A226:R229 A256:R261 A288:R293 A320:R325 A352:R357 A384:R389 A416:R421 A448:R453 A480:R485 A512:R517 A544:R549 A576:R581 A608:R613 C33:R33 C65:R65 C97:R97 C129:R129 C161:R161 C193:R193 C225:R225">
    <cfRule type="cellIs" dxfId="885" priority="3" stopIfTrue="1" operator="lessThan">
      <formula>0</formula>
    </cfRule>
  </conditionalFormatting>
  <conditionalFormatting sqref="D32:R32 D64:R64 D96:R96 D128:R128 D160:R160 D192:R192 D224:R224 D256:R256 D288:R288 D320:R320 D352:R352 D384:R384 D416:R416 D448:R448 D480:R480 D512:R512 D544:R544 D576:R576 D608:R608">
    <cfRule type="cellIs" dxfId="884" priority="4" stopIfTrue="1" operator="greaterThan">
      <formula>35</formula>
    </cfRule>
  </conditionalFormatting>
  <conditionalFormatting sqref="Q23:Q27">
    <cfRule type="cellIs" dxfId="883" priority="5" operator="notBetween">
      <formula>0</formula>
      <formula>360</formula>
    </cfRule>
  </conditionalFormatting>
  <conditionalFormatting sqref="Q23">
    <cfRule type="cellIs" dxfId="882" priority="6" operator="between">
      <formula>Q22-3</formula>
      <formula>Q22+3</formula>
    </cfRule>
  </conditionalFormatting>
  <conditionalFormatting sqref="Q23">
    <cfRule type="cellIs" dxfId="881" priority="7" operator="between">
      <formula>Q24-3</formula>
      <formula>Q24+3</formula>
    </cfRule>
  </conditionalFormatting>
  <conditionalFormatting sqref="Q24">
    <cfRule type="cellIs" dxfId="880" priority="8" operator="between">
      <formula>Q23-3</formula>
      <formula>Q23+3</formula>
    </cfRule>
  </conditionalFormatting>
  <conditionalFormatting sqref="Q24">
    <cfRule type="cellIs" dxfId="879" priority="9" operator="between">
      <formula>Q25-3</formula>
      <formula>Q25+3</formula>
    </cfRule>
  </conditionalFormatting>
  <conditionalFormatting sqref="Q25">
    <cfRule type="cellIs" dxfId="878" priority="10" operator="between">
      <formula>Q24-3</formula>
      <formula>Q24+3</formula>
    </cfRule>
  </conditionalFormatting>
  <conditionalFormatting sqref="Q25">
    <cfRule type="cellIs" dxfId="877" priority="11" operator="between">
      <formula>Q26-3</formula>
      <formula>Q26+3</formula>
    </cfRule>
  </conditionalFormatting>
  <conditionalFormatting sqref="Q26">
    <cfRule type="cellIs" dxfId="876" priority="12" operator="between">
      <formula>Q25-3</formula>
      <formula>Q25+3</formula>
    </cfRule>
  </conditionalFormatting>
  <conditionalFormatting sqref="Q26">
    <cfRule type="cellIs" dxfId="875" priority="13" operator="between">
      <formula>Q27-3</formula>
      <formula>Q27+3</formula>
    </cfRule>
  </conditionalFormatting>
  <conditionalFormatting sqref="Q27">
    <cfRule type="cellIs" dxfId="874" priority="14" operator="between">
      <formula>Q26-3</formula>
      <formula>Q26+3</formula>
    </cfRule>
  </conditionalFormatting>
  <conditionalFormatting sqref="Q27">
    <cfRule type="cellIs" dxfId="873" priority="15" operator="between">
      <formula>Q28-3</formula>
      <formula>Q28+3</formula>
    </cfRule>
  </conditionalFormatting>
  <conditionalFormatting sqref="P23:P30">
    <cfRule type="cellIs" dxfId="872" priority="16" operator="between">
      <formula>0.5</formula>
      <formula>0.01</formula>
    </cfRule>
  </conditionalFormatting>
  <conditionalFormatting sqref="P23:P30">
    <cfRule type="cellIs" dxfId="871" priority="17" operator="lessThan">
      <formula>0.1</formula>
    </cfRule>
  </conditionalFormatting>
  <conditionalFormatting sqref="O23:O25">
    <cfRule type="cellIs" dxfId="870" priority="18" operator="greaterThan">
      <formula>1000</formula>
    </cfRule>
  </conditionalFormatting>
  <conditionalFormatting sqref="O23:O25">
    <cfRule type="cellIs" dxfId="869" priority="19" operator="lessThan">
      <formula>0</formula>
    </cfRule>
  </conditionalFormatting>
  <conditionalFormatting sqref="R23:R30">
    <cfRule type="cellIs" dxfId="868" priority="20" operator="greaterThan">
      <formula>0</formula>
    </cfRule>
  </conditionalFormatting>
  <conditionalFormatting sqref="N23:N30">
    <cfRule type="cellIs" dxfId="867" priority="21" operator="between">
      <formula>1000</formula>
      <formula>901</formula>
    </cfRule>
  </conditionalFormatting>
  <conditionalFormatting sqref="N23:N30">
    <cfRule type="cellIs" dxfId="866" priority="22" operator="greaterThan">
      <formula>1026</formula>
    </cfRule>
  </conditionalFormatting>
  <conditionalFormatting sqref="N23:N30">
    <cfRule type="cellIs" dxfId="865" priority="23" operator="lessThan">
      <formula>900</formula>
    </cfRule>
  </conditionalFormatting>
  <conditionalFormatting sqref="M25:M30">
    <cfRule type="cellIs" dxfId="864" priority="24" operator="greaterThan">
      <formula>101</formula>
    </cfRule>
  </conditionalFormatting>
  <conditionalFormatting sqref="M25:M30">
    <cfRule type="cellIs" dxfId="863" priority="25" operator="between">
      <formula>100</formula>
      <formula>101</formula>
    </cfRule>
  </conditionalFormatting>
  <conditionalFormatting sqref="M25:M30">
    <cfRule type="cellIs" dxfId="862" priority="26" operator="between">
      <formula>99</formula>
      <formula>100</formula>
    </cfRule>
  </conditionalFormatting>
  <conditionalFormatting sqref="M25:M30">
    <cfRule type="cellIs" dxfId="861" priority="27" operator="lessThan">
      <formula>20</formula>
    </cfRule>
  </conditionalFormatting>
  <conditionalFormatting sqref="M25:M30">
    <cfRule type="cellIs" dxfId="860" priority="28" operator="lessThan">
      <formula>0</formula>
    </cfRule>
  </conditionalFormatting>
  <conditionalFormatting sqref="L25:L30">
    <cfRule type="cellIs" dxfId="859" priority="29" operator="lessThan">
      <formula>0</formula>
    </cfRule>
  </conditionalFormatting>
  <conditionalFormatting sqref="L25:L30">
    <cfRule type="cellIs" dxfId="858" priority="30" operator="lessThan">
      <formula>15</formula>
    </cfRule>
  </conditionalFormatting>
  <conditionalFormatting sqref="L25:L30">
    <cfRule type="cellIs" dxfId="857" priority="31" operator="greaterThan">
      <formula>40</formula>
    </cfRule>
  </conditionalFormatting>
  <conditionalFormatting sqref="E23:E30">
    <cfRule type="cellIs" dxfId="856" priority="32" operator="greaterThan">
      <formula>1</formula>
    </cfRule>
  </conditionalFormatting>
  <conditionalFormatting sqref="E23:E30">
    <cfRule type="cellIs" dxfId="855" priority="33" operator="lessThan">
      <formula>0</formula>
    </cfRule>
  </conditionalFormatting>
  <conditionalFormatting sqref="D23:D30">
    <cfRule type="cellIs" dxfId="854" priority="34" operator="lessThan">
      <formula>0</formula>
    </cfRule>
  </conditionalFormatting>
  <conditionalFormatting sqref="I23:I30">
    <cfRule type="cellIs" dxfId="853" priority="35" operator="lessThan">
      <formula>0</formula>
    </cfRule>
  </conditionalFormatting>
  <conditionalFormatting sqref="F23 F25:F30">
    <cfRule type="cellIs" dxfId="852" priority="36" operator="lessThan">
      <formula>0</formula>
    </cfRule>
  </conditionalFormatting>
  <conditionalFormatting sqref="G23 G25:G30">
    <cfRule type="cellIs" dxfId="851" priority="37" operator="lessThan">
      <formula>0</formula>
    </cfRule>
  </conditionalFormatting>
  <conditionalFormatting sqref="H23 H25:H30">
    <cfRule type="cellIs" dxfId="850" priority="38" operator="lessThan">
      <formula>0</formula>
    </cfRule>
  </conditionalFormatting>
  <conditionalFormatting sqref="F36">
    <cfRule type="colorScale" priority="39">
      <colorScale>
        <cfvo type="formula" val="24"/>
        <cfvo type="max" val="0"/>
        <color rgb="FFFF7128"/>
        <color rgb="FF66FF33"/>
      </colorScale>
    </cfRule>
  </conditionalFormatting>
  <conditionalFormatting sqref="E36">
    <cfRule type="colorScale" priority="40">
      <colorScale>
        <cfvo type="formula" val="24"/>
        <cfvo type="max" val="0"/>
        <color rgb="FFFF7128"/>
        <color rgb="FF66FF33"/>
      </colorScale>
    </cfRule>
  </conditionalFormatting>
  <conditionalFormatting sqref="D36">
    <cfRule type="colorScale" priority="41">
      <colorScale>
        <cfvo type="formula" val="24"/>
        <cfvo type="max" val="0"/>
        <color rgb="FFFF7128"/>
        <color rgb="FF66FF33"/>
      </colorScale>
    </cfRule>
  </conditionalFormatting>
  <conditionalFormatting sqref="C36">
    <cfRule type="colorScale" priority="42">
      <colorScale>
        <cfvo type="formula" val="24"/>
        <cfvo type="max" val="0"/>
        <color rgb="FFFF7128"/>
        <color rgb="FF66FF33"/>
      </colorScale>
    </cfRule>
  </conditionalFormatting>
  <conditionalFormatting sqref="G36">
    <cfRule type="colorScale" priority="43">
      <colorScale>
        <cfvo type="formula" val="24"/>
        <cfvo type="max" val="0"/>
        <color rgb="FFFF7128"/>
        <color rgb="FF66FF33"/>
      </colorScale>
    </cfRule>
  </conditionalFormatting>
  <conditionalFormatting sqref="H36">
    <cfRule type="colorScale" priority="44">
      <colorScale>
        <cfvo type="formula" val="24"/>
        <cfvo type="max" val="0"/>
        <color rgb="FFFF7128"/>
        <color rgb="FF66FF33"/>
      </colorScale>
    </cfRule>
  </conditionalFormatting>
  <conditionalFormatting sqref="I36">
    <cfRule type="colorScale" priority="45">
      <colorScale>
        <cfvo type="formula" val="24"/>
        <cfvo type="max" val="0"/>
        <color rgb="FFFF7128"/>
        <color rgb="FF66FF33"/>
      </colorScale>
    </cfRule>
  </conditionalFormatting>
  <conditionalFormatting sqref="J36">
    <cfRule type="colorScale" priority="46">
      <colorScale>
        <cfvo type="formula" val="24"/>
        <cfvo type="max" val="0"/>
        <color rgb="FFFF7128"/>
        <color rgb="FF66FF33"/>
      </colorScale>
    </cfRule>
  </conditionalFormatting>
  <conditionalFormatting sqref="K36">
    <cfRule type="colorScale" priority="47">
      <colorScale>
        <cfvo type="formula" val="24"/>
        <cfvo type="max" val="0"/>
        <color rgb="FFFF7128"/>
        <color rgb="FF66FF33"/>
      </colorScale>
    </cfRule>
  </conditionalFormatting>
  <conditionalFormatting sqref="L36">
    <cfRule type="colorScale" priority="48">
      <colorScale>
        <cfvo type="formula" val="24"/>
        <cfvo type="max" val="0"/>
        <color rgb="FFFF7128"/>
        <color rgb="FF66FF33"/>
      </colorScale>
    </cfRule>
  </conditionalFormatting>
  <conditionalFormatting sqref="M36">
    <cfRule type="colorScale" priority="49">
      <colorScale>
        <cfvo type="formula" val="24"/>
        <cfvo type="max" val="0"/>
        <color rgb="FFFF7128"/>
        <color rgb="FF66FF33"/>
      </colorScale>
    </cfRule>
  </conditionalFormatting>
  <conditionalFormatting sqref="N36">
    <cfRule type="colorScale" priority="50">
      <colorScale>
        <cfvo type="formula" val="24"/>
        <cfvo type="max" val="0"/>
        <color rgb="FFFF7128"/>
        <color rgb="FF66FF33"/>
      </colorScale>
    </cfRule>
  </conditionalFormatting>
  <conditionalFormatting sqref="O36">
    <cfRule type="colorScale" priority="51">
      <colorScale>
        <cfvo type="formula" val="24"/>
        <cfvo type="max" val="0"/>
        <color rgb="FFFF7128"/>
        <color rgb="FF66FF33"/>
      </colorScale>
    </cfRule>
  </conditionalFormatting>
  <conditionalFormatting sqref="P36">
    <cfRule type="colorScale" priority="52">
      <colorScale>
        <cfvo type="formula" val="24"/>
        <cfvo type="max" val="0"/>
        <color rgb="FFFF7128"/>
        <color rgb="FF66FF33"/>
      </colorScale>
    </cfRule>
  </conditionalFormatting>
  <conditionalFormatting sqref="Q36">
    <cfRule type="colorScale" priority="53">
      <colorScale>
        <cfvo type="formula" val="24"/>
        <cfvo type="max" val="0"/>
        <color rgb="FFFF7128"/>
        <color rgb="FF66FF33"/>
      </colorScale>
    </cfRule>
  </conditionalFormatting>
  <conditionalFormatting sqref="R36">
    <cfRule type="colorScale" priority="54">
      <colorScale>
        <cfvo type="formula" val="24"/>
        <cfvo type="max" val="0"/>
        <color rgb="FFFF7128"/>
        <color rgb="FF66FF33"/>
      </colorScale>
    </cfRule>
  </conditionalFormatting>
  <conditionalFormatting sqref="C32:C37">
    <cfRule type="cellIs" dxfId="849" priority="55" stopIfTrue="1" operator="greaterThan">
      <formula>35</formula>
    </cfRule>
  </conditionalFormatting>
  <conditionalFormatting sqref="M32:M37">
    <cfRule type="cellIs" dxfId="848" priority="56" stopIfTrue="1" operator="greaterThan">
      <formula>100</formula>
    </cfRule>
  </conditionalFormatting>
  <conditionalFormatting sqref="C23:C30">
    <cfRule type="cellIs" dxfId="847" priority="57" operator="greaterThan">
      <formula>36</formula>
    </cfRule>
  </conditionalFormatting>
  <conditionalFormatting sqref="C23:C30">
    <cfRule type="cellIs" dxfId="846" priority="58" operator="between">
      <formula>25</formula>
      <formula>0</formula>
    </cfRule>
  </conditionalFormatting>
  <conditionalFormatting sqref="C23:C30">
    <cfRule type="cellIs" dxfId="845" priority="59" operator="lessThan">
      <formula>0</formula>
    </cfRule>
  </conditionalFormatting>
  <conditionalFormatting sqref="Q39:Q45 Q50:Q54">
    <cfRule type="cellIs" dxfId="844" priority="60" operator="notBetween">
      <formula>0</formula>
      <formula>360</formula>
    </cfRule>
  </conditionalFormatting>
  <conditionalFormatting sqref="Q39">
    <cfRule type="cellIs" dxfId="843" priority="61" operator="between">
      <formula>$R40-3</formula>
      <formula>$R40+3</formula>
    </cfRule>
  </conditionalFormatting>
  <conditionalFormatting sqref="Q40">
    <cfRule type="cellIs" dxfId="842" priority="62" operator="between">
      <formula>Q39-3</formula>
      <formula>Q39+3</formula>
    </cfRule>
  </conditionalFormatting>
  <conditionalFormatting sqref="Q40">
    <cfRule type="cellIs" dxfId="841" priority="63" operator="between">
      <formula>Q41-3</formula>
      <formula>Q41+3</formula>
    </cfRule>
  </conditionalFormatting>
  <conditionalFormatting sqref="Q41">
    <cfRule type="cellIs" dxfId="840" priority="64" operator="between">
      <formula>Q40-3</formula>
      <formula>Q40+3</formula>
    </cfRule>
  </conditionalFormatting>
  <conditionalFormatting sqref="Q41">
    <cfRule type="cellIs" dxfId="839" priority="65" operator="between">
      <formula>Q42-3</formula>
      <formula>Q42+3</formula>
    </cfRule>
  </conditionalFormatting>
  <conditionalFormatting sqref="Q42">
    <cfRule type="cellIs" dxfId="838" priority="66" operator="between">
      <formula>Q41-3</formula>
      <formula>Q41+3</formula>
    </cfRule>
  </conditionalFormatting>
  <conditionalFormatting sqref="Q42">
    <cfRule type="cellIs" dxfId="837" priority="67" operator="between">
      <formula>Q43-3</formula>
      <formula>Q43+3</formula>
    </cfRule>
  </conditionalFormatting>
  <conditionalFormatting sqref="Q43">
    <cfRule type="cellIs" dxfId="836" priority="68" operator="between">
      <formula>Q42-3</formula>
      <formula>Q42+3</formula>
    </cfRule>
  </conditionalFormatting>
  <conditionalFormatting sqref="Q43">
    <cfRule type="cellIs" dxfId="835" priority="69" operator="between">
      <formula>Q44-3</formula>
      <formula>Q44+3</formula>
    </cfRule>
  </conditionalFormatting>
  <conditionalFormatting sqref="Q44">
    <cfRule type="cellIs" dxfId="834" priority="70" operator="between">
      <formula>Q43-3</formula>
      <formula>Q43+3</formula>
    </cfRule>
  </conditionalFormatting>
  <conditionalFormatting sqref="Q44">
    <cfRule type="cellIs" dxfId="833" priority="71" operator="between">
      <formula>Q45-3</formula>
      <formula>Q45+3</formula>
    </cfRule>
  </conditionalFormatting>
  <conditionalFormatting sqref="Q45">
    <cfRule type="cellIs" dxfId="832" priority="72" operator="between">
      <formula>Q44-3</formula>
      <formula>Q44+3</formula>
    </cfRule>
  </conditionalFormatting>
  <conditionalFormatting sqref="Q45">
    <cfRule type="cellIs" dxfId="831" priority="73" operator="between">
      <formula>Q46-3</formula>
      <formula>Q46+3</formula>
    </cfRule>
  </conditionalFormatting>
  <conditionalFormatting sqref="Q50">
    <cfRule type="cellIs" dxfId="830" priority="74" operator="between">
      <formula>Q49-3</formula>
      <formula>Q49+3</formula>
    </cfRule>
  </conditionalFormatting>
  <conditionalFormatting sqref="Q50">
    <cfRule type="cellIs" dxfId="829" priority="75" operator="between">
      <formula>Q51-3</formula>
      <formula>Q51+3</formula>
    </cfRule>
  </conditionalFormatting>
  <conditionalFormatting sqref="Q51">
    <cfRule type="cellIs" dxfId="828" priority="76" operator="between">
      <formula>Q50-3</formula>
      <formula>Q50+3</formula>
    </cfRule>
  </conditionalFormatting>
  <conditionalFormatting sqref="Q51">
    <cfRule type="cellIs" dxfId="827" priority="77" operator="between">
      <formula>Q52-3</formula>
      <formula>Q52+3</formula>
    </cfRule>
  </conditionalFormatting>
  <conditionalFormatting sqref="Q52">
    <cfRule type="cellIs" dxfId="826" priority="78" operator="between">
      <formula>Q51-3</formula>
      <formula>Q51+3</formula>
    </cfRule>
  </conditionalFormatting>
  <conditionalFormatting sqref="Q52">
    <cfRule type="cellIs" dxfId="825" priority="79" operator="between">
      <formula>Q53-3</formula>
      <formula>Q53+3</formula>
    </cfRule>
  </conditionalFormatting>
  <conditionalFormatting sqref="Q53">
    <cfRule type="cellIs" dxfId="824" priority="80" operator="between">
      <formula>Q52-3</formula>
      <formula>Q52+3</formula>
    </cfRule>
  </conditionalFormatting>
  <conditionalFormatting sqref="Q53">
    <cfRule type="cellIs" dxfId="823" priority="81" operator="between">
      <formula>Q54-3</formula>
      <formula>Q54+3</formula>
    </cfRule>
  </conditionalFormatting>
  <conditionalFormatting sqref="Q54">
    <cfRule type="cellIs" dxfId="822" priority="82" operator="between">
      <formula>Q53-3</formula>
      <formula>Q53+3</formula>
    </cfRule>
  </conditionalFormatting>
  <conditionalFormatting sqref="Q54">
    <cfRule type="cellIs" dxfId="821" priority="83" operator="between">
      <formula>Q55-3</formula>
      <formula>Q55+3</formula>
    </cfRule>
  </conditionalFormatting>
  <conditionalFormatting sqref="P39:P45 P50:P56">
    <cfRule type="cellIs" dxfId="820" priority="84" operator="between">
      <formula>0.5</formula>
      <formula>0.01</formula>
    </cfRule>
  </conditionalFormatting>
  <conditionalFormatting sqref="P39:P45 P50:P56">
    <cfRule type="cellIs" dxfId="819" priority="85" operator="lessThan">
      <formula>0.1</formula>
    </cfRule>
  </conditionalFormatting>
  <conditionalFormatting sqref="O45 O50:O56">
    <cfRule type="cellIs" dxfId="818" priority="86" operator="greaterThan">
      <formula>1000</formula>
    </cfRule>
  </conditionalFormatting>
  <conditionalFormatting sqref="O45 O50:O56">
    <cfRule type="cellIs" dxfId="817" priority="87" operator="lessThan">
      <formula>0</formula>
    </cfRule>
  </conditionalFormatting>
  <conditionalFormatting sqref="R39:R42 R44:R45 R52:R56">
    <cfRule type="cellIs" dxfId="816" priority="88" operator="greaterThan">
      <formula>0</formula>
    </cfRule>
  </conditionalFormatting>
  <conditionalFormatting sqref="N39:N45 N50:N56">
    <cfRule type="cellIs" dxfId="815" priority="89" operator="between">
      <formula>1000</formula>
      <formula>901</formula>
    </cfRule>
  </conditionalFormatting>
  <conditionalFormatting sqref="N39:N45 N50:N56">
    <cfRule type="cellIs" dxfId="814" priority="90" operator="greaterThan">
      <formula>1026</formula>
    </cfRule>
  </conditionalFormatting>
  <conditionalFormatting sqref="N39:N45 N50:N56">
    <cfRule type="cellIs" dxfId="813" priority="91" operator="lessThan">
      <formula>900</formula>
    </cfRule>
  </conditionalFormatting>
  <conditionalFormatting sqref="M39:M45 M50:M56">
    <cfRule type="cellIs" dxfId="812" priority="92" operator="greaterThan">
      <formula>101</formula>
    </cfRule>
  </conditionalFormatting>
  <conditionalFormatting sqref="M39:M45 M50:M56">
    <cfRule type="cellIs" dxfId="811" priority="93" operator="between">
      <formula>100</formula>
      <formula>101</formula>
    </cfRule>
  </conditionalFormatting>
  <conditionalFormatting sqref="M39:M45 M50:M56">
    <cfRule type="cellIs" dxfId="810" priority="94" operator="between">
      <formula>99</formula>
      <formula>100</formula>
    </cfRule>
  </conditionalFormatting>
  <conditionalFormatting sqref="M39:M45 M50:M56">
    <cfRule type="cellIs" dxfId="809" priority="95" operator="lessThan">
      <formula>20</formula>
    </cfRule>
  </conditionalFormatting>
  <conditionalFormatting sqref="M39:M45 M50:M56">
    <cfRule type="cellIs" dxfId="808" priority="96" operator="lessThan">
      <formula>0</formula>
    </cfRule>
  </conditionalFormatting>
  <conditionalFormatting sqref="L39:L45 L50:L56">
    <cfRule type="cellIs" dxfId="807" priority="97" operator="lessThan">
      <formula>0</formula>
    </cfRule>
  </conditionalFormatting>
  <conditionalFormatting sqref="L39:L45 L50:L56">
    <cfRule type="cellIs" dxfId="806" priority="98" operator="lessThan">
      <formula>15</formula>
    </cfRule>
  </conditionalFormatting>
  <conditionalFormatting sqref="L39:L45 L50:L56">
    <cfRule type="cellIs" dxfId="805" priority="99" operator="greaterThan">
      <formula>40</formula>
    </cfRule>
  </conditionalFormatting>
  <conditionalFormatting sqref="E39:E45 E49:E52 E55:E62">
    <cfRule type="cellIs" dxfId="804" priority="100" operator="greaterThan">
      <formula>1</formula>
    </cfRule>
  </conditionalFormatting>
  <conditionalFormatting sqref="E39:E45 E49:E52 E55:E62">
    <cfRule type="cellIs" dxfId="803" priority="101" operator="lessThan">
      <formula>0</formula>
    </cfRule>
  </conditionalFormatting>
  <conditionalFormatting sqref="D39:D45 D49:D62">
    <cfRule type="cellIs" dxfId="802" priority="102" operator="lessThan">
      <formula>0</formula>
    </cfRule>
  </conditionalFormatting>
  <conditionalFormatting sqref="I39:I45 I49:I62">
    <cfRule type="cellIs" dxfId="801" priority="103" operator="lessThan">
      <formula>0</formula>
    </cfRule>
  </conditionalFormatting>
  <conditionalFormatting sqref="F39:F45 F49:F62">
    <cfRule type="cellIs" dxfId="800" priority="104" operator="lessThan">
      <formula>0</formula>
    </cfRule>
  </conditionalFormatting>
  <conditionalFormatting sqref="G39:G45 G49:G62">
    <cfRule type="cellIs" dxfId="799" priority="105" operator="lessThan">
      <formula>0</formula>
    </cfRule>
  </conditionalFormatting>
  <conditionalFormatting sqref="H39:H45 H49:H62">
    <cfRule type="cellIs" dxfId="798" priority="106" operator="lessThan">
      <formula>0</formula>
    </cfRule>
  </conditionalFormatting>
  <conditionalFormatting sqref="F68">
    <cfRule type="colorScale" priority="107">
      <colorScale>
        <cfvo type="formula" val="24"/>
        <cfvo type="max" val="0"/>
        <color rgb="FFFF7128"/>
        <color rgb="FF66FF33"/>
      </colorScale>
    </cfRule>
  </conditionalFormatting>
  <conditionalFormatting sqref="E68">
    <cfRule type="colorScale" priority="108">
      <colorScale>
        <cfvo type="formula" val="24"/>
        <cfvo type="max" val="0"/>
        <color rgb="FFFF7128"/>
        <color rgb="FF66FF33"/>
      </colorScale>
    </cfRule>
  </conditionalFormatting>
  <conditionalFormatting sqref="D68">
    <cfRule type="colorScale" priority="109">
      <colorScale>
        <cfvo type="formula" val="24"/>
        <cfvo type="max" val="0"/>
        <color rgb="FFFF7128"/>
        <color rgb="FF66FF33"/>
      </colorScale>
    </cfRule>
  </conditionalFormatting>
  <conditionalFormatting sqref="C68">
    <cfRule type="colorScale" priority="110">
      <colorScale>
        <cfvo type="formula" val="24"/>
        <cfvo type="max" val="0"/>
        <color rgb="FFFF7128"/>
        <color rgb="FF66FF33"/>
      </colorScale>
    </cfRule>
  </conditionalFormatting>
  <conditionalFormatting sqref="G68">
    <cfRule type="colorScale" priority="111">
      <colorScale>
        <cfvo type="formula" val="24"/>
        <cfvo type="max" val="0"/>
        <color rgb="FFFF7128"/>
        <color rgb="FF66FF33"/>
      </colorScale>
    </cfRule>
  </conditionalFormatting>
  <conditionalFormatting sqref="H68">
    <cfRule type="colorScale" priority="112">
      <colorScale>
        <cfvo type="formula" val="24"/>
        <cfvo type="max" val="0"/>
        <color rgb="FFFF7128"/>
        <color rgb="FF66FF33"/>
      </colorScale>
    </cfRule>
  </conditionalFormatting>
  <conditionalFormatting sqref="I68">
    <cfRule type="colorScale" priority="113">
      <colorScale>
        <cfvo type="formula" val="24"/>
        <cfvo type="max" val="0"/>
        <color rgb="FFFF7128"/>
        <color rgb="FF66FF33"/>
      </colorScale>
    </cfRule>
  </conditionalFormatting>
  <conditionalFormatting sqref="J68">
    <cfRule type="colorScale" priority="114">
      <colorScale>
        <cfvo type="formula" val="24"/>
        <cfvo type="max" val="0"/>
        <color rgb="FFFF7128"/>
        <color rgb="FF66FF33"/>
      </colorScale>
    </cfRule>
  </conditionalFormatting>
  <conditionalFormatting sqref="K68">
    <cfRule type="colorScale" priority="115">
      <colorScale>
        <cfvo type="formula" val="24"/>
        <cfvo type="max" val="0"/>
        <color rgb="FFFF7128"/>
        <color rgb="FF66FF33"/>
      </colorScale>
    </cfRule>
  </conditionalFormatting>
  <conditionalFormatting sqref="L68">
    <cfRule type="colorScale" priority="116">
      <colorScale>
        <cfvo type="formula" val="24"/>
        <cfvo type="max" val="0"/>
        <color rgb="FFFF7128"/>
        <color rgb="FF66FF33"/>
      </colorScale>
    </cfRule>
  </conditionalFormatting>
  <conditionalFormatting sqref="M68">
    <cfRule type="colorScale" priority="117">
      <colorScale>
        <cfvo type="formula" val="24"/>
        <cfvo type="max" val="0"/>
        <color rgb="FFFF7128"/>
        <color rgb="FF66FF33"/>
      </colorScale>
    </cfRule>
  </conditionalFormatting>
  <conditionalFormatting sqref="N68">
    <cfRule type="colorScale" priority="118">
      <colorScale>
        <cfvo type="formula" val="24"/>
        <cfvo type="max" val="0"/>
        <color rgb="FFFF7128"/>
        <color rgb="FF66FF33"/>
      </colorScale>
    </cfRule>
  </conditionalFormatting>
  <conditionalFormatting sqref="O68">
    <cfRule type="colorScale" priority="119">
      <colorScale>
        <cfvo type="formula" val="24"/>
        <cfvo type="max" val="0"/>
        <color rgb="FFFF7128"/>
        <color rgb="FF66FF33"/>
      </colorScale>
    </cfRule>
  </conditionalFormatting>
  <conditionalFormatting sqref="P68">
    <cfRule type="colorScale" priority="120">
      <colorScale>
        <cfvo type="formula" val="24"/>
        <cfvo type="max" val="0"/>
        <color rgb="FFFF7128"/>
        <color rgb="FF66FF33"/>
      </colorScale>
    </cfRule>
  </conditionalFormatting>
  <conditionalFormatting sqref="Q68">
    <cfRule type="colorScale" priority="121">
      <colorScale>
        <cfvo type="formula" val="24"/>
        <cfvo type="max" val="0"/>
        <color rgb="FFFF7128"/>
        <color rgb="FF66FF33"/>
      </colorScale>
    </cfRule>
  </conditionalFormatting>
  <conditionalFormatting sqref="R68">
    <cfRule type="colorScale" priority="122">
      <colorScale>
        <cfvo type="formula" val="24"/>
        <cfvo type="max" val="0"/>
        <color rgb="FFFF7128"/>
        <color rgb="FF66FF33"/>
      </colorScale>
    </cfRule>
  </conditionalFormatting>
  <conditionalFormatting sqref="C64:C69">
    <cfRule type="cellIs" dxfId="797" priority="123" stopIfTrue="1" operator="greaterThan">
      <formula>35</formula>
    </cfRule>
  </conditionalFormatting>
  <conditionalFormatting sqref="M64:M69">
    <cfRule type="cellIs" dxfId="796" priority="124" stopIfTrue="1" operator="greaterThan">
      <formula>100</formula>
    </cfRule>
  </conditionalFormatting>
  <conditionalFormatting sqref="C39:C45 C50:C56">
    <cfRule type="cellIs" dxfId="795" priority="125" operator="greaterThan">
      <formula>36</formula>
    </cfRule>
  </conditionalFormatting>
  <conditionalFormatting sqref="C39:C45 C50:C56">
    <cfRule type="cellIs" dxfId="794" priority="126" operator="between">
      <formula>25</formula>
      <formula>0</formula>
    </cfRule>
  </conditionalFormatting>
  <conditionalFormatting sqref="C39:C45 C50:C56">
    <cfRule type="cellIs" dxfId="793" priority="127" operator="lessThan">
      <formula>0</formula>
    </cfRule>
  </conditionalFormatting>
  <conditionalFormatting sqref="Q81 Q93:Q94">
    <cfRule type="cellIs" dxfId="792" priority="128" operator="notBetween">
      <formula>0</formula>
      <formula>360</formula>
    </cfRule>
  </conditionalFormatting>
  <conditionalFormatting sqref="Q81">
    <cfRule type="cellIs" dxfId="791" priority="129" operator="between">
      <formula>Q80-3</formula>
      <formula>Q80+3</formula>
    </cfRule>
  </conditionalFormatting>
  <conditionalFormatting sqref="Q81">
    <cfRule type="cellIs" dxfId="790" priority="130" operator="between">
      <formula>Q82-3</formula>
      <formula>Q82+3</formula>
    </cfRule>
  </conditionalFormatting>
  <conditionalFormatting sqref="Q93">
    <cfRule type="cellIs" dxfId="789" priority="131" operator="between">
      <formula>Q92-3</formula>
      <formula>Q92+3</formula>
    </cfRule>
  </conditionalFormatting>
  <conditionalFormatting sqref="Q93">
    <cfRule type="cellIs" dxfId="788" priority="132" operator="between">
      <formula>Q94-3</formula>
      <formula>Q94+3</formula>
    </cfRule>
  </conditionalFormatting>
  <conditionalFormatting sqref="Q94">
    <cfRule type="cellIs" dxfId="787" priority="133" operator="between">
      <formula>Q93-3</formula>
      <formula>Q93+3</formula>
    </cfRule>
  </conditionalFormatting>
  <conditionalFormatting sqref="Q94">
    <cfRule type="cellIs" dxfId="786" priority="134" operator="between">
      <formula>Q95-3</formula>
      <formula>Q95+3</formula>
    </cfRule>
  </conditionalFormatting>
  <conditionalFormatting sqref="P81:P84 P87:P94">
    <cfRule type="cellIs" dxfId="785" priority="135" operator="between">
      <formula>0.5</formula>
      <formula>0.01</formula>
    </cfRule>
  </conditionalFormatting>
  <conditionalFormatting sqref="P81:P84 P87:P94">
    <cfRule type="cellIs" dxfId="784" priority="136" operator="lessThan">
      <formula>0.1</formula>
    </cfRule>
  </conditionalFormatting>
  <conditionalFormatting sqref="O81:O94">
    <cfRule type="cellIs" dxfId="783" priority="137" operator="greaterThan">
      <formula>1000</formula>
    </cfRule>
  </conditionalFormatting>
  <conditionalFormatting sqref="O81:O94">
    <cfRule type="cellIs" dxfId="782" priority="138" operator="lessThan">
      <formula>0</formula>
    </cfRule>
  </conditionalFormatting>
  <conditionalFormatting sqref="R81:R94">
    <cfRule type="cellIs" dxfId="781" priority="139" operator="greaterThan">
      <formula>0</formula>
    </cfRule>
  </conditionalFormatting>
  <conditionalFormatting sqref="N81:N94">
    <cfRule type="cellIs" dxfId="780" priority="140" operator="between">
      <formula>1000</formula>
      <formula>901</formula>
    </cfRule>
  </conditionalFormatting>
  <conditionalFormatting sqref="N81:N94">
    <cfRule type="cellIs" dxfId="779" priority="141" operator="greaterThan">
      <formula>1026</formula>
    </cfRule>
  </conditionalFormatting>
  <conditionalFormatting sqref="N81:N94">
    <cfRule type="cellIs" dxfId="778" priority="142" operator="lessThan">
      <formula>900</formula>
    </cfRule>
  </conditionalFormatting>
  <conditionalFormatting sqref="M81:M94">
    <cfRule type="cellIs" dxfId="777" priority="143" operator="greaterThan">
      <formula>101</formula>
    </cfRule>
  </conditionalFormatting>
  <conditionalFormatting sqref="M81:M94">
    <cfRule type="cellIs" dxfId="776" priority="144" operator="between">
      <formula>100</formula>
      <formula>101</formula>
    </cfRule>
  </conditionalFormatting>
  <conditionalFormatting sqref="M81:M94">
    <cfRule type="cellIs" dxfId="775" priority="145" operator="between">
      <formula>99</formula>
      <formula>100</formula>
    </cfRule>
  </conditionalFormatting>
  <conditionalFormatting sqref="M81:M94">
    <cfRule type="cellIs" dxfId="774" priority="146" operator="lessThan">
      <formula>20</formula>
    </cfRule>
  </conditionalFormatting>
  <conditionalFormatting sqref="M81:M94">
    <cfRule type="cellIs" dxfId="773" priority="147" operator="lessThan">
      <formula>0</formula>
    </cfRule>
  </conditionalFormatting>
  <conditionalFormatting sqref="L81:L94">
    <cfRule type="cellIs" dxfId="772" priority="148" operator="lessThan">
      <formula>0</formula>
    </cfRule>
  </conditionalFormatting>
  <conditionalFormatting sqref="L81:L94">
    <cfRule type="cellIs" dxfId="771" priority="149" operator="lessThan">
      <formula>15</formula>
    </cfRule>
  </conditionalFormatting>
  <conditionalFormatting sqref="L81:L94">
    <cfRule type="cellIs" dxfId="770" priority="150" operator="greaterThan">
      <formula>40</formula>
    </cfRule>
  </conditionalFormatting>
  <conditionalFormatting sqref="E71:E85 E89:E94">
    <cfRule type="cellIs" dxfId="769" priority="151" operator="greaterThan">
      <formula>1</formula>
    </cfRule>
  </conditionalFormatting>
  <conditionalFormatting sqref="E71:E85 E89:E94">
    <cfRule type="cellIs" dxfId="768" priority="152" operator="lessThan">
      <formula>0</formula>
    </cfRule>
  </conditionalFormatting>
  <conditionalFormatting sqref="D71:D94">
    <cfRule type="cellIs" dxfId="767" priority="153" operator="lessThan">
      <formula>0</formula>
    </cfRule>
  </conditionalFormatting>
  <conditionalFormatting sqref="I71:I94">
    <cfRule type="cellIs" dxfId="766" priority="154" operator="lessThan">
      <formula>0</formula>
    </cfRule>
  </conditionalFormatting>
  <conditionalFormatting sqref="F71:F94">
    <cfRule type="cellIs" dxfId="765" priority="155" operator="lessThan">
      <formula>0</formula>
    </cfRule>
  </conditionalFormatting>
  <conditionalFormatting sqref="G71:G94">
    <cfRule type="cellIs" dxfId="764" priority="156" operator="lessThan">
      <formula>0</formula>
    </cfRule>
  </conditionalFormatting>
  <conditionalFormatting sqref="H71:H94">
    <cfRule type="cellIs" dxfId="763" priority="157" operator="lessThan">
      <formula>0</formula>
    </cfRule>
  </conditionalFormatting>
  <conditionalFormatting sqref="K78:K81">
    <cfRule type="cellIs" dxfId="762" priority="158" operator="greaterThan">
      <formula>$J78</formula>
    </cfRule>
  </conditionalFormatting>
  <conditionalFormatting sqref="K78:K81">
    <cfRule type="cellIs" dxfId="761" priority="159" operator="lessThan">
      <formula>0</formula>
    </cfRule>
  </conditionalFormatting>
  <conditionalFormatting sqref="K78:K81">
    <cfRule type="cellIs" dxfId="760" priority="160" operator="greaterThan">
      <formula>985</formula>
    </cfRule>
  </conditionalFormatting>
  <conditionalFormatting sqref="K78:K81">
    <cfRule type="cellIs" dxfId="759" priority="161" operator="equal">
      <formula>"="</formula>
    </cfRule>
  </conditionalFormatting>
  <conditionalFormatting sqref="K78:K81">
    <cfRule type="cellIs" dxfId="758" priority="162" operator="between">
      <formula>150</formula>
      <formula>900</formula>
    </cfRule>
  </conditionalFormatting>
  <conditionalFormatting sqref="K78:K81">
    <cfRule type="cellIs" dxfId="757" priority="163" operator="equal">
      <formula>$J78</formula>
    </cfRule>
  </conditionalFormatting>
  <conditionalFormatting sqref="K78:K81">
    <cfRule type="cellIs" dxfId="756" priority="164" operator="equal">
      <formula>$K79</formula>
    </cfRule>
  </conditionalFormatting>
  <conditionalFormatting sqref="F100">
    <cfRule type="colorScale" priority="165">
      <colorScale>
        <cfvo type="formula" val="24"/>
        <cfvo type="max" val="0"/>
        <color rgb="FFFF7128"/>
        <color rgb="FF66FF33"/>
      </colorScale>
    </cfRule>
  </conditionalFormatting>
  <conditionalFormatting sqref="E100">
    <cfRule type="colorScale" priority="166">
      <colorScale>
        <cfvo type="formula" val="24"/>
        <cfvo type="max" val="0"/>
        <color rgb="FFFF7128"/>
        <color rgb="FF66FF33"/>
      </colorScale>
    </cfRule>
  </conditionalFormatting>
  <conditionalFormatting sqref="D100">
    <cfRule type="colorScale" priority="167">
      <colorScale>
        <cfvo type="formula" val="24"/>
        <cfvo type="max" val="0"/>
        <color rgb="FFFF7128"/>
        <color rgb="FF66FF33"/>
      </colorScale>
    </cfRule>
  </conditionalFormatting>
  <conditionalFormatting sqref="C100">
    <cfRule type="colorScale" priority="168">
      <colorScale>
        <cfvo type="formula" val="24"/>
        <cfvo type="max" val="0"/>
        <color rgb="FFFF7128"/>
        <color rgb="FF66FF33"/>
      </colorScale>
    </cfRule>
  </conditionalFormatting>
  <conditionalFormatting sqref="G100">
    <cfRule type="colorScale" priority="169">
      <colorScale>
        <cfvo type="formula" val="24"/>
        <cfvo type="max" val="0"/>
        <color rgb="FFFF7128"/>
        <color rgb="FF66FF33"/>
      </colorScale>
    </cfRule>
  </conditionalFormatting>
  <conditionalFormatting sqref="H100">
    <cfRule type="colorScale" priority="170">
      <colorScale>
        <cfvo type="formula" val="24"/>
        <cfvo type="max" val="0"/>
        <color rgb="FFFF7128"/>
        <color rgb="FF66FF33"/>
      </colorScale>
    </cfRule>
  </conditionalFormatting>
  <conditionalFormatting sqref="I100">
    <cfRule type="colorScale" priority="171">
      <colorScale>
        <cfvo type="formula" val="24"/>
        <cfvo type="max" val="0"/>
        <color rgb="FFFF7128"/>
        <color rgb="FF66FF33"/>
      </colorScale>
    </cfRule>
  </conditionalFormatting>
  <conditionalFormatting sqref="J100">
    <cfRule type="colorScale" priority="172">
      <colorScale>
        <cfvo type="formula" val="24"/>
        <cfvo type="max" val="0"/>
        <color rgb="FFFF7128"/>
        <color rgb="FF66FF33"/>
      </colorScale>
    </cfRule>
  </conditionalFormatting>
  <conditionalFormatting sqref="K100">
    <cfRule type="colorScale" priority="173">
      <colorScale>
        <cfvo type="formula" val="24"/>
        <cfvo type="max" val="0"/>
        <color rgb="FFFF7128"/>
        <color rgb="FF66FF33"/>
      </colorScale>
    </cfRule>
  </conditionalFormatting>
  <conditionalFormatting sqref="L100">
    <cfRule type="colorScale" priority="174">
      <colorScale>
        <cfvo type="formula" val="24"/>
        <cfvo type="max" val="0"/>
        <color rgb="FFFF7128"/>
        <color rgb="FF66FF33"/>
      </colorScale>
    </cfRule>
  </conditionalFormatting>
  <conditionalFormatting sqref="M100">
    <cfRule type="colorScale" priority="175">
      <colorScale>
        <cfvo type="formula" val="24"/>
        <cfvo type="max" val="0"/>
        <color rgb="FFFF7128"/>
        <color rgb="FF66FF33"/>
      </colorScale>
    </cfRule>
  </conditionalFormatting>
  <conditionalFormatting sqref="N100">
    <cfRule type="colorScale" priority="176">
      <colorScale>
        <cfvo type="formula" val="24"/>
        <cfvo type="max" val="0"/>
        <color rgb="FFFF7128"/>
        <color rgb="FF66FF33"/>
      </colorScale>
    </cfRule>
  </conditionalFormatting>
  <conditionalFormatting sqref="O100">
    <cfRule type="colorScale" priority="177">
      <colorScale>
        <cfvo type="formula" val="24"/>
        <cfvo type="max" val="0"/>
        <color rgb="FFFF7128"/>
        <color rgb="FF66FF33"/>
      </colorScale>
    </cfRule>
  </conditionalFormatting>
  <conditionalFormatting sqref="P100">
    <cfRule type="colorScale" priority="178">
      <colorScale>
        <cfvo type="formula" val="24"/>
        <cfvo type="max" val="0"/>
        <color rgb="FFFF7128"/>
        <color rgb="FF66FF33"/>
      </colorScale>
    </cfRule>
  </conditionalFormatting>
  <conditionalFormatting sqref="Q100">
    <cfRule type="colorScale" priority="179">
      <colorScale>
        <cfvo type="formula" val="24"/>
        <cfvo type="max" val="0"/>
        <color rgb="FFFF7128"/>
        <color rgb="FF66FF33"/>
      </colorScale>
    </cfRule>
  </conditionalFormatting>
  <conditionalFormatting sqref="R100">
    <cfRule type="colorScale" priority="180">
      <colorScale>
        <cfvo type="formula" val="24"/>
        <cfvo type="max" val="0"/>
        <color rgb="FFFF7128"/>
        <color rgb="FF66FF33"/>
      </colorScale>
    </cfRule>
  </conditionalFormatting>
  <conditionalFormatting sqref="C96:C101">
    <cfRule type="cellIs" dxfId="755" priority="181" stopIfTrue="1" operator="greaterThan">
      <formula>35</formula>
    </cfRule>
  </conditionalFormatting>
  <conditionalFormatting sqref="M96:M101">
    <cfRule type="cellIs" dxfId="754" priority="182" stopIfTrue="1" operator="greaterThan">
      <formula>100</formula>
    </cfRule>
  </conditionalFormatting>
  <conditionalFormatting sqref="C81:C88">
    <cfRule type="cellIs" dxfId="753" priority="183" operator="greaterThan">
      <formula>36</formula>
    </cfRule>
  </conditionalFormatting>
  <conditionalFormatting sqref="C81:C88">
    <cfRule type="cellIs" dxfId="752" priority="184" operator="between">
      <formula>25</formula>
      <formula>0</formula>
    </cfRule>
  </conditionalFormatting>
  <conditionalFormatting sqref="C81:C88">
    <cfRule type="cellIs" dxfId="751" priority="185" operator="lessThan">
      <formula>0</formula>
    </cfRule>
  </conditionalFormatting>
  <conditionalFormatting sqref="Q103:Q109 Q112:Q113 Q117">
    <cfRule type="cellIs" dxfId="750" priority="186" operator="notBetween">
      <formula>0</formula>
      <formula>360</formula>
    </cfRule>
  </conditionalFormatting>
  <conditionalFormatting sqref="Q103">
    <cfRule type="cellIs" dxfId="749" priority="187" operator="between">
      <formula>$R104-3</formula>
      <formula>$R104+3</formula>
    </cfRule>
  </conditionalFormatting>
  <conditionalFormatting sqref="Q104">
    <cfRule type="cellIs" dxfId="748" priority="188" operator="between">
      <formula>Q103-3</formula>
      <formula>Q103+3</formula>
    </cfRule>
  </conditionalFormatting>
  <conditionalFormatting sqref="Q104">
    <cfRule type="cellIs" dxfId="747" priority="189" operator="between">
      <formula>Q105-3</formula>
      <formula>Q105+3</formula>
    </cfRule>
  </conditionalFormatting>
  <conditionalFormatting sqref="Q105">
    <cfRule type="cellIs" dxfId="746" priority="190" operator="between">
      <formula>Q104-3</formula>
      <formula>Q104+3</formula>
    </cfRule>
  </conditionalFormatting>
  <conditionalFormatting sqref="Q105">
    <cfRule type="cellIs" dxfId="745" priority="191" operator="between">
      <formula>Q106-3</formula>
      <formula>Q106+3</formula>
    </cfRule>
  </conditionalFormatting>
  <conditionalFormatting sqref="Q106">
    <cfRule type="cellIs" dxfId="744" priority="192" operator="between">
      <formula>Q105-3</formula>
      <formula>Q105+3</formula>
    </cfRule>
  </conditionalFormatting>
  <conditionalFormatting sqref="Q106">
    <cfRule type="cellIs" dxfId="743" priority="193" operator="between">
      <formula>Q107-3</formula>
      <formula>Q107+3</formula>
    </cfRule>
  </conditionalFormatting>
  <conditionalFormatting sqref="Q107">
    <cfRule type="cellIs" dxfId="742" priority="194" operator="between">
      <formula>Q106-3</formula>
      <formula>Q106+3</formula>
    </cfRule>
  </conditionalFormatting>
  <conditionalFormatting sqref="Q107">
    <cfRule type="cellIs" dxfId="741" priority="195" operator="between">
      <formula>Q108-3</formula>
      <formula>Q108+3</formula>
    </cfRule>
  </conditionalFormatting>
  <conditionalFormatting sqref="Q108">
    <cfRule type="cellIs" dxfId="740" priority="196" operator="between">
      <formula>Q107-3</formula>
      <formula>Q107+3</formula>
    </cfRule>
  </conditionalFormatting>
  <conditionalFormatting sqref="Q108">
    <cfRule type="cellIs" dxfId="739" priority="197" operator="between">
      <formula>Q109-3</formula>
      <formula>Q109+3</formula>
    </cfRule>
  </conditionalFormatting>
  <conditionalFormatting sqref="Q109">
    <cfRule type="cellIs" dxfId="738" priority="198" operator="between">
      <formula>Q108-3</formula>
      <formula>Q108+3</formula>
    </cfRule>
  </conditionalFormatting>
  <conditionalFormatting sqref="Q109">
    <cfRule type="cellIs" dxfId="737" priority="199" operator="between">
      <formula>Q110-3</formula>
      <formula>Q110+3</formula>
    </cfRule>
  </conditionalFormatting>
  <conditionalFormatting sqref="Q112">
    <cfRule type="cellIs" dxfId="736" priority="200" operator="between">
      <formula>Q111-3</formula>
      <formula>Q111+3</formula>
    </cfRule>
  </conditionalFormatting>
  <conditionalFormatting sqref="Q112">
    <cfRule type="cellIs" dxfId="735" priority="201" operator="between">
      <formula>Q113-3</formula>
      <formula>Q113+3</formula>
    </cfRule>
  </conditionalFormatting>
  <conditionalFormatting sqref="Q113">
    <cfRule type="cellIs" dxfId="734" priority="202" operator="between">
      <formula>Q112-3</formula>
      <formula>Q112+3</formula>
    </cfRule>
  </conditionalFormatting>
  <conditionalFormatting sqref="Q113">
    <cfRule type="cellIs" dxfId="733" priority="203" operator="between">
      <formula>Q114-3</formula>
      <formula>Q114+3</formula>
    </cfRule>
  </conditionalFormatting>
  <conditionalFormatting sqref="Q117">
    <cfRule type="cellIs" dxfId="732" priority="204" operator="between">
      <formula>Q116-3</formula>
      <formula>Q116+3</formula>
    </cfRule>
  </conditionalFormatting>
  <conditionalFormatting sqref="Q117">
    <cfRule type="cellIs" dxfId="731" priority="205" operator="between">
      <formula>Q118-3</formula>
      <formula>Q118+3</formula>
    </cfRule>
  </conditionalFormatting>
  <conditionalFormatting sqref="P103:P126">
    <cfRule type="cellIs" dxfId="730" priority="206" operator="between">
      <formula>0.5</formula>
      <formula>0.01</formula>
    </cfRule>
  </conditionalFormatting>
  <conditionalFormatting sqref="P103:P126">
    <cfRule type="cellIs" dxfId="729" priority="207" operator="lessThan">
      <formula>0.1</formula>
    </cfRule>
  </conditionalFormatting>
  <conditionalFormatting sqref="O103:O126">
    <cfRule type="cellIs" dxfId="728" priority="208" operator="greaterThan">
      <formula>1000</formula>
    </cfRule>
  </conditionalFormatting>
  <conditionalFormatting sqref="O103:O126">
    <cfRule type="cellIs" dxfId="727" priority="209" operator="lessThan">
      <formula>0</formula>
    </cfRule>
  </conditionalFormatting>
  <conditionalFormatting sqref="R103:R112 R114:R119">
    <cfRule type="cellIs" dxfId="726" priority="210" operator="greaterThan">
      <formula>0</formula>
    </cfRule>
  </conditionalFormatting>
  <conditionalFormatting sqref="N103:N126">
    <cfRule type="cellIs" dxfId="725" priority="211" operator="between">
      <formula>1000</formula>
      <formula>901</formula>
    </cfRule>
  </conditionalFormatting>
  <conditionalFormatting sqref="N103:N126">
    <cfRule type="cellIs" dxfId="724" priority="212" operator="greaterThan">
      <formula>1026</formula>
    </cfRule>
  </conditionalFormatting>
  <conditionalFormatting sqref="N103:N126">
    <cfRule type="cellIs" dxfId="723" priority="213" operator="lessThan">
      <formula>900</formula>
    </cfRule>
  </conditionalFormatting>
  <conditionalFormatting sqref="M103:M126">
    <cfRule type="cellIs" dxfId="722" priority="214" operator="greaterThan">
      <formula>101</formula>
    </cfRule>
  </conditionalFormatting>
  <conditionalFormatting sqref="M103:M126">
    <cfRule type="cellIs" dxfId="721" priority="215" operator="between">
      <formula>100</formula>
      <formula>101</formula>
    </cfRule>
  </conditionalFormatting>
  <conditionalFormatting sqref="M103:M126">
    <cfRule type="cellIs" dxfId="720" priority="216" operator="between">
      <formula>99</formula>
      <formula>100</formula>
    </cfRule>
  </conditionalFormatting>
  <conditionalFormatting sqref="M103:M126">
    <cfRule type="cellIs" dxfId="719" priority="217" operator="lessThan">
      <formula>20</formula>
    </cfRule>
  </conditionalFormatting>
  <conditionalFormatting sqref="M103:M126">
    <cfRule type="cellIs" dxfId="718" priority="218" operator="lessThan">
      <formula>0</formula>
    </cfRule>
  </conditionalFormatting>
  <conditionalFormatting sqref="L103:L126">
    <cfRule type="cellIs" dxfId="717" priority="219" operator="lessThan">
      <formula>0</formula>
    </cfRule>
  </conditionalFormatting>
  <conditionalFormatting sqref="L103:L126">
    <cfRule type="cellIs" dxfId="716" priority="220" operator="lessThan">
      <formula>15</formula>
    </cfRule>
  </conditionalFormatting>
  <conditionalFormatting sqref="L103:L126">
    <cfRule type="cellIs" dxfId="715" priority="221" operator="greaterThan">
      <formula>40</formula>
    </cfRule>
  </conditionalFormatting>
  <conditionalFormatting sqref="E103:E126">
    <cfRule type="cellIs" dxfId="714" priority="222" operator="greaterThan">
      <formula>1</formula>
    </cfRule>
  </conditionalFormatting>
  <conditionalFormatting sqref="E103:E126">
    <cfRule type="cellIs" dxfId="713" priority="223" operator="lessThan">
      <formula>0</formula>
    </cfRule>
  </conditionalFormatting>
  <conditionalFormatting sqref="D103:D126">
    <cfRule type="cellIs" dxfId="712" priority="224" operator="lessThan">
      <formula>0</formula>
    </cfRule>
  </conditionalFormatting>
  <conditionalFormatting sqref="I103:I126">
    <cfRule type="cellIs" dxfId="711" priority="225" operator="lessThan">
      <formula>0</formula>
    </cfRule>
  </conditionalFormatting>
  <conditionalFormatting sqref="F103:F126">
    <cfRule type="cellIs" dxfId="710" priority="226" operator="lessThan">
      <formula>0</formula>
    </cfRule>
  </conditionalFormatting>
  <conditionalFormatting sqref="G103:G126">
    <cfRule type="cellIs" dxfId="709" priority="227" operator="lessThan">
      <formula>0</formula>
    </cfRule>
  </conditionalFormatting>
  <conditionalFormatting sqref="H103:H126">
    <cfRule type="cellIs" dxfId="708" priority="228" operator="lessThan">
      <formula>0</formula>
    </cfRule>
  </conditionalFormatting>
  <conditionalFormatting sqref="F132">
    <cfRule type="colorScale" priority="229">
      <colorScale>
        <cfvo type="formula" val="24"/>
        <cfvo type="max" val="0"/>
        <color rgb="FFFF7128"/>
        <color rgb="FF66FF33"/>
      </colorScale>
    </cfRule>
  </conditionalFormatting>
  <conditionalFormatting sqref="E132">
    <cfRule type="colorScale" priority="230">
      <colorScale>
        <cfvo type="formula" val="24"/>
        <cfvo type="max" val="0"/>
        <color rgb="FFFF7128"/>
        <color rgb="FF66FF33"/>
      </colorScale>
    </cfRule>
  </conditionalFormatting>
  <conditionalFormatting sqref="D132">
    <cfRule type="colorScale" priority="231">
      <colorScale>
        <cfvo type="formula" val="24"/>
        <cfvo type="max" val="0"/>
        <color rgb="FFFF7128"/>
        <color rgb="FF66FF33"/>
      </colorScale>
    </cfRule>
  </conditionalFormatting>
  <conditionalFormatting sqref="C132">
    <cfRule type="colorScale" priority="232">
      <colorScale>
        <cfvo type="formula" val="24"/>
        <cfvo type="max" val="0"/>
        <color rgb="FFFF7128"/>
        <color rgb="FF66FF33"/>
      </colorScale>
    </cfRule>
  </conditionalFormatting>
  <conditionalFormatting sqref="G132">
    <cfRule type="colorScale" priority="233">
      <colorScale>
        <cfvo type="formula" val="24"/>
        <cfvo type="max" val="0"/>
        <color rgb="FFFF7128"/>
        <color rgb="FF66FF33"/>
      </colorScale>
    </cfRule>
  </conditionalFormatting>
  <conditionalFormatting sqref="H132">
    <cfRule type="colorScale" priority="234">
      <colorScale>
        <cfvo type="formula" val="24"/>
        <cfvo type="max" val="0"/>
        <color rgb="FFFF7128"/>
        <color rgb="FF66FF33"/>
      </colorScale>
    </cfRule>
  </conditionalFormatting>
  <conditionalFormatting sqref="I132">
    <cfRule type="colorScale" priority="235">
      <colorScale>
        <cfvo type="formula" val="24"/>
        <cfvo type="max" val="0"/>
        <color rgb="FFFF7128"/>
        <color rgb="FF66FF33"/>
      </colorScale>
    </cfRule>
  </conditionalFormatting>
  <conditionalFormatting sqref="J132">
    <cfRule type="colorScale" priority="236">
      <colorScale>
        <cfvo type="formula" val="24"/>
        <cfvo type="max" val="0"/>
        <color rgb="FFFF7128"/>
        <color rgb="FF66FF33"/>
      </colorScale>
    </cfRule>
  </conditionalFormatting>
  <conditionalFormatting sqref="K132">
    <cfRule type="colorScale" priority="237">
      <colorScale>
        <cfvo type="formula" val="24"/>
        <cfvo type="max" val="0"/>
        <color rgb="FFFF7128"/>
        <color rgb="FF66FF33"/>
      </colorScale>
    </cfRule>
  </conditionalFormatting>
  <conditionalFormatting sqref="L132">
    <cfRule type="colorScale" priority="238">
      <colorScale>
        <cfvo type="formula" val="24"/>
        <cfvo type="max" val="0"/>
        <color rgb="FFFF7128"/>
        <color rgb="FF66FF33"/>
      </colorScale>
    </cfRule>
  </conditionalFormatting>
  <conditionalFormatting sqref="M132">
    <cfRule type="colorScale" priority="239">
      <colorScale>
        <cfvo type="formula" val="24"/>
        <cfvo type="max" val="0"/>
        <color rgb="FFFF7128"/>
        <color rgb="FF66FF33"/>
      </colorScale>
    </cfRule>
  </conditionalFormatting>
  <conditionalFormatting sqref="N132">
    <cfRule type="colorScale" priority="240">
      <colorScale>
        <cfvo type="formula" val="24"/>
        <cfvo type="max" val="0"/>
        <color rgb="FFFF7128"/>
        <color rgb="FF66FF33"/>
      </colorScale>
    </cfRule>
  </conditionalFormatting>
  <conditionalFormatting sqref="O132">
    <cfRule type="colorScale" priority="241">
      <colorScale>
        <cfvo type="formula" val="24"/>
        <cfvo type="max" val="0"/>
        <color rgb="FFFF7128"/>
        <color rgb="FF66FF33"/>
      </colorScale>
    </cfRule>
  </conditionalFormatting>
  <conditionalFormatting sqref="P132">
    <cfRule type="colorScale" priority="242">
      <colorScale>
        <cfvo type="formula" val="24"/>
        <cfvo type="max" val="0"/>
        <color rgb="FFFF7128"/>
        <color rgb="FF66FF33"/>
      </colorScale>
    </cfRule>
  </conditionalFormatting>
  <conditionalFormatting sqref="Q132">
    <cfRule type="colorScale" priority="243">
      <colorScale>
        <cfvo type="formula" val="24"/>
        <cfvo type="max" val="0"/>
        <color rgb="FFFF7128"/>
        <color rgb="FF66FF33"/>
      </colorScale>
    </cfRule>
  </conditionalFormatting>
  <conditionalFormatting sqref="R132">
    <cfRule type="colorScale" priority="244">
      <colorScale>
        <cfvo type="formula" val="24"/>
        <cfvo type="max" val="0"/>
        <color rgb="FFFF7128"/>
        <color rgb="FF66FF33"/>
      </colorScale>
    </cfRule>
  </conditionalFormatting>
  <conditionalFormatting sqref="C128:C133">
    <cfRule type="cellIs" dxfId="707" priority="245" stopIfTrue="1" operator="greaterThan">
      <formula>35</formula>
    </cfRule>
  </conditionalFormatting>
  <conditionalFormatting sqref="M128:M133">
    <cfRule type="cellIs" dxfId="706" priority="246" stopIfTrue="1" operator="greaterThan">
      <formula>100</formula>
    </cfRule>
  </conditionalFormatting>
  <conditionalFormatting sqref="C117:C121">
    <cfRule type="cellIs" dxfId="705" priority="247" operator="greaterThan">
      <formula>36</formula>
    </cfRule>
  </conditionalFormatting>
  <conditionalFormatting sqref="C117:C121">
    <cfRule type="cellIs" dxfId="704" priority="248" operator="between">
      <formula>25</formula>
      <formula>0</formula>
    </cfRule>
  </conditionalFormatting>
  <conditionalFormatting sqref="C117:C121">
    <cfRule type="cellIs" dxfId="703" priority="249" operator="lessThan">
      <formula>0</formula>
    </cfRule>
  </conditionalFormatting>
  <conditionalFormatting sqref="Q135 Q143:Q148 Q151 Q155:Q158">
    <cfRule type="cellIs" dxfId="702" priority="250" operator="notBetween">
      <formula>0</formula>
      <formula>360</formula>
    </cfRule>
  </conditionalFormatting>
  <conditionalFormatting sqref="Q135">
    <cfRule type="cellIs" dxfId="701" priority="251" operator="between">
      <formula>$R136-3</formula>
      <formula>$R136+3</formula>
    </cfRule>
  </conditionalFormatting>
  <conditionalFormatting sqref="Q143">
    <cfRule type="cellIs" dxfId="700" priority="252" operator="between">
      <formula>Q142-3</formula>
      <formula>Q142+3</formula>
    </cfRule>
  </conditionalFormatting>
  <conditionalFormatting sqref="Q143">
    <cfRule type="cellIs" dxfId="699" priority="253" operator="between">
      <formula>Q144-3</formula>
      <formula>Q144+3</formula>
    </cfRule>
  </conditionalFormatting>
  <conditionalFormatting sqref="Q144">
    <cfRule type="cellIs" dxfId="698" priority="254" operator="between">
      <formula>Q143-3</formula>
      <formula>Q143+3</formula>
    </cfRule>
  </conditionalFormatting>
  <conditionalFormatting sqref="Q144">
    <cfRule type="cellIs" dxfId="697" priority="255" operator="between">
      <formula>Q145-3</formula>
      <formula>Q145+3</formula>
    </cfRule>
  </conditionalFormatting>
  <conditionalFormatting sqref="Q145">
    <cfRule type="cellIs" dxfId="696" priority="256" operator="between">
      <formula>Q144-3</formula>
      <formula>Q144+3</formula>
    </cfRule>
  </conditionalFormatting>
  <conditionalFormatting sqref="Q145">
    <cfRule type="cellIs" dxfId="695" priority="257" operator="between">
      <formula>Q146-3</formula>
      <formula>Q146+3</formula>
    </cfRule>
  </conditionalFormatting>
  <conditionalFormatting sqref="Q146">
    <cfRule type="cellIs" dxfId="694" priority="258" operator="between">
      <formula>Q145-3</formula>
      <formula>Q145+3</formula>
    </cfRule>
  </conditionalFormatting>
  <conditionalFormatting sqref="Q146">
    <cfRule type="cellIs" dxfId="693" priority="259" operator="between">
      <formula>Q147-3</formula>
      <formula>Q147+3</formula>
    </cfRule>
  </conditionalFormatting>
  <conditionalFormatting sqref="Q147">
    <cfRule type="cellIs" dxfId="692" priority="260" operator="between">
      <formula>Q146-3</formula>
      <formula>Q146+3</formula>
    </cfRule>
  </conditionalFormatting>
  <conditionalFormatting sqref="Q147">
    <cfRule type="cellIs" dxfId="691" priority="261" operator="between">
      <formula>Q148-3</formula>
      <formula>Q148+3</formula>
    </cfRule>
  </conditionalFormatting>
  <conditionalFormatting sqref="Q148">
    <cfRule type="cellIs" dxfId="690" priority="262" operator="between">
      <formula>Q147-3</formula>
      <formula>Q147+3</formula>
    </cfRule>
  </conditionalFormatting>
  <conditionalFormatting sqref="Q148">
    <cfRule type="cellIs" dxfId="689" priority="263" operator="between">
      <formula>Q149-3</formula>
      <formula>Q149+3</formula>
    </cfRule>
  </conditionalFormatting>
  <conditionalFormatting sqref="Q151">
    <cfRule type="cellIs" dxfId="688" priority="264" operator="between">
      <formula>Q150-3</formula>
      <formula>Q150+3</formula>
    </cfRule>
  </conditionalFormatting>
  <conditionalFormatting sqref="Q151">
    <cfRule type="cellIs" dxfId="687" priority="265" operator="between">
      <formula>Q152-3</formula>
      <formula>Q152+3</formula>
    </cfRule>
  </conditionalFormatting>
  <conditionalFormatting sqref="Q155">
    <cfRule type="cellIs" dxfId="686" priority="266" operator="between">
      <formula>Q154-3</formula>
      <formula>Q154+3</formula>
    </cfRule>
  </conditionalFormatting>
  <conditionalFormatting sqref="Q155">
    <cfRule type="cellIs" dxfId="685" priority="267" operator="between">
      <formula>Q156-3</formula>
      <formula>Q156+3</formula>
    </cfRule>
  </conditionalFormatting>
  <conditionalFormatting sqref="Q156">
    <cfRule type="cellIs" dxfId="684" priority="268" operator="between">
      <formula>Q155-3</formula>
      <formula>Q155+3</formula>
    </cfRule>
  </conditionalFormatting>
  <conditionalFormatting sqref="Q156">
    <cfRule type="cellIs" dxfId="683" priority="269" operator="between">
      <formula>Q157-3</formula>
      <formula>Q157+3</formula>
    </cfRule>
  </conditionalFormatting>
  <conditionalFormatting sqref="Q157">
    <cfRule type="cellIs" dxfId="682" priority="270" operator="between">
      <formula>Q156-3</formula>
      <formula>Q156+3</formula>
    </cfRule>
  </conditionalFormatting>
  <conditionalFormatting sqref="Q157">
    <cfRule type="cellIs" dxfId="681" priority="271" operator="between">
      <formula>Q158-3</formula>
      <formula>Q158+3</formula>
    </cfRule>
  </conditionalFormatting>
  <conditionalFormatting sqref="Q158">
    <cfRule type="cellIs" dxfId="680" priority="272" operator="between">
      <formula>Q157-3</formula>
      <formula>Q157+3</formula>
    </cfRule>
  </conditionalFormatting>
  <conditionalFormatting sqref="Q158">
    <cfRule type="cellIs" dxfId="679" priority="273" operator="between">
      <formula>Q159-3</formula>
      <formula>Q159+3</formula>
    </cfRule>
  </conditionalFormatting>
  <conditionalFormatting sqref="P135:P158">
    <cfRule type="cellIs" dxfId="678" priority="274" operator="between">
      <formula>0.5</formula>
      <formula>0.01</formula>
    </cfRule>
  </conditionalFormatting>
  <conditionalFormatting sqref="P135:P158">
    <cfRule type="cellIs" dxfId="677" priority="275" operator="lessThan">
      <formula>0.1</formula>
    </cfRule>
  </conditionalFormatting>
  <conditionalFormatting sqref="O135:O139 O141:O158">
    <cfRule type="cellIs" dxfId="676" priority="276" operator="greaterThan">
      <formula>1000</formula>
    </cfRule>
  </conditionalFormatting>
  <conditionalFormatting sqref="O135:O139 O141:O158">
    <cfRule type="cellIs" dxfId="675" priority="277" operator="lessThan">
      <formula>0</formula>
    </cfRule>
  </conditionalFormatting>
  <conditionalFormatting sqref="R135 R143 R148:R158">
    <cfRule type="cellIs" dxfId="674" priority="278" operator="greaterThan">
      <formula>0</formula>
    </cfRule>
  </conditionalFormatting>
  <conditionalFormatting sqref="N135:N158">
    <cfRule type="cellIs" dxfId="673" priority="279" operator="between">
      <formula>1000</formula>
      <formula>901</formula>
    </cfRule>
  </conditionalFormatting>
  <conditionalFormatting sqref="N135:N158">
    <cfRule type="cellIs" dxfId="672" priority="280" operator="greaterThan">
      <formula>1026</formula>
    </cfRule>
  </conditionalFormatting>
  <conditionalFormatting sqref="N135:N158">
    <cfRule type="cellIs" dxfId="671" priority="281" operator="lessThan">
      <formula>900</formula>
    </cfRule>
  </conditionalFormatting>
  <conditionalFormatting sqref="M135:M158">
    <cfRule type="cellIs" dxfId="670" priority="282" operator="greaterThan">
      <formula>101</formula>
    </cfRule>
  </conditionalFormatting>
  <conditionalFormatting sqref="M135:M158">
    <cfRule type="cellIs" dxfId="669" priority="283" operator="between">
      <formula>100</formula>
      <formula>101</formula>
    </cfRule>
  </conditionalFormatting>
  <conditionalFormatting sqref="M135:M158">
    <cfRule type="cellIs" dxfId="668" priority="284" operator="between">
      <formula>99</formula>
      <formula>100</formula>
    </cfRule>
  </conditionalFormatting>
  <conditionalFormatting sqref="M135:M158">
    <cfRule type="cellIs" dxfId="667" priority="285" operator="lessThan">
      <formula>20</formula>
    </cfRule>
  </conditionalFormatting>
  <conditionalFormatting sqref="M135:M158">
    <cfRule type="cellIs" dxfId="666" priority="286" operator="lessThan">
      <formula>0</formula>
    </cfRule>
  </conditionalFormatting>
  <conditionalFormatting sqref="L135:L158">
    <cfRule type="cellIs" dxfId="665" priority="287" operator="lessThan">
      <formula>0</formula>
    </cfRule>
  </conditionalFormatting>
  <conditionalFormatting sqref="L135:L158">
    <cfRule type="cellIs" dxfId="664" priority="288" operator="lessThan">
      <formula>15</formula>
    </cfRule>
  </conditionalFormatting>
  <conditionalFormatting sqref="L135:L158">
    <cfRule type="cellIs" dxfId="663" priority="289" operator="greaterThan">
      <formula>40</formula>
    </cfRule>
  </conditionalFormatting>
  <conditionalFormatting sqref="E144:E158">
    <cfRule type="cellIs" dxfId="662" priority="290" operator="greaterThan">
      <formula>1</formula>
    </cfRule>
  </conditionalFormatting>
  <conditionalFormatting sqref="E144:E158">
    <cfRule type="cellIs" dxfId="661" priority="291" operator="lessThan">
      <formula>0</formula>
    </cfRule>
  </conditionalFormatting>
  <conditionalFormatting sqref="D144:D158">
    <cfRule type="cellIs" dxfId="660" priority="292" operator="lessThan">
      <formula>0</formula>
    </cfRule>
  </conditionalFormatting>
  <conditionalFormatting sqref="I144:I158">
    <cfRule type="cellIs" dxfId="659" priority="293" operator="lessThan">
      <formula>0</formula>
    </cfRule>
  </conditionalFormatting>
  <conditionalFormatting sqref="F144:F158">
    <cfRule type="cellIs" dxfId="658" priority="294" operator="lessThan">
      <formula>0</formula>
    </cfRule>
  </conditionalFormatting>
  <conditionalFormatting sqref="G144:G158">
    <cfRule type="cellIs" dxfId="657" priority="295" operator="lessThan">
      <formula>0</formula>
    </cfRule>
  </conditionalFormatting>
  <conditionalFormatting sqref="H144:H158">
    <cfRule type="cellIs" dxfId="656" priority="296" operator="lessThan">
      <formula>0</formula>
    </cfRule>
  </conditionalFormatting>
  <conditionalFormatting sqref="F164">
    <cfRule type="colorScale" priority="297">
      <colorScale>
        <cfvo type="formula" val="24"/>
        <cfvo type="max" val="0"/>
        <color rgb="FFFF7128"/>
        <color rgb="FF66FF33"/>
      </colorScale>
    </cfRule>
  </conditionalFormatting>
  <conditionalFormatting sqref="E164">
    <cfRule type="colorScale" priority="298">
      <colorScale>
        <cfvo type="formula" val="24"/>
        <cfvo type="max" val="0"/>
        <color rgb="FFFF7128"/>
        <color rgb="FF66FF33"/>
      </colorScale>
    </cfRule>
  </conditionalFormatting>
  <conditionalFormatting sqref="D164">
    <cfRule type="colorScale" priority="299">
      <colorScale>
        <cfvo type="formula" val="24"/>
        <cfvo type="max" val="0"/>
        <color rgb="FFFF7128"/>
        <color rgb="FF66FF33"/>
      </colorScale>
    </cfRule>
  </conditionalFormatting>
  <conditionalFormatting sqref="C164">
    <cfRule type="colorScale" priority="300">
      <colorScale>
        <cfvo type="formula" val="24"/>
        <cfvo type="max" val="0"/>
        <color rgb="FFFF7128"/>
        <color rgb="FF66FF33"/>
      </colorScale>
    </cfRule>
  </conditionalFormatting>
  <conditionalFormatting sqref="G164">
    <cfRule type="colorScale" priority="301">
      <colorScale>
        <cfvo type="formula" val="24"/>
        <cfvo type="max" val="0"/>
        <color rgb="FFFF7128"/>
        <color rgb="FF66FF33"/>
      </colorScale>
    </cfRule>
  </conditionalFormatting>
  <conditionalFormatting sqref="H164">
    <cfRule type="colorScale" priority="302">
      <colorScale>
        <cfvo type="formula" val="24"/>
        <cfvo type="max" val="0"/>
        <color rgb="FFFF7128"/>
        <color rgb="FF66FF33"/>
      </colorScale>
    </cfRule>
  </conditionalFormatting>
  <conditionalFormatting sqref="I164">
    <cfRule type="colorScale" priority="303">
      <colorScale>
        <cfvo type="formula" val="24"/>
        <cfvo type="max" val="0"/>
        <color rgb="FFFF7128"/>
        <color rgb="FF66FF33"/>
      </colorScale>
    </cfRule>
  </conditionalFormatting>
  <conditionalFormatting sqref="J164">
    <cfRule type="colorScale" priority="304">
      <colorScale>
        <cfvo type="formula" val="24"/>
        <cfvo type="max" val="0"/>
        <color rgb="FFFF7128"/>
        <color rgb="FF66FF33"/>
      </colorScale>
    </cfRule>
  </conditionalFormatting>
  <conditionalFormatting sqref="K164">
    <cfRule type="colorScale" priority="305">
      <colorScale>
        <cfvo type="formula" val="24"/>
        <cfvo type="max" val="0"/>
        <color rgb="FFFF7128"/>
        <color rgb="FF66FF33"/>
      </colorScale>
    </cfRule>
  </conditionalFormatting>
  <conditionalFormatting sqref="L164">
    <cfRule type="colorScale" priority="306">
      <colorScale>
        <cfvo type="formula" val="24"/>
        <cfvo type="max" val="0"/>
        <color rgb="FFFF7128"/>
        <color rgb="FF66FF33"/>
      </colorScale>
    </cfRule>
  </conditionalFormatting>
  <conditionalFormatting sqref="M164">
    <cfRule type="colorScale" priority="307">
      <colorScale>
        <cfvo type="formula" val="24"/>
        <cfvo type="max" val="0"/>
        <color rgb="FFFF7128"/>
        <color rgb="FF66FF33"/>
      </colorScale>
    </cfRule>
  </conditionalFormatting>
  <conditionalFormatting sqref="N164">
    <cfRule type="colorScale" priority="308">
      <colorScale>
        <cfvo type="formula" val="24"/>
        <cfvo type="max" val="0"/>
        <color rgb="FFFF7128"/>
        <color rgb="FF66FF33"/>
      </colorScale>
    </cfRule>
  </conditionalFormatting>
  <conditionalFormatting sqref="O164">
    <cfRule type="colorScale" priority="309">
      <colorScale>
        <cfvo type="formula" val="24"/>
        <cfvo type="max" val="0"/>
        <color rgb="FFFF7128"/>
        <color rgb="FF66FF33"/>
      </colorScale>
    </cfRule>
  </conditionalFormatting>
  <conditionalFormatting sqref="P164">
    <cfRule type="colorScale" priority="310">
      <colorScale>
        <cfvo type="formula" val="24"/>
        <cfvo type="max" val="0"/>
        <color rgb="FFFF7128"/>
        <color rgb="FF66FF33"/>
      </colorScale>
    </cfRule>
  </conditionalFormatting>
  <conditionalFormatting sqref="Q164">
    <cfRule type="colorScale" priority="311">
      <colorScale>
        <cfvo type="formula" val="24"/>
        <cfvo type="max" val="0"/>
        <color rgb="FFFF7128"/>
        <color rgb="FF66FF33"/>
      </colorScale>
    </cfRule>
  </conditionalFormatting>
  <conditionalFormatting sqref="R164">
    <cfRule type="colorScale" priority="312">
      <colorScale>
        <cfvo type="formula" val="24"/>
        <cfvo type="max" val="0"/>
        <color rgb="FFFF7128"/>
        <color rgb="FF66FF33"/>
      </colorScale>
    </cfRule>
  </conditionalFormatting>
  <conditionalFormatting sqref="C160:C165">
    <cfRule type="cellIs" dxfId="655" priority="313" stopIfTrue="1" operator="greaterThan">
      <formula>35</formula>
    </cfRule>
  </conditionalFormatting>
  <conditionalFormatting sqref="M160:M165">
    <cfRule type="cellIs" dxfId="654" priority="314" stopIfTrue="1" operator="greaterThan">
      <formula>100</formula>
    </cfRule>
  </conditionalFormatting>
  <conditionalFormatting sqref="C145:C153">
    <cfRule type="cellIs" dxfId="653" priority="315" operator="greaterThan">
      <formula>36</formula>
    </cfRule>
  </conditionalFormatting>
  <conditionalFormatting sqref="C145:C153">
    <cfRule type="cellIs" dxfId="652" priority="316" operator="between">
      <formula>25</formula>
      <formula>0</formula>
    </cfRule>
  </conditionalFormatting>
  <conditionalFormatting sqref="C145:C153">
    <cfRule type="cellIs" dxfId="651" priority="317" operator="lessThan">
      <formula>0</formula>
    </cfRule>
  </conditionalFormatting>
  <conditionalFormatting sqref="Q167:Q172">
    <cfRule type="cellIs" dxfId="650" priority="318" operator="notBetween">
      <formula>0</formula>
      <formula>360</formula>
    </cfRule>
  </conditionalFormatting>
  <conditionalFormatting sqref="Q167">
    <cfRule type="cellIs" dxfId="649" priority="319" operator="between">
      <formula>$R168-3</formula>
      <formula>$R168+3</formula>
    </cfRule>
  </conditionalFormatting>
  <conditionalFormatting sqref="Q168">
    <cfRule type="cellIs" dxfId="648" priority="320" operator="between">
      <formula>Q167-3</formula>
      <formula>Q167+3</formula>
    </cfRule>
  </conditionalFormatting>
  <conditionalFormatting sqref="Q168">
    <cfRule type="cellIs" dxfId="647" priority="321" operator="between">
      <formula>Q169-3</formula>
      <formula>Q169+3</formula>
    </cfRule>
  </conditionalFormatting>
  <conditionalFormatting sqref="Q169">
    <cfRule type="cellIs" dxfId="646" priority="322" operator="between">
      <formula>Q168-3</formula>
      <formula>Q168+3</formula>
    </cfRule>
  </conditionalFormatting>
  <conditionalFormatting sqref="Q169">
    <cfRule type="cellIs" dxfId="645" priority="323" operator="between">
      <formula>Q170-3</formula>
      <formula>Q170+3</formula>
    </cfRule>
  </conditionalFormatting>
  <conditionalFormatting sqref="Q170">
    <cfRule type="cellIs" dxfId="644" priority="324" operator="between">
      <formula>Q169-3</formula>
      <formula>Q169+3</formula>
    </cfRule>
  </conditionalFormatting>
  <conditionalFormatting sqref="Q170">
    <cfRule type="cellIs" dxfId="643" priority="325" operator="between">
      <formula>Q171-3</formula>
      <formula>Q171+3</formula>
    </cfRule>
  </conditionalFormatting>
  <conditionalFormatting sqref="Q171">
    <cfRule type="cellIs" dxfId="642" priority="326" operator="between">
      <formula>Q170-3</formula>
      <formula>Q170+3</formula>
    </cfRule>
  </conditionalFormatting>
  <conditionalFormatting sqref="Q171">
    <cfRule type="cellIs" dxfId="641" priority="327" operator="between">
      <formula>Q172-3</formula>
      <formula>Q172+3</formula>
    </cfRule>
  </conditionalFormatting>
  <conditionalFormatting sqref="Q172">
    <cfRule type="cellIs" dxfId="640" priority="328" operator="between">
      <formula>Q171-3</formula>
      <formula>Q171+3</formula>
    </cfRule>
  </conditionalFormatting>
  <conditionalFormatting sqref="Q172">
    <cfRule type="cellIs" dxfId="639" priority="329" operator="between">
      <formula>Q173-3</formula>
      <formula>Q173+3</formula>
    </cfRule>
  </conditionalFormatting>
  <conditionalFormatting sqref="P167:P174">
    <cfRule type="cellIs" dxfId="638" priority="330" operator="between">
      <formula>0.5</formula>
      <formula>0.01</formula>
    </cfRule>
  </conditionalFormatting>
  <conditionalFormatting sqref="P167:P174">
    <cfRule type="cellIs" dxfId="637" priority="331" operator="lessThan">
      <formula>0.1</formula>
    </cfRule>
  </conditionalFormatting>
  <conditionalFormatting sqref="O167:O174">
    <cfRule type="cellIs" dxfId="636" priority="332" operator="greaterThan">
      <formula>1000</formula>
    </cfRule>
  </conditionalFormatting>
  <conditionalFormatting sqref="O167:O174">
    <cfRule type="cellIs" dxfId="635" priority="333" operator="lessThan">
      <formula>0</formula>
    </cfRule>
  </conditionalFormatting>
  <conditionalFormatting sqref="R167:R174">
    <cfRule type="cellIs" dxfId="634" priority="334" operator="greaterThan">
      <formula>0</formula>
    </cfRule>
  </conditionalFormatting>
  <conditionalFormatting sqref="N167:N174">
    <cfRule type="cellIs" dxfId="633" priority="335" operator="between">
      <formula>1000</formula>
      <formula>901</formula>
    </cfRule>
  </conditionalFormatting>
  <conditionalFormatting sqref="N167:N174">
    <cfRule type="cellIs" dxfId="632" priority="336" operator="greaterThan">
      <formula>1026</formula>
    </cfRule>
  </conditionalFormatting>
  <conditionalFormatting sqref="N167:N174">
    <cfRule type="cellIs" dxfId="631" priority="337" operator="lessThan">
      <formula>900</formula>
    </cfRule>
  </conditionalFormatting>
  <conditionalFormatting sqref="M167:M174">
    <cfRule type="cellIs" dxfId="630" priority="338" operator="greaterThan">
      <formula>101</formula>
    </cfRule>
  </conditionalFormatting>
  <conditionalFormatting sqref="M167:M174">
    <cfRule type="cellIs" dxfId="629" priority="339" operator="between">
      <formula>100</formula>
      <formula>101</formula>
    </cfRule>
  </conditionalFormatting>
  <conditionalFormatting sqref="M167:M174">
    <cfRule type="cellIs" dxfId="628" priority="340" operator="between">
      <formula>99</formula>
      <formula>100</formula>
    </cfRule>
  </conditionalFormatting>
  <conditionalFormatting sqref="M167:M174">
    <cfRule type="cellIs" dxfId="627" priority="341" operator="lessThan">
      <formula>20</formula>
    </cfRule>
  </conditionalFormatting>
  <conditionalFormatting sqref="M167:M174">
    <cfRule type="cellIs" dxfId="626" priority="342" operator="lessThan">
      <formula>0</formula>
    </cfRule>
  </conditionalFormatting>
  <conditionalFormatting sqref="L167:L174">
    <cfRule type="cellIs" dxfId="625" priority="343" operator="lessThan">
      <formula>0</formula>
    </cfRule>
  </conditionalFormatting>
  <conditionalFormatting sqref="L167:L174">
    <cfRule type="cellIs" dxfId="624" priority="344" operator="lessThan">
      <formula>15</formula>
    </cfRule>
  </conditionalFormatting>
  <conditionalFormatting sqref="L167:L174">
    <cfRule type="cellIs" dxfId="623" priority="345" operator="greaterThan">
      <formula>40</formula>
    </cfRule>
  </conditionalFormatting>
  <conditionalFormatting sqref="E167:E190">
    <cfRule type="cellIs" dxfId="622" priority="346" operator="greaterThan">
      <formula>1</formula>
    </cfRule>
  </conditionalFormatting>
  <conditionalFormatting sqref="E167:E190">
    <cfRule type="cellIs" dxfId="621" priority="347" operator="lessThan">
      <formula>0</formula>
    </cfRule>
  </conditionalFormatting>
  <conditionalFormatting sqref="D167:D190">
    <cfRule type="cellIs" dxfId="620" priority="348" operator="lessThan">
      <formula>0</formula>
    </cfRule>
  </conditionalFormatting>
  <conditionalFormatting sqref="I167:I190">
    <cfRule type="cellIs" dxfId="619" priority="349" operator="lessThan">
      <formula>0</formula>
    </cfRule>
  </conditionalFormatting>
  <conditionalFormatting sqref="F167:F190">
    <cfRule type="cellIs" dxfId="618" priority="350" operator="lessThan">
      <formula>0</formula>
    </cfRule>
  </conditionalFormatting>
  <conditionalFormatting sqref="G167:G190">
    <cfRule type="cellIs" dxfId="617" priority="351" operator="lessThan">
      <formula>0</formula>
    </cfRule>
  </conditionalFormatting>
  <conditionalFormatting sqref="H167:H190">
    <cfRule type="cellIs" dxfId="616" priority="352" operator="lessThan">
      <formula>0</formula>
    </cfRule>
  </conditionalFormatting>
  <conditionalFormatting sqref="F196">
    <cfRule type="colorScale" priority="353">
      <colorScale>
        <cfvo type="formula" val="24"/>
        <cfvo type="max" val="0"/>
        <color rgb="FFFF7128"/>
        <color rgb="FF66FF33"/>
      </colorScale>
    </cfRule>
  </conditionalFormatting>
  <conditionalFormatting sqref="E196">
    <cfRule type="colorScale" priority="354">
      <colorScale>
        <cfvo type="formula" val="24"/>
        <cfvo type="max" val="0"/>
        <color rgb="FFFF7128"/>
        <color rgb="FF66FF33"/>
      </colorScale>
    </cfRule>
  </conditionalFormatting>
  <conditionalFormatting sqref="D196">
    <cfRule type="colorScale" priority="355">
      <colorScale>
        <cfvo type="formula" val="24"/>
        <cfvo type="max" val="0"/>
        <color rgb="FFFF7128"/>
        <color rgb="FF66FF33"/>
      </colorScale>
    </cfRule>
  </conditionalFormatting>
  <conditionalFormatting sqref="C196">
    <cfRule type="colorScale" priority="356">
      <colorScale>
        <cfvo type="formula" val="24"/>
        <cfvo type="max" val="0"/>
        <color rgb="FFFF7128"/>
        <color rgb="FF66FF33"/>
      </colorScale>
    </cfRule>
  </conditionalFormatting>
  <conditionalFormatting sqref="G196">
    <cfRule type="colorScale" priority="357">
      <colorScale>
        <cfvo type="formula" val="24"/>
        <cfvo type="max" val="0"/>
        <color rgb="FFFF7128"/>
        <color rgb="FF66FF33"/>
      </colorScale>
    </cfRule>
  </conditionalFormatting>
  <conditionalFormatting sqref="H196">
    <cfRule type="colorScale" priority="358">
      <colorScale>
        <cfvo type="formula" val="24"/>
        <cfvo type="max" val="0"/>
        <color rgb="FFFF7128"/>
        <color rgb="FF66FF33"/>
      </colorScale>
    </cfRule>
  </conditionalFormatting>
  <conditionalFormatting sqref="I196">
    <cfRule type="colorScale" priority="359">
      <colorScale>
        <cfvo type="formula" val="24"/>
        <cfvo type="max" val="0"/>
        <color rgb="FFFF7128"/>
        <color rgb="FF66FF33"/>
      </colorScale>
    </cfRule>
  </conditionalFormatting>
  <conditionalFormatting sqref="J196">
    <cfRule type="colorScale" priority="360">
      <colorScale>
        <cfvo type="formula" val="24"/>
        <cfvo type="max" val="0"/>
        <color rgb="FFFF7128"/>
        <color rgb="FF66FF33"/>
      </colorScale>
    </cfRule>
  </conditionalFormatting>
  <conditionalFormatting sqref="K196">
    <cfRule type="colorScale" priority="361">
      <colorScale>
        <cfvo type="formula" val="24"/>
        <cfvo type="max" val="0"/>
        <color rgb="FFFF7128"/>
        <color rgb="FF66FF33"/>
      </colorScale>
    </cfRule>
  </conditionalFormatting>
  <conditionalFormatting sqref="L196">
    <cfRule type="colorScale" priority="362">
      <colorScale>
        <cfvo type="formula" val="24"/>
        <cfvo type="max" val="0"/>
        <color rgb="FFFF7128"/>
        <color rgb="FF66FF33"/>
      </colorScale>
    </cfRule>
  </conditionalFormatting>
  <conditionalFormatting sqref="M196">
    <cfRule type="colorScale" priority="363">
      <colorScale>
        <cfvo type="formula" val="24"/>
        <cfvo type="max" val="0"/>
        <color rgb="FFFF7128"/>
        <color rgb="FF66FF33"/>
      </colorScale>
    </cfRule>
  </conditionalFormatting>
  <conditionalFormatting sqref="N196">
    <cfRule type="colorScale" priority="364">
      <colorScale>
        <cfvo type="formula" val="24"/>
        <cfvo type="max" val="0"/>
        <color rgb="FFFF7128"/>
        <color rgb="FF66FF33"/>
      </colorScale>
    </cfRule>
  </conditionalFormatting>
  <conditionalFormatting sqref="O196">
    <cfRule type="colorScale" priority="365">
      <colorScale>
        <cfvo type="formula" val="24"/>
        <cfvo type="max" val="0"/>
        <color rgb="FFFF7128"/>
        <color rgb="FF66FF33"/>
      </colorScale>
    </cfRule>
  </conditionalFormatting>
  <conditionalFormatting sqref="P196">
    <cfRule type="colorScale" priority="366">
      <colorScale>
        <cfvo type="formula" val="24"/>
        <cfvo type="max" val="0"/>
        <color rgb="FFFF7128"/>
        <color rgb="FF66FF33"/>
      </colorScale>
    </cfRule>
  </conditionalFormatting>
  <conditionalFormatting sqref="Q196">
    <cfRule type="colorScale" priority="367">
      <colorScale>
        <cfvo type="formula" val="24"/>
        <cfvo type="max" val="0"/>
        <color rgb="FFFF7128"/>
        <color rgb="FF66FF33"/>
      </colorScale>
    </cfRule>
  </conditionalFormatting>
  <conditionalFormatting sqref="R196">
    <cfRule type="colorScale" priority="368">
      <colorScale>
        <cfvo type="formula" val="24"/>
        <cfvo type="max" val="0"/>
        <color rgb="FFFF7128"/>
        <color rgb="FF66FF33"/>
      </colorScale>
    </cfRule>
  </conditionalFormatting>
  <conditionalFormatting sqref="C192:C197">
    <cfRule type="cellIs" dxfId="615" priority="369" stopIfTrue="1" operator="greaterThan">
      <formula>35</formula>
    </cfRule>
  </conditionalFormatting>
  <conditionalFormatting sqref="M192:M197">
    <cfRule type="cellIs" dxfId="614" priority="370" stopIfTrue="1" operator="greaterThan">
      <formula>100</formula>
    </cfRule>
  </conditionalFormatting>
  <conditionalFormatting sqref="Q209:Q212 Q222">
    <cfRule type="cellIs" dxfId="613" priority="371" operator="notBetween">
      <formula>0</formula>
      <formula>360</formula>
    </cfRule>
  </conditionalFormatting>
  <conditionalFormatting sqref="Q209">
    <cfRule type="cellIs" dxfId="612" priority="372" operator="between">
      <formula>Q208-3</formula>
      <formula>Q208+3</formula>
    </cfRule>
  </conditionalFormatting>
  <conditionalFormatting sqref="Q209">
    <cfRule type="cellIs" dxfId="611" priority="373" operator="between">
      <formula>Q210-3</formula>
      <formula>Q210+3</formula>
    </cfRule>
  </conditionalFormatting>
  <conditionalFormatting sqref="Q210">
    <cfRule type="cellIs" dxfId="610" priority="374" operator="between">
      <formula>Q209-3</formula>
      <formula>Q209+3</formula>
    </cfRule>
  </conditionalFormatting>
  <conditionalFormatting sqref="Q210">
    <cfRule type="cellIs" dxfId="609" priority="375" operator="between">
      <formula>Q211-3</formula>
      <formula>Q211+3</formula>
    </cfRule>
  </conditionalFormatting>
  <conditionalFormatting sqref="Q211">
    <cfRule type="cellIs" dxfId="608" priority="376" operator="between">
      <formula>Q210-3</formula>
      <formula>Q210+3</formula>
    </cfRule>
  </conditionalFormatting>
  <conditionalFormatting sqref="Q211">
    <cfRule type="cellIs" dxfId="607" priority="377" operator="between">
      <formula>Q212-3</formula>
      <formula>Q212+3</formula>
    </cfRule>
  </conditionalFormatting>
  <conditionalFormatting sqref="Q212">
    <cfRule type="cellIs" dxfId="606" priority="378" operator="between">
      <formula>Q211-3</formula>
      <formula>Q211+3</formula>
    </cfRule>
  </conditionalFormatting>
  <conditionalFormatting sqref="Q212">
    <cfRule type="cellIs" dxfId="605" priority="379" operator="between">
      <formula>Q213-3</formula>
      <formula>Q213+3</formula>
    </cfRule>
  </conditionalFormatting>
  <conditionalFormatting sqref="Q222">
    <cfRule type="cellIs" dxfId="604" priority="380" operator="between">
      <formula>Q221-3</formula>
      <formula>Q221+3</formula>
    </cfRule>
  </conditionalFormatting>
  <conditionalFormatting sqref="Q222">
    <cfRule type="cellIs" dxfId="603" priority="381" operator="between">
      <formula>Q223-3</formula>
      <formula>Q223+3</formula>
    </cfRule>
  </conditionalFormatting>
  <conditionalFormatting sqref="P209:P222">
    <cfRule type="cellIs" dxfId="602" priority="382" operator="between">
      <formula>0.5</formula>
      <formula>0.01</formula>
    </cfRule>
  </conditionalFormatting>
  <conditionalFormatting sqref="P209:P222">
    <cfRule type="cellIs" dxfId="601" priority="383" operator="lessThan">
      <formula>0.1</formula>
    </cfRule>
  </conditionalFormatting>
  <conditionalFormatting sqref="O209:O222">
    <cfRule type="cellIs" dxfId="600" priority="384" operator="greaterThan">
      <formula>1000</formula>
    </cfRule>
  </conditionalFormatting>
  <conditionalFormatting sqref="O209:O222">
    <cfRule type="cellIs" dxfId="599" priority="385" operator="lessThan">
      <formula>0</formula>
    </cfRule>
  </conditionalFormatting>
  <conditionalFormatting sqref="R210:R222">
    <cfRule type="cellIs" dxfId="598" priority="386" operator="greaterThan">
      <formula>0</formula>
    </cfRule>
  </conditionalFormatting>
  <conditionalFormatting sqref="N209:N222">
    <cfRule type="cellIs" dxfId="597" priority="387" operator="between">
      <formula>1000</formula>
      <formula>901</formula>
    </cfRule>
  </conditionalFormatting>
  <conditionalFormatting sqref="N209:N222">
    <cfRule type="cellIs" dxfId="596" priority="388" operator="greaterThan">
      <formula>1026</formula>
    </cfRule>
  </conditionalFormatting>
  <conditionalFormatting sqref="N209:N222">
    <cfRule type="cellIs" dxfId="595" priority="389" operator="lessThan">
      <formula>900</formula>
    </cfRule>
  </conditionalFormatting>
  <conditionalFormatting sqref="M209:M222">
    <cfRule type="cellIs" dxfId="594" priority="390" operator="greaterThan">
      <formula>101</formula>
    </cfRule>
  </conditionalFormatting>
  <conditionalFormatting sqref="M209:M222">
    <cfRule type="cellIs" dxfId="593" priority="391" operator="between">
      <formula>100</formula>
      <formula>101</formula>
    </cfRule>
  </conditionalFormatting>
  <conditionalFormatting sqref="M209:M222">
    <cfRule type="cellIs" dxfId="592" priority="392" operator="between">
      <formula>99</formula>
      <formula>100</formula>
    </cfRule>
  </conditionalFormatting>
  <conditionalFormatting sqref="M209:M222">
    <cfRule type="cellIs" dxfId="591" priority="393" operator="lessThan">
      <formula>20</formula>
    </cfRule>
  </conditionalFormatting>
  <conditionalFormatting sqref="M209:M222">
    <cfRule type="cellIs" dxfId="590" priority="394" operator="lessThan">
      <formula>0</formula>
    </cfRule>
  </conditionalFormatting>
  <conditionalFormatting sqref="L209:L222">
    <cfRule type="cellIs" dxfId="589" priority="395" operator="lessThan">
      <formula>0</formula>
    </cfRule>
  </conditionalFormatting>
  <conditionalFormatting sqref="L209:L222">
    <cfRule type="cellIs" dxfId="588" priority="396" operator="lessThan">
      <formula>15</formula>
    </cfRule>
  </conditionalFormatting>
  <conditionalFormatting sqref="L209:L222">
    <cfRule type="cellIs" dxfId="587" priority="397" operator="greaterThan">
      <formula>40</formula>
    </cfRule>
  </conditionalFormatting>
  <conditionalFormatting sqref="E199:E202 E204:E207 E209:E222">
    <cfRule type="cellIs" dxfId="586" priority="398" operator="greaterThan">
      <formula>1</formula>
    </cfRule>
  </conditionalFormatting>
  <conditionalFormatting sqref="E199:E202 E204:E207 E209:E222">
    <cfRule type="cellIs" dxfId="585" priority="399" operator="lessThan">
      <formula>0</formula>
    </cfRule>
  </conditionalFormatting>
  <conditionalFormatting sqref="D199:D202 D204:D207 D209:D222">
    <cfRule type="cellIs" dxfId="584" priority="400" operator="lessThan">
      <formula>0</formula>
    </cfRule>
  </conditionalFormatting>
  <conditionalFormatting sqref="I199:I202 I204:I207 I209:I222">
    <cfRule type="cellIs" dxfId="583" priority="401" operator="lessThan">
      <formula>0</formula>
    </cfRule>
  </conditionalFormatting>
  <conditionalFormatting sqref="F199:F202 F204:F207 F209:F222">
    <cfRule type="cellIs" dxfId="582" priority="402" operator="lessThan">
      <formula>0</formula>
    </cfRule>
  </conditionalFormatting>
  <conditionalFormatting sqref="G199:G202 G204:G207 G209:G222">
    <cfRule type="cellIs" dxfId="581" priority="403" operator="lessThan">
      <formula>0</formula>
    </cfRule>
  </conditionalFormatting>
  <conditionalFormatting sqref="H199:H202 H204:H207 H209:H222">
    <cfRule type="cellIs" dxfId="580" priority="404" operator="lessThan">
      <formula>0</formula>
    </cfRule>
  </conditionalFormatting>
  <conditionalFormatting sqref="F228">
    <cfRule type="colorScale" priority="405">
      <colorScale>
        <cfvo type="formula" val="24"/>
        <cfvo type="max" val="0"/>
        <color rgb="FFFF7128"/>
        <color rgb="FF66FF33"/>
      </colorScale>
    </cfRule>
  </conditionalFormatting>
  <conditionalFormatting sqref="E228">
    <cfRule type="colorScale" priority="406">
      <colorScale>
        <cfvo type="formula" val="24"/>
        <cfvo type="max" val="0"/>
        <color rgb="FFFF7128"/>
        <color rgb="FF66FF33"/>
      </colorScale>
    </cfRule>
  </conditionalFormatting>
  <conditionalFormatting sqref="D228">
    <cfRule type="colorScale" priority="407">
      <colorScale>
        <cfvo type="formula" val="24"/>
        <cfvo type="max" val="0"/>
        <color rgb="FFFF7128"/>
        <color rgb="FF66FF33"/>
      </colorScale>
    </cfRule>
  </conditionalFormatting>
  <conditionalFormatting sqref="C228">
    <cfRule type="colorScale" priority="408">
      <colorScale>
        <cfvo type="formula" val="24"/>
        <cfvo type="max" val="0"/>
        <color rgb="FFFF7128"/>
        <color rgb="FF66FF33"/>
      </colorScale>
    </cfRule>
  </conditionalFormatting>
  <conditionalFormatting sqref="G228">
    <cfRule type="colorScale" priority="409">
      <colorScale>
        <cfvo type="formula" val="24"/>
        <cfvo type="max" val="0"/>
        <color rgb="FFFF7128"/>
        <color rgb="FF66FF33"/>
      </colorScale>
    </cfRule>
  </conditionalFormatting>
  <conditionalFormatting sqref="H228">
    <cfRule type="colorScale" priority="410">
      <colorScale>
        <cfvo type="formula" val="24"/>
        <cfvo type="max" val="0"/>
        <color rgb="FFFF7128"/>
        <color rgb="FF66FF33"/>
      </colorScale>
    </cfRule>
  </conditionalFormatting>
  <conditionalFormatting sqref="I228">
    <cfRule type="colorScale" priority="411">
      <colorScale>
        <cfvo type="formula" val="24"/>
        <cfvo type="max" val="0"/>
        <color rgb="FFFF7128"/>
        <color rgb="FF66FF33"/>
      </colorScale>
    </cfRule>
  </conditionalFormatting>
  <conditionalFormatting sqref="J228">
    <cfRule type="colorScale" priority="412">
      <colorScale>
        <cfvo type="formula" val="24"/>
        <cfvo type="max" val="0"/>
        <color rgb="FFFF7128"/>
        <color rgb="FF66FF33"/>
      </colorScale>
    </cfRule>
  </conditionalFormatting>
  <conditionalFormatting sqref="K228">
    <cfRule type="colorScale" priority="413">
      <colorScale>
        <cfvo type="formula" val="24"/>
        <cfvo type="max" val="0"/>
        <color rgb="FFFF7128"/>
        <color rgb="FF66FF33"/>
      </colorScale>
    </cfRule>
  </conditionalFormatting>
  <conditionalFormatting sqref="L228">
    <cfRule type="colorScale" priority="414">
      <colorScale>
        <cfvo type="formula" val="24"/>
        <cfvo type="max" val="0"/>
        <color rgb="FFFF7128"/>
        <color rgb="FF66FF33"/>
      </colorScale>
    </cfRule>
  </conditionalFormatting>
  <conditionalFormatting sqref="M228">
    <cfRule type="colorScale" priority="415">
      <colorScale>
        <cfvo type="formula" val="24"/>
        <cfvo type="max" val="0"/>
        <color rgb="FFFF7128"/>
        <color rgb="FF66FF33"/>
      </colorScale>
    </cfRule>
  </conditionalFormatting>
  <conditionalFormatting sqref="N228">
    <cfRule type="colorScale" priority="416">
      <colorScale>
        <cfvo type="formula" val="24"/>
        <cfvo type="max" val="0"/>
        <color rgb="FFFF7128"/>
        <color rgb="FF66FF33"/>
      </colorScale>
    </cfRule>
  </conditionalFormatting>
  <conditionalFormatting sqref="O228">
    <cfRule type="colorScale" priority="417">
      <colorScale>
        <cfvo type="formula" val="24"/>
        <cfvo type="max" val="0"/>
        <color rgb="FFFF7128"/>
        <color rgb="FF66FF33"/>
      </colorScale>
    </cfRule>
  </conditionalFormatting>
  <conditionalFormatting sqref="P228">
    <cfRule type="colorScale" priority="418">
      <colorScale>
        <cfvo type="formula" val="24"/>
        <cfvo type="max" val="0"/>
        <color rgb="FFFF7128"/>
        <color rgb="FF66FF33"/>
      </colorScale>
    </cfRule>
  </conditionalFormatting>
  <conditionalFormatting sqref="Q228">
    <cfRule type="colorScale" priority="419">
      <colorScale>
        <cfvo type="formula" val="24"/>
        <cfvo type="max" val="0"/>
        <color rgb="FFFF7128"/>
        <color rgb="FF66FF33"/>
      </colorScale>
    </cfRule>
  </conditionalFormatting>
  <conditionalFormatting sqref="R228">
    <cfRule type="colorScale" priority="420">
      <colorScale>
        <cfvo type="formula" val="24"/>
        <cfvo type="max" val="0"/>
        <color rgb="FFFF7128"/>
        <color rgb="FF66FF33"/>
      </colorScale>
    </cfRule>
  </conditionalFormatting>
  <conditionalFormatting sqref="C224:C229">
    <cfRule type="cellIs" dxfId="579" priority="421" stopIfTrue="1" operator="greaterThan">
      <formula>35</formula>
    </cfRule>
  </conditionalFormatting>
  <conditionalFormatting sqref="M224:M229">
    <cfRule type="cellIs" dxfId="578" priority="422" stopIfTrue="1" operator="greaterThan">
      <formula>100</formula>
    </cfRule>
  </conditionalFormatting>
  <conditionalFormatting sqref="C209:C217">
    <cfRule type="cellIs" dxfId="577" priority="423" operator="greaterThan">
      <formula>36</formula>
    </cfRule>
  </conditionalFormatting>
  <conditionalFormatting sqref="C209:C217">
    <cfRule type="cellIs" dxfId="576" priority="424" operator="between">
      <formula>25</formula>
      <formula>0</formula>
    </cfRule>
  </conditionalFormatting>
  <conditionalFormatting sqref="C209:C217">
    <cfRule type="cellIs" dxfId="575" priority="425" operator="lessThan">
      <formula>0</formula>
    </cfRule>
  </conditionalFormatting>
  <conditionalFormatting sqref="Q231:Q242 Q248:Q252">
    <cfRule type="cellIs" dxfId="574" priority="426" operator="notBetween">
      <formula>0</formula>
      <formula>360</formula>
    </cfRule>
  </conditionalFormatting>
  <conditionalFormatting sqref="Q231">
    <cfRule type="cellIs" dxfId="573" priority="427" operator="between">
      <formula>$R232-3</formula>
      <formula>$R232+3</formula>
    </cfRule>
  </conditionalFormatting>
  <conditionalFormatting sqref="Q232">
    <cfRule type="cellIs" dxfId="572" priority="428" operator="between">
      <formula>Q231-3</formula>
      <formula>Q231+3</formula>
    </cfRule>
  </conditionalFormatting>
  <conditionalFormatting sqref="Q232">
    <cfRule type="cellIs" dxfId="571" priority="429" operator="between">
      <formula>Q233-3</formula>
      <formula>Q233+3</formula>
    </cfRule>
  </conditionalFormatting>
  <conditionalFormatting sqref="Q233">
    <cfRule type="cellIs" dxfId="570" priority="430" operator="between">
      <formula>Q232-3</formula>
      <formula>Q232+3</formula>
    </cfRule>
  </conditionalFormatting>
  <conditionalFormatting sqref="Q233">
    <cfRule type="cellIs" dxfId="569" priority="431" operator="between">
      <formula>Q234-3</formula>
      <formula>Q234+3</formula>
    </cfRule>
  </conditionalFormatting>
  <conditionalFormatting sqref="Q234">
    <cfRule type="cellIs" dxfId="568" priority="432" operator="between">
      <formula>Q233-3</formula>
      <formula>Q233+3</formula>
    </cfRule>
  </conditionalFormatting>
  <conditionalFormatting sqref="Q234">
    <cfRule type="cellIs" dxfId="567" priority="433" operator="between">
      <formula>Q235-3</formula>
      <formula>Q235+3</formula>
    </cfRule>
  </conditionalFormatting>
  <conditionalFormatting sqref="Q235">
    <cfRule type="cellIs" dxfId="566" priority="434" operator="between">
      <formula>Q234-3</formula>
      <formula>Q234+3</formula>
    </cfRule>
  </conditionalFormatting>
  <conditionalFormatting sqref="Q235">
    <cfRule type="cellIs" dxfId="565" priority="435" operator="between">
      <formula>Q236-3</formula>
      <formula>Q236+3</formula>
    </cfRule>
  </conditionalFormatting>
  <conditionalFormatting sqref="Q236">
    <cfRule type="cellIs" dxfId="564" priority="436" operator="between">
      <formula>Q235-3</formula>
      <formula>Q235+3</formula>
    </cfRule>
  </conditionalFormatting>
  <conditionalFormatting sqref="Q236">
    <cfRule type="cellIs" dxfId="563" priority="437" operator="between">
      <formula>Q237-3</formula>
      <formula>Q237+3</formula>
    </cfRule>
  </conditionalFormatting>
  <conditionalFormatting sqref="Q237">
    <cfRule type="cellIs" dxfId="562" priority="438" operator="between">
      <formula>Q236-3</formula>
      <formula>Q236+3</formula>
    </cfRule>
  </conditionalFormatting>
  <conditionalFormatting sqref="Q237">
    <cfRule type="cellIs" dxfId="561" priority="439" operator="between">
      <formula>Q238-3</formula>
      <formula>Q238+3</formula>
    </cfRule>
  </conditionalFormatting>
  <conditionalFormatting sqref="Q238">
    <cfRule type="cellIs" dxfId="560" priority="440" operator="between">
      <formula>Q237-3</formula>
      <formula>Q237+3</formula>
    </cfRule>
  </conditionalFormatting>
  <conditionalFormatting sqref="Q238">
    <cfRule type="cellIs" dxfId="559" priority="441" operator="between">
      <formula>Q239-3</formula>
      <formula>Q239+3</formula>
    </cfRule>
  </conditionalFormatting>
  <conditionalFormatting sqref="Q239">
    <cfRule type="cellIs" dxfId="558" priority="442" operator="between">
      <formula>Q238-3</formula>
      <formula>Q238+3</formula>
    </cfRule>
  </conditionalFormatting>
  <conditionalFormatting sqref="Q239">
    <cfRule type="cellIs" dxfId="557" priority="443" operator="between">
      <formula>Q240-3</formula>
      <formula>Q240+3</formula>
    </cfRule>
  </conditionalFormatting>
  <conditionalFormatting sqref="Q240">
    <cfRule type="cellIs" dxfId="556" priority="444" operator="between">
      <formula>Q239-3</formula>
      <formula>Q239+3</formula>
    </cfRule>
  </conditionalFormatting>
  <conditionalFormatting sqref="Q240">
    <cfRule type="cellIs" dxfId="555" priority="445" operator="between">
      <formula>Q241-3</formula>
      <formula>Q241+3</formula>
    </cfRule>
  </conditionalFormatting>
  <conditionalFormatting sqref="Q241">
    <cfRule type="cellIs" dxfId="554" priority="446" operator="between">
      <formula>Q240-3</formula>
      <formula>Q240+3</formula>
    </cfRule>
  </conditionalFormatting>
  <conditionalFormatting sqref="Q241">
    <cfRule type="cellIs" dxfId="553" priority="447" operator="between">
      <formula>Q242-3</formula>
      <formula>Q242+3</formula>
    </cfRule>
  </conditionalFormatting>
  <conditionalFormatting sqref="Q242">
    <cfRule type="cellIs" dxfId="552" priority="448" operator="between">
      <formula>Q241-3</formula>
      <formula>Q241+3</formula>
    </cfRule>
  </conditionalFormatting>
  <conditionalFormatting sqref="Q242">
    <cfRule type="cellIs" dxfId="551" priority="449" operator="between">
      <formula>Q243-3</formula>
      <formula>Q243+3</formula>
    </cfRule>
  </conditionalFormatting>
  <conditionalFormatting sqref="Q248">
    <cfRule type="cellIs" dxfId="550" priority="450" operator="between">
      <formula>Q247-3</formula>
      <formula>Q247+3</formula>
    </cfRule>
  </conditionalFormatting>
  <conditionalFormatting sqref="Q248">
    <cfRule type="cellIs" dxfId="549" priority="451" operator="between">
      <formula>Q249-3</formula>
      <formula>Q249+3</formula>
    </cfRule>
  </conditionalFormatting>
  <conditionalFormatting sqref="Q249">
    <cfRule type="cellIs" dxfId="548" priority="452" operator="between">
      <formula>Q248-3</formula>
      <formula>Q248+3</formula>
    </cfRule>
  </conditionalFormatting>
  <conditionalFormatting sqref="Q249">
    <cfRule type="cellIs" dxfId="547" priority="453" operator="between">
      <formula>Q250-3</formula>
      <formula>Q250+3</formula>
    </cfRule>
  </conditionalFormatting>
  <conditionalFormatting sqref="Q250">
    <cfRule type="cellIs" dxfId="546" priority="454" operator="between">
      <formula>Q249-3</formula>
      <formula>Q249+3</formula>
    </cfRule>
  </conditionalFormatting>
  <conditionalFormatting sqref="Q250">
    <cfRule type="cellIs" dxfId="545" priority="455" operator="between">
      <formula>Q251-3</formula>
      <formula>Q251+3</formula>
    </cfRule>
  </conditionalFormatting>
  <conditionalFormatting sqref="Q251">
    <cfRule type="cellIs" dxfId="544" priority="456" operator="between">
      <formula>Q250-3</formula>
      <formula>Q250+3</formula>
    </cfRule>
  </conditionalFormatting>
  <conditionalFormatting sqref="Q251">
    <cfRule type="cellIs" dxfId="543" priority="457" operator="between">
      <formula>Q252-3</formula>
      <formula>Q252+3</formula>
    </cfRule>
  </conditionalFormatting>
  <conditionalFormatting sqref="Q252">
    <cfRule type="cellIs" dxfId="542" priority="458" operator="between">
      <formula>Q251-3</formula>
      <formula>Q251+3</formula>
    </cfRule>
  </conditionalFormatting>
  <conditionalFormatting sqref="Q252">
    <cfRule type="cellIs" dxfId="541" priority="459" operator="between">
      <formula>Q253-3</formula>
      <formula>Q253+3</formula>
    </cfRule>
  </conditionalFormatting>
  <conditionalFormatting sqref="P231:P233 P235:P244 P248:P254">
    <cfRule type="cellIs" dxfId="540" priority="460" operator="between">
      <formula>0.5</formula>
      <formula>0.01</formula>
    </cfRule>
  </conditionalFormatting>
  <conditionalFormatting sqref="P231:P233 P235:P244 P248:P254">
    <cfRule type="cellIs" dxfId="539" priority="461" operator="lessThan">
      <formula>0.1</formula>
    </cfRule>
  </conditionalFormatting>
  <conditionalFormatting sqref="O231:O233 O235:O244 O248:O254">
    <cfRule type="cellIs" dxfId="538" priority="462" operator="greaterThan">
      <formula>1000</formula>
    </cfRule>
  </conditionalFormatting>
  <conditionalFormatting sqref="O231:O233 O235:O244 O248:O254">
    <cfRule type="cellIs" dxfId="537" priority="463" operator="lessThan">
      <formula>0</formula>
    </cfRule>
  </conditionalFormatting>
  <conditionalFormatting sqref="R231:R254">
    <cfRule type="cellIs" dxfId="536" priority="464" operator="greaterThan">
      <formula>0</formula>
    </cfRule>
  </conditionalFormatting>
  <conditionalFormatting sqref="N231:N244 N248:N254">
    <cfRule type="cellIs" dxfId="535" priority="465" operator="between">
      <formula>1000</formula>
      <formula>901</formula>
    </cfRule>
  </conditionalFormatting>
  <conditionalFormatting sqref="N231:N244 N248:N254">
    <cfRule type="cellIs" dxfId="534" priority="466" operator="greaterThan">
      <formula>1026</formula>
    </cfRule>
  </conditionalFormatting>
  <conditionalFormatting sqref="N231:N244 N248:N254">
    <cfRule type="cellIs" dxfId="533" priority="467" operator="lessThan">
      <formula>900</formula>
    </cfRule>
  </conditionalFormatting>
  <conditionalFormatting sqref="M231:M244 M248:M254">
    <cfRule type="cellIs" dxfId="532" priority="468" operator="greaterThan">
      <formula>101</formula>
    </cfRule>
  </conditionalFormatting>
  <conditionalFormatting sqref="M231:M244 M248:M254">
    <cfRule type="cellIs" dxfId="531" priority="469" operator="between">
      <formula>100</formula>
      <formula>101</formula>
    </cfRule>
  </conditionalFormatting>
  <conditionalFormatting sqref="M231:M244 M248:M254">
    <cfRule type="cellIs" dxfId="530" priority="470" operator="between">
      <formula>99</formula>
      <formula>100</formula>
    </cfRule>
  </conditionalFormatting>
  <conditionalFormatting sqref="M231:M244 M248:M254">
    <cfRule type="cellIs" dxfId="529" priority="471" operator="lessThan">
      <formula>20</formula>
    </cfRule>
  </conditionalFormatting>
  <conditionalFormatting sqref="M231:M244 M248:M254">
    <cfRule type="cellIs" dxfId="528" priority="472" operator="lessThan">
      <formula>0</formula>
    </cfRule>
  </conditionalFormatting>
  <conditionalFormatting sqref="L231:L244 L248:L254">
    <cfRule type="cellIs" dxfId="527" priority="473" operator="lessThan">
      <formula>0</formula>
    </cfRule>
  </conditionalFormatting>
  <conditionalFormatting sqref="L231:L244 L248:L254">
    <cfRule type="cellIs" dxfId="526" priority="474" operator="lessThan">
      <formula>15</formula>
    </cfRule>
  </conditionalFormatting>
  <conditionalFormatting sqref="L231:L244 L248:L254">
    <cfRule type="cellIs" dxfId="525" priority="475" operator="greaterThan">
      <formula>40</formula>
    </cfRule>
  </conditionalFormatting>
  <conditionalFormatting sqref="E231:E254">
    <cfRule type="cellIs" dxfId="524" priority="476" operator="greaterThan">
      <formula>1</formula>
    </cfRule>
  </conditionalFormatting>
  <conditionalFormatting sqref="E231:E254">
    <cfRule type="cellIs" dxfId="523" priority="477" operator="lessThan">
      <formula>0</formula>
    </cfRule>
  </conditionalFormatting>
  <conditionalFormatting sqref="D231:D254">
    <cfRule type="cellIs" dxfId="522" priority="478" operator="lessThan">
      <formula>0</formula>
    </cfRule>
  </conditionalFormatting>
  <conditionalFormatting sqref="I231:I254">
    <cfRule type="cellIs" dxfId="521" priority="479" operator="lessThan">
      <formula>0</formula>
    </cfRule>
  </conditionalFormatting>
  <conditionalFormatting sqref="F231:F254">
    <cfRule type="cellIs" dxfId="520" priority="480" operator="lessThan">
      <formula>0</formula>
    </cfRule>
  </conditionalFormatting>
  <conditionalFormatting sqref="G231:G254">
    <cfRule type="cellIs" dxfId="519" priority="481" operator="lessThan">
      <formula>0</formula>
    </cfRule>
  </conditionalFormatting>
  <conditionalFormatting sqref="H231:H254">
    <cfRule type="cellIs" dxfId="518" priority="482" operator="lessThan">
      <formula>0</formula>
    </cfRule>
  </conditionalFormatting>
  <conditionalFormatting sqref="F260">
    <cfRule type="colorScale" priority="483">
      <colorScale>
        <cfvo type="formula" val="24"/>
        <cfvo type="max" val="0"/>
        <color rgb="FFFF7128"/>
        <color rgb="FF66FF33"/>
      </colorScale>
    </cfRule>
  </conditionalFormatting>
  <conditionalFormatting sqref="E260">
    <cfRule type="colorScale" priority="484">
      <colorScale>
        <cfvo type="formula" val="24"/>
        <cfvo type="max" val="0"/>
        <color rgb="FFFF7128"/>
        <color rgb="FF66FF33"/>
      </colorScale>
    </cfRule>
  </conditionalFormatting>
  <conditionalFormatting sqref="D260">
    <cfRule type="colorScale" priority="485">
      <colorScale>
        <cfvo type="formula" val="24"/>
        <cfvo type="max" val="0"/>
        <color rgb="FFFF7128"/>
        <color rgb="FF66FF33"/>
      </colorScale>
    </cfRule>
  </conditionalFormatting>
  <conditionalFormatting sqref="C260">
    <cfRule type="colorScale" priority="486">
      <colorScale>
        <cfvo type="formula" val="24"/>
        <cfvo type="max" val="0"/>
        <color rgb="FFFF7128"/>
        <color rgb="FF66FF33"/>
      </colorScale>
    </cfRule>
  </conditionalFormatting>
  <conditionalFormatting sqref="G260">
    <cfRule type="colorScale" priority="487">
      <colorScale>
        <cfvo type="formula" val="24"/>
        <cfvo type="max" val="0"/>
        <color rgb="FFFF7128"/>
        <color rgb="FF66FF33"/>
      </colorScale>
    </cfRule>
  </conditionalFormatting>
  <conditionalFormatting sqref="H260">
    <cfRule type="colorScale" priority="488">
      <colorScale>
        <cfvo type="formula" val="24"/>
        <cfvo type="max" val="0"/>
        <color rgb="FFFF7128"/>
        <color rgb="FF66FF33"/>
      </colorScale>
    </cfRule>
  </conditionalFormatting>
  <conditionalFormatting sqref="I260">
    <cfRule type="colorScale" priority="489">
      <colorScale>
        <cfvo type="formula" val="24"/>
        <cfvo type="max" val="0"/>
        <color rgb="FFFF7128"/>
        <color rgb="FF66FF33"/>
      </colorScale>
    </cfRule>
  </conditionalFormatting>
  <conditionalFormatting sqref="J260">
    <cfRule type="colorScale" priority="490">
      <colorScale>
        <cfvo type="formula" val="24"/>
        <cfvo type="max" val="0"/>
        <color rgb="FFFF7128"/>
        <color rgb="FF66FF33"/>
      </colorScale>
    </cfRule>
  </conditionalFormatting>
  <conditionalFormatting sqref="K260">
    <cfRule type="colorScale" priority="491">
      <colorScale>
        <cfvo type="formula" val="24"/>
        <cfvo type="max" val="0"/>
        <color rgb="FFFF7128"/>
        <color rgb="FF66FF33"/>
      </colorScale>
    </cfRule>
  </conditionalFormatting>
  <conditionalFormatting sqref="L260">
    <cfRule type="colorScale" priority="492">
      <colorScale>
        <cfvo type="formula" val="24"/>
        <cfvo type="max" val="0"/>
        <color rgb="FFFF7128"/>
        <color rgb="FF66FF33"/>
      </colorScale>
    </cfRule>
  </conditionalFormatting>
  <conditionalFormatting sqref="M260">
    <cfRule type="colorScale" priority="493">
      <colorScale>
        <cfvo type="formula" val="24"/>
        <cfvo type="max" val="0"/>
        <color rgb="FFFF7128"/>
        <color rgb="FF66FF33"/>
      </colorScale>
    </cfRule>
  </conditionalFormatting>
  <conditionalFormatting sqref="N260">
    <cfRule type="colorScale" priority="494">
      <colorScale>
        <cfvo type="formula" val="24"/>
        <cfvo type="max" val="0"/>
        <color rgb="FFFF7128"/>
        <color rgb="FF66FF33"/>
      </colorScale>
    </cfRule>
  </conditionalFormatting>
  <conditionalFormatting sqref="O260">
    <cfRule type="colorScale" priority="495">
      <colorScale>
        <cfvo type="formula" val="24"/>
        <cfvo type="max" val="0"/>
        <color rgb="FFFF7128"/>
        <color rgb="FF66FF33"/>
      </colorScale>
    </cfRule>
  </conditionalFormatting>
  <conditionalFormatting sqref="P260">
    <cfRule type="colorScale" priority="496">
      <colorScale>
        <cfvo type="formula" val="24"/>
        <cfvo type="max" val="0"/>
        <color rgb="FFFF7128"/>
        <color rgb="FF66FF33"/>
      </colorScale>
    </cfRule>
  </conditionalFormatting>
  <conditionalFormatting sqref="Q260">
    <cfRule type="colorScale" priority="497">
      <colorScale>
        <cfvo type="formula" val="24"/>
        <cfvo type="max" val="0"/>
        <color rgb="FFFF7128"/>
        <color rgb="FF66FF33"/>
      </colorScale>
    </cfRule>
  </conditionalFormatting>
  <conditionalFormatting sqref="R260">
    <cfRule type="colorScale" priority="498">
      <colorScale>
        <cfvo type="formula" val="24"/>
        <cfvo type="max" val="0"/>
        <color rgb="FFFF7128"/>
        <color rgb="FF66FF33"/>
      </colorScale>
    </cfRule>
  </conditionalFormatting>
  <conditionalFormatting sqref="C256:C261">
    <cfRule type="cellIs" dxfId="517" priority="499" stopIfTrue="1" operator="greaterThan">
      <formula>35</formula>
    </cfRule>
  </conditionalFormatting>
  <conditionalFormatting sqref="M256:M261">
    <cfRule type="cellIs" dxfId="516" priority="500" stopIfTrue="1" operator="greaterThan">
      <formula>100</formula>
    </cfRule>
  </conditionalFormatting>
  <conditionalFormatting sqref="C241:C249">
    <cfRule type="cellIs" dxfId="515" priority="501" operator="greaterThan">
      <formula>36</formula>
    </cfRule>
  </conditionalFormatting>
  <conditionalFormatting sqref="C241:C249">
    <cfRule type="cellIs" dxfId="514" priority="502" operator="between">
      <formula>25</formula>
      <formula>0</formula>
    </cfRule>
  </conditionalFormatting>
  <conditionalFormatting sqref="C241:C249">
    <cfRule type="cellIs" dxfId="513" priority="503" operator="lessThan">
      <formula>0</formula>
    </cfRule>
  </conditionalFormatting>
  <conditionalFormatting sqref="Q263:Q274 Q277 Q285:Q286">
    <cfRule type="cellIs" dxfId="512" priority="504" operator="notBetween">
      <formula>0</formula>
      <formula>360</formula>
    </cfRule>
  </conditionalFormatting>
  <conditionalFormatting sqref="Q263">
    <cfRule type="cellIs" dxfId="511" priority="505" operator="between">
      <formula>$R264-3</formula>
      <formula>$R264+3</formula>
    </cfRule>
  </conditionalFormatting>
  <conditionalFormatting sqref="Q264">
    <cfRule type="cellIs" dxfId="510" priority="506" operator="between">
      <formula>Q263-3</formula>
      <formula>Q263+3</formula>
    </cfRule>
  </conditionalFormatting>
  <conditionalFormatting sqref="Q264">
    <cfRule type="cellIs" dxfId="509" priority="507" operator="between">
      <formula>Q265-3</formula>
      <formula>Q265+3</formula>
    </cfRule>
  </conditionalFormatting>
  <conditionalFormatting sqref="Q265">
    <cfRule type="cellIs" dxfId="508" priority="508" operator="between">
      <formula>Q264-3</formula>
      <formula>Q264+3</formula>
    </cfRule>
  </conditionalFormatting>
  <conditionalFormatting sqref="Q265">
    <cfRule type="cellIs" dxfId="507" priority="509" operator="between">
      <formula>Q266-3</formula>
      <formula>Q266+3</formula>
    </cfRule>
  </conditionalFormatting>
  <conditionalFormatting sqref="Q266">
    <cfRule type="cellIs" dxfId="506" priority="510" operator="between">
      <formula>Q265-3</formula>
      <formula>Q265+3</formula>
    </cfRule>
  </conditionalFormatting>
  <conditionalFormatting sqref="Q266">
    <cfRule type="cellIs" dxfId="505" priority="511" operator="between">
      <formula>Q267-3</formula>
      <formula>Q267+3</formula>
    </cfRule>
  </conditionalFormatting>
  <conditionalFormatting sqref="Q267">
    <cfRule type="cellIs" dxfId="504" priority="512" operator="between">
      <formula>Q266-3</formula>
      <formula>Q266+3</formula>
    </cfRule>
  </conditionalFormatting>
  <conditionalFormatting sqref="Q267">
    <cfRule type="cellIs" dxfId="503" priority="513" operator="between">
      <formula>Q268-3</formula>
      <formula>Q268+3</formula>
    </cfRule>
  </conditionalFormatting>
  <conditionalFormatting sqref="Q268">
    <cfRule type="cellIs" dxfId="502" priority="514" operator="between">
      <formula>Q267-3</formula>
      <formula>Q267+3</formula>
    </cfRule>
  </conditionalFormatting>
  <conditionalFormatting sqref="Q268">
    <cfRule type="cellIs" dxfId="501" priority="515" operator="between">
      <formula>Q269-3</formula>
      <formula>Q269+3</formula>
    </cfRule>
  </conditionalFormatting>
  <conditionalFormatting sqref="Q269">
    <cfRule type="cellIs" dxfId="500" priority="516" operator="between">
      <formula>Q268-3</formula>
      <formula>Q268+3</formula>
    </cfRule>
  </conditionalFormatting>
  <conditionalFormatting sqref="Q269">
    <cfRule type="cellIs" dxfId="499" priority="517" operator="between">
      <formula>Q270-3</formula>
      <formula>Q270+3</formula>
    </cfRule>
  </conditionalFormatting>
  <conditionalFormatting sqref="Q270">
    <cfRule type="cellIs" dxfId="498" priority="518" operator="between">
      <formula>Q269-3</formula>
      <formula>Q269+3</formula>
    </cfRule>
  </conditionalFormatting>
  <conditionalFormatting sqref="Q270">
    <cfRule type="cellIs" dxfId="497" priority="519" operator="between">
      <formula>Q271-3</formula>
      <formula>Q271+3</formula>
    </cfRule>
  </conditionalFormatting>
  <conditionalFormatting sqref="Q271">
    <cfRule type="cellIs" dxfId="496" priority="520" operator="between">
      <formula>Q270-3</formula>
      <formula>Q270+3</formula>
    </cfRule>
  </conditionalFormatting>
  <conditionalFormatting sqref="Q271">
    <cfRule type="cellIs" dxfId="495" priority="521" operator="between">
      <formula>Q272-3</formula>
      <formula>Q272+3</formula>
    </cfRule>
  </conditionalFormatting>
  <conditionalFormatting sqref="Q272">
    <cfRule type="cellIs" dxfId="494" priority="522" operator="between">
      <formula>Q271-3</formula>
      <formula>Q271+3</formula>
    </cfRule>
  </conditionalFormatting>
  <conditionalFormatting sqref="Q272">
    <cfRule type="cellIs" dxfId="493" priority="523" operator="between">
      <formula>Q273-3</formula>
      <formula>Q273+3</formula>
    </cfRule>
  </conditionalFormatting>
  <conditionalFormatting sqref="Q273">
    <cfRule type="cellIs" dxfId="492" priority="524" operator="between">
      <formula>Q272-3</formula>
      <formula>Q272+3</formula>
    </cfRule>
  </conditionalFormatting>
  <conditionalFormatting sqref="Q273">
    <cfRule type="cellIs" dxfId="491" priority="525" operator="between">
      <formula>Q274-3</formula>
      <formula>Q274+3</formula>
    </cfRule>
  </conditionalFormatting>
  <conditionalFormatting sqref="Q274">
    <cfRule type="cellIs" dxfId="490" priority="526" operator="between">
      <formula>Q273-3</formula>
      <formula>Q273+3</formula>
    </cfRule>
  </conditionalFormatting>
  <conditionalFormatting sqref="Q274">
    <cfRule type="cellIs" dxfId="489" priority="527" operator="between">
      <formula>Q275-3</formula>
      <formula>Q275+3</formula>
    </cfRule>
  </conditionalFormatting>
  <conditionalFormatting sqref="Q277">
    <cfRule type="cellIs" dxfId="488" priority="528" operator="between">
      <formula>Q276-3</formula>
      <formula>Q276+3</formula>
    </cfRule>
  </conditionalFormatting>
  <conditionalFormatting sqref="Q277">
    <cfRule type="cellIs" dxfId="487" priority="529" operator="between">
      <formula>Q278-3</formula>
      <formula>Q278+3</formula>
    </cfRule>
  </conditionalFormatting>
  <conditionalFormatting sqref="Q285">
    <cfRule type="cellIs" dxfId="486" priority="530" operator="between">
      <formula>Q284-3</formula>
      <formula>Q284+3</formula>
    </cfRule>
  </conditionalFormatting>
  <conditionalFormatting sqref="Q285">
    <cfRule type="cellIs" dxfId="485" priority="531" operator="between">
      <formula>Q286-3</formula>
      <formula>Q286+3</formula>
    </cfRule>
  </conditionalFormatting>
  <conditionalFormatting sqref="Q286">
    <cfRule type="cellIs" dxfId="484" priority="532" operator="between">
      <formula>Q285-3</formula>
      <formula>Q285+3</formula>
    </cfRule>
  </conditionalFormatting>
  <conditionalFormatting sqref="Q286">
    <cfRule type="cellIs" dxfId="483" priority="533" operator="between">
      <formula>Q287-3</formula>
      <formula>Q287+3</formula>
    </cfRule>
  </conditionalFormatting>
  <conditionalFormatting sqref="P263:P268 P271:P286">
    <cfRule type="cellIs" dxfId="482" priority="534" operator="between">
      <formula>0.5</formula>
      <formula>0.01</formula>
    </cfRule>
  </conditionalFormatting>
  <conditionalFormatting sqref="P263:P268 P271:P286">
    <cfRule type="cellIs" dxfId="481" priority="535" operator="lessThan">
      <formula>0.1</formula>
    </cfRule>
  </conditionalFormatting>
  <conditionalFormatting sqref="O263:O286">
    <cfRule type="cellIs" dxfId="480" priority="536" operator="greaterThan">
      <formula>1000</formula>
    </cfRule>
  </conditionalFormatting>
  <conditionalFormatting sqref="O263:O286">
    <cfRule type="cellIs" dxfId="479" priority="537" operator="lessThan">
      <formula>0</formula>
    </cfRule>
  </conditionalFormatting>
  <conditionalFormatting sqref="R263:R286">
    <cfRule type="cellIs" dxfId="478" priority="538" operator="greaterThan">
      <formula>0</formula>
    </cfRule>
  </conditionalFormatting>
  <conditionalFormatting sqref="N263:N286">
    <cfRule type="cellIs" dxfId="477" priority="539" operator="between">
      <formula>1000</formula>
      <formula>901</formula>
    </cfRule>
  </conditionalFormatting>
  <conditionalFormatting sqref="N263:N286">
    <cfRule type="cellIs" dxfId="476" priority="540" operator="greaterThan">
      <formula>1026</formula>
    </cfRule>
  </conditionalFormatting>
  <conditionalFormatting sqref="N263:N286">
    <cfRule type="cellIs" dxfId="475" priority="541" operator="lessThan">
      <formula>900</formula>
    </cfRule>
  </conditionalFormatting>
  <conditionalFormatting sqref="M263:M286">
    <cfRule type="cellIs" dxfId="474" priority="542" operator="greaterThan">
      <formula>101</formula>
    </cfRule>
  </conditionalFormatting>
  <conditionalFormatting sqref="M263:M286">
    <cfRule type="cellIs" dxfId="473" priority="543" operator="between">
      <formula>100</formula>
      <formula>101</formula>
    </cfRule>
  </conditionalFormatting>
  <conditionalFormatting sqref="M263:M286">
    <cfRule type="cellIs" dxfId="472" priority="544" operator="between">
      <formula>99</formula>
      <formula>100</formula>
    </cfRule>
  </conditionalFormatting>
  <conditionalFormatting sqref="M263:M286">
    <cfRule type="cellIs" dxfId="471" priority="545" operator="lessThan">
      <formula>20</formula>
    </cfRule>
  </conditionalFormatting>
  <conditionalFormatting sqref="M263:M286">
    <cfRule type="cellIs" dxfId="470" priority="546" operator="lessThan">
      <formula>0</formula>
    </cfRule>
  </conditionalFormatting>
  <conditionalFormatting sqref="L263:L286">
    <cfRule type="cellIs" dxfId="469" priority="547" operator="lessThan">
      <formula>0</formula>
    </cfRule>
  </conditionalFormatting>
  <conditionalFormatting sqref="L263:L286">
    <cfRule type="cellIs" dxfId="468" priority="548" operator="lessThan">
      <formula>15</formula>
    </cfRule>
  </conditionalFormatting>
  <conditionalFormatting sqref="L263:L286">
    <cfRule type="cellIs" dxfId="467" priority="549" operator="greaterThan">
      <formula>40</formula>
    </cfRule>
  </conditionalFormatting>
  <conditionalFormatting sqref="E263:E286">
    <cfRule type="cellIs" dxfId="466" priority="550" operator="greaterThan">
      <formula>1</formula>
    </cfRule>
  </conditionalFormatting>
  <conditionalFormatting sqref="E263:E286">
    <cfRule type="cellIs" dxfId="465" priority="551" operator="lessThan">
      <formula>0</formula>
    </cfRule>
  </conditionalFormatting>
  <conditionalFormatting sqref="D263:D286">
    <cfRule type="cellIs" dxfId="464" priority="552" operator="lessThan">
      <formula>0</formula>
    </cfRule>
  </conditionalFormatting>
  <conditionalFormatting sqref="I263:I286">
    <cfRule type="cellIs" dxfId="463" priority="553" operator="lessThan">
      <formula>0</formula>
    </cfRule>
  </conditionalFormatting>
  <conditionalFormatting sqref="F263:F286">
    <cfRule type="cellIs" dxfId="462" priority="554" operator="lessThan">
      <formula>0</formula>
    </cfRule>
  </conditionalFormatting>
  <conditionalFormatting sqref="G263:G286">
    <cfRule type="cellIs" dxfId="461" priority="555" operator="lessThan">
      <formula>0</formula>
    </cfRule>
  </conditionalFormatting>
  <conditionalFormatting sqref="H263:H286">
    <cfRule type="cellIs" dxfId="460" priority="556" operator="lessThan">
      <formula>0</formula>
    </cfRule>
  </conditionalFormatting>
  <conditionalFormatting sqref="F292">
    <cfRule type="colorScale" priority="557">
      <colorScale>
        <cfvo type="formula" val="24"/>
        <cfvo type="max" val="0"/>
        <color rgb="FFFF7128"/>
        <color rgb="FF66FF33"/>
      </colorScale>
    </cfRule>
  </conditionalFormatting>
  <conditionalFormatting sqref="E292">
    <cfRule type="colorScale" priority="558">
      <colorScale>
        <cfvo type="formula" val="24"/>
        <cfvo type="max" val="0"/>
        <color rgb="FFFF7128"/>
        <color rgb="FF66FF33"/>
      </colorScale>
    </cfRule>
  </conditionalFormatting>
  <conditionalFormatting sqref="D292">
    <cfRule type="colorScale" priority="559">
      <colorScale>
        <cfvo type="formula" val="24"/>
        <cfvo type="max" val="0"/>
        <color rgb="FFFF7128"/>
        <color rgb="FF66FF33"/>
      </colorScale>
    </cfRule>
  </conditionalFormatting>
  <conditionalFormatting sqref="C292">
    <cfRule type="colorScale" priority="560">
      <colorScale>
        <cfvo type="formula" val="24"/>
        <cfvo type="max" val="0"/>
        <color rgb="FFFF7128"/>
        <color rgb="FF66FF33"/>
      </colorScale>
    </cfRule>
  </conditionalFormatting>
  <conditionalFormatting sqref="G292">
    <cfRule type="colorScale" priority="561">
      <colorScale>
        <cfvo type="formula" val="24"/>
        <cfvo type="max" val="0"/>
        <color rgb="FFFF7128"/>
        <color rgb="FF66FF33"/>
      </colorScale>
    </cfRule>
  </conditionalFormatting>
  <conditionalFormatting sqref="H292">
    <cfRule type="colorScale" priority="562">
      <colorScale>
        <cfvo type="formula" val="24"/>
        <cfvo type="max" val="0"/>
        <color rgb="FFFF7128"/>
        <color rgb="FF66FF33"/>
      </colorScale>
    </cfRule>
  </conditionalFormatting>
  <conditionalFormatting sqref="I292">
    <cfRule type="colorScale" priority="563">
      <colorScale>
        <cfvo type="formula" val="24"/>
        <cfvo type="max" val="0"/>
        <color rgb="FFFF7128"/>
        <color rgb="FF66FF33"/>
      </colorScale>
    </cfRule>
  </conditionalFormatting>
  <conditionalFormatting sqref="J292">
    <cfRule type="colorScale" priority="564">
      <colorScale>
        <cfvo type="formula" val="24"/>
        <cfvo type="max" val="0"/>
        <color rgb="FFFF7128"/>
        <color rgb="FF66FF33"/>
      </colorScale>
    </cfRule>
  </conditionalFormatting>
  <conditionalFormatting sqref="K292">
    <cfRule type="colorScale" priority="565">
      <colorScale>
        <cfvo type="formula" val="24"/>
        <cfvo type="max" val="0"/>
        <color rgb="FFFF7128"/>
        <color rgb="FF66FF33"/>
      </colorScale>
    </cfRule>
  </conditionalFormatting>
  <conditionalFormatting sqref="L292">
    <cfRule type="colorScale" priority="566">
      <colorScale>
        <cfvo type="formula" val="24"/>
        <cfvo type="max" val="0"/>
        <color rgb="FFFF7128"/>
        <color rgb="FF66FF33"/>
      </colorScale>
    </cfRule>
  </conditionalFormatting>
  <conditionalFormatting sqref="M292">
    <cfRule type="colorScale" priority="567">
      <colorScale>
        <cfvo type="formula" val="24"/>
        <cfvo type="max" val="0"/>
        <color rgb="FFFF7128"/>
        <color rgb="FF66FF33"/>
      </colorScale>
    </cfRule>
  </conditionalFormatting>
  <conditionalFormatting sqref="N292">
    <cfRule type="colorScale" priority="568">
      <colorScale>
        <cfvo type="formula" val="24"/>
        <cfvo type="max" val="0"/>
        <color rgb="FFFF7128"/>
        <color rgb="FF66FF33"/>
      </colorScale>
    </cfRule>
  </conditionalFormatting>
  <conditionalFormatting sqref="O292">
    <cfRule type="colorScale" priority="569">
      <colorScale>
        <cfvo type="formula" val="24"/>
        <cfvo type="max" val="0"/>
        <color rgb="FFFF7128"/>
        <color rgb="FF66FF33"/>
      </colorScale>
    </cfRule>
  </conditionalFormatting>
  <conditionalFormatting sqref="P292">
    <cfRule type="colorScale" priority="570">
      <colorScale>
        <cfvo type="formula" val="24"/>
        <cfvo type="max" val="0"/>
        <color rgb="FFFF7128"/>
        <color rgb="FF66FF33"/>
      </colorScale>
    </cfRule>
  </conditionalFormatting>
  <conditionalFormatting sqref="Q292">
    <cfRule type="colorScale" priority="571">
      <colorScale>
        <cfvo type="formula" val="24"/>
        <cfvo type="max" val="0"/>
        <color rgb="FFFF7128"/>
        <color rgb="FF66FF33"/>
      </colorScale>
    </cfRule>
  </conditionalFormatting>
  <conditionalFormatting sqref="R292">
    <cfRule type="colorScale" priority="572">
      <colorScale>
        <cfvo type="formula" val="24"/>
        <cfvo type="max" val="0"/>
        <color rgb="FFFF7128"/>
        <color rgb="FF66FF33"/>
      </colorScale>
    </cfRule>
  </conditionalFormatting>
  <conditionalFormatting sqref="C288:C293">
    <cfRule type="cellIs" dxfId="459" priority="573" stopIfTrue="1" operator="greaterThan">
      <formula>35</formula>
    </cfRule>
  </conditionalFormatting>
  <conditionalFormatting sqref="M288:M293">
    <cfRule type="cellIs" dxfId="458" priority="574" stopIfTrue="1" operator="greaterThan">
      <formula>100</formula>
    </cfRule>
  </conditionalFormatting>
  <conditionalFormatting sqref="C272:C282">
    <cfRule type="cellIs" dxfId="457" priority="575" operator="greaterThan">
      <formula>36</formula>
    </cfRule>
  </conditionalFormatting>
  <conditionalFormatting sqref="C272:C282">
    <cfRule type="cellIs" dxfId="456" priority="576" operator="between">
      <formula>25</formula>
      <formula>0</formula>
    </cfRule>
  </conditionalFormatting>
  <conditionalFormatting sqref="C272:C282">
    <cfRule type="cellIs" dxfId="455" priority="577" operator="lessThan">
      <formula>0</formula>
    </cfRule>
  </conditionalFormatting>
  <conditionalFormatting sqref="Q295">
    <cfRule type="cellIs" dxfId="454" priority="578" operator="notBetween">
      <formula>0</formula>
      <formula>360</formula>
    </cfRule>
  </conditionalFormatting>
  <conditionalFormatting sqref="Q295">
    <cfRule type="cellIs" dxfId="453" priority="579" operator="between">
      <formula>$R296-3</formula>
      <formula>$R296+3</formula>
    </cfRule>
  </conditionalFormatting>
  <conditionalFormatting sqref="P295:P300 P315:P318">
    <cfRule type="cellIs" dxfId="452" priority="580" operator="between">
      <formula>0.5</formula>
      <formula>0.01</formula>
    </cfRule>
  </conditionalFormatting>
  <conditionalFormatting sqref="P295:P300 P315:P318">
    <cfRule type="cellIs" dxfId="451" priority="581" operator="lessThan">
      <formula>0.1</formula>
    </cfRule>
  </conditionalFormatting>
  <conditionalFormatting sqref="O295:O301 O305:O318">
    <cfRule type="cellIs" dxfId="450" priority="582" operator="greaterThan">
      <formula>1000</formula>
    </cfRule>
  </conditionalFormatting>
  <conditionalFormatting sqref="O295:O301 O305:O318">
    <cfRule type="cellIs" dxfId="449" priority="583" operator="lessThan">
      <formula>0</formula>
    </cfRule>
  </conditionalFormatting>
  <conditionalFormatting sqref="R295:R301 R305:R318">
    <cfRule type="cellIs" dxfId="448" priority="584" operator="greaterThan">
      <formula>0</formula>
    </cfRule>
  </conditionalFormatting>
  <conditionalFormatting sqref="N295:N301 N305:N318">
    <cfRule type="cellIs" dxfId="447" priority="585" operator="between">
      <formula>1000</formula>
      <formula>901</formula>
    </cfRule>
  </conditionalFormatting>
  <conditionalFormatting sqref="N295:N301 N305:N318">
    <cfRule type="cellIs" dxfId="446" priority="586" operator="greaterThan">
      <formula>1026</formula>
    </cfRule>
  </conditionalFormatting>
  <conditionalFormatting sqref="N295:N301 N305:N318">
    <cfRule type="cellIs" dxfId="445" priority="587" operator="lessThan">
      <formula>900</formula>
    </cfRule>
  </conditionalFormatting>
  <conditionalFormatting sqref="M295:M301 M305:M318">
    <cfRule type="cellIs" dxfId="444" priority="588" operator="greaterThan">
      <formula>101</formula>
    </cfRule>
  </conditionalFormatting>
  <conditionalFormatting sqref="M295:M301 M305:M318">
    <cfRule type="cellIs" dxfId="443" priority="589" operator="between">
      <formula>100</formula>
      <formula>101</formula>
    </cfRule>
  </conditionalFormatting>
  <conditionalFormatting sqref="M295:M301 M305:M318">
    <cfRule type="cellIs" dxfId="442" priority="590" operator="between">
      <formula>99</formula>
      <formula>100</formula>
    </cfRule>
  </conditionalFormatting>
  <conditionalFormatting sqref="M295:M301 M305:M318">
    <cfRule type="cellIs" dxfId="441" priority="591" operator="lessThan">
      <formula>20</formula>
    </cfRule>
  </conditionalFormatting>
  <conditionalFormatting sqref="M295:M301 M305:M318">
    <cfRule type="cellIs" dxfId="440" priority="592" operator="lessThan">
      <formula>0</formula>
    </cfRule>
  </conditionalFormatting>
  <conditionalFormatting sqref="L295:L301 L305:L318">
    <cfRule type="cellIs" dxfId="439" priority="593" operator="lessThan">
      <formula>0</formula>
    </cfRule>
  </conditionalFormatting>
  <conditionalFormatting sqref="L295:L301 L305:L318">
    <cfRule type="cellIs" dxfId="438" priority="594" operator="lessThan">
      <formula>15</formula>
    </cfRule>
  </conditionalFormatting>
  <conditionalFormatting sqref="L295:L301 L305:L318">
    <cfRule type="cellIs" dxfId="437" priority="595" operator="greaterThan">
      <formula>40</formula>
    </cfRule>
  </conditionalFormatting>
  <conditionalFormatting sqref="E295:E318">
    <cfRule type="cellIs" dxfId="436" priority="596" operator="greaterThan">
      <formula>1</formula>
    </cfRule>
  </conditionalFormatting>
  <conditionalFormatting sqref="E295:E318">
    <cfRule type="cellIs" dxfId="435" priority="597" operator="lessThan">
      <formula>0</formula>
    </cfRule>
  </conditionalFormatting>
  <conditionalFormatting sqref="D295:D318">
    <cfRule type="cellIs" dxfId="434" priority="598" operator="lessThan">
      <formula>0</formula>
    </cfRule>
  </conditionalFormatting>
  <conditionalFormatting sqref="I295:I318">
    <cfRule type="cellIs" dxfId="433" priority="599" operator="lessThan">
      <formula>0</formula>
    </cfRule>
  </conditionalFormatting>
  <conditionalFormatting sqref="F295:F318">
    <cfRule type="cellIs" dxfId="432" priority="600" operator="lessThan">
      <formula>0</formula>
    </cfRule>
  </conditionalFormatting>
  <conditionalFormatting sqref="G295:G318">
    <cfRule type="cellIs" dxfId="431" priority="601" operator="lessThan">
      <formula>0</formula>
    </cfRule>
  </conditionalFormatting>
  <conditionalFormatting sqref="H295:H318">
    <cfRule type="cellIs" dxfId="430" priority="602" operator="lessThan">
      <formula>0</formula>
    </cfRule>
  </conditionalFormatting>
  <conditionalFormatting sqref="F324">
    <cfRule type="colorScale" priority="603">
      <colorScale>
        <cfvo type="formula" val="24"/>
        <cfvo type="max" val="0"/>
        <color rgb="FFFF7128"/>
        <color rgb="FF66FF33"/>
      </colorScale>
    </cfRule>
  </conditionalFormatting>
  <conditionalFormatting sqref="E324">
    <cfRule type="colorScale" priority="604">
      <colorScale>
        <cfvo type="formula" val="24"/>
        <cfvo type="max" val="0"/>
        <color rgb="FFFF7128"/>
        <color rgb="FF66FF33"/>
      </colorScale>
    </cfRule>
  </conditionalFormatting>
  <conditionalFormatting sqref="D324">
    <cfRule type="colorScale" priority="605">
      <colorScale>
        <cfvo type="formula" val="24"/>
        <cfvo type="max" val="0"/>
        <color rgb="FFFF7128"/>
        <color rgb="FF66FF33"/>
      </colorScale>
    </cfRule>
  </conditionalFormatting>
  <conditionalFormatting sqref="C324">
    <cfRule type="colorScale" priority="606">
      <colorScale>
        <cfvo type="formula" val="24"/>
        <cfvo type="max" val="0"/>
        <color rgb="FFFF7128"/>
        <color rgb="FF66FF33"/>
      </colorScale>
    </cfRule>
  </conditionalFormatting>
  <conditionalFormatting sqref="G324">
    <cfRule type="colorScale" priority="607">
      <colorScale>
        <cfvo type="formula" val="24"/>
        <cfvo type="max" val="0"/>
        <color rgb="FFFF7128"/>
        <color rgb="FF66FF33"/>
      </colorScale>
    </cfRule>
  </conditionalFormatting>
  <conditionalFormatting sqref="H324">
    <cfRule type="colorScale" priority="608">
      <colorScale>
        <cfvo type="formula" val="24"/>
        <cfvo type="max" val="0"/>
        <color rgb="FFFF7128"/>
        <color rgb="FF66FF33"/>
      </colorScale>
    </cfRule>
  </conditionalFormatting>
  <conditionalFormatting sqref="I324">
    <cfRule type="colorScale" priority="609">
      <colorScale>
        <cfvo type="formula" val="24"/>
        <cfvo type="max" val="0"/>
        <color rgb="FFFF7128"/>
        <color rgb="FF66FF33"/>
      </colorScale>
    </cfRule>
  </conditionalFormatting>
  <conditionalFormatting sqref="J324">
    <cfRule type="colorScale" priority="610">
      <colorScale>
        <cfvo type="formula" val="24"/>
        <cfvo type="max" val="0"/>
        <color rgb="FFFF7128"/>
        <color rgb="FF66FF33"/>
      </colorScale>
    </cfRule>
  </conditionalFormatting>
  <conditionalFormatting sqref="K324">
    <cfRule type="colorScale" priority="611">
      <colorScale>
        <cfvo type="formula" val="24"/>
        <cfvo type="max" val="0"/>
        <color rgb="FFFF7128"/>
        <color rgb="FF66FF33"/>
      </colorScale>
    </cfRule>
  </conditionalFormatting>
  <conditionalFormatting sqref="L324">
    <cfRule type="colorScale" priority="612">
      <colorScale>
        <cfvo type="formula" val="24"/>
        <cfvo type="max" val="0"/>
        <color rgb="FFFF7128"/>
        <color rgb="FF66FF33"/>
      </colorScale>
    </cfRule>
  </conditionalFormatting>
  <conditionalFormatting sqref="M324">
    <cfRule type="colorScale" priority="613">
      <colorScale>
        <cfvo type="formula" val="24"/>
        <cfvo type="max" val="0"/>
        <color rgb="FFFF7128"/>
        <color rgb="FF66FF33"/>
      </colorScale>
    </cfRule>
  </conditionalFormatting>
  <conditionalFormatting sqref="N324">
    <cfRule type="colorScale" priority="614">
      <colorScale>
        <cfvo type="formula" val="24"/>
        <cfvo type="max" val="0"/>
        <color rgb="FFFF7128"/>
        <color rgb="FF66FF33"/>
      </colorScale>
    </cfRule>
  </conditionalFormatting>
  <conditionalFormatting sqref="O324">
    <cfRule type="colorScale" priority="615">
      <colorScale>
        <cfvo type="formula" val="24"/>
        <cfvo type="max" val="0"/>
        <color rgb="FFFF7128"/>
        <color rgb="FF66FF33"/>
      </colorScale>
    </cfRule>
  </conditionalFormatting>
  <conditionalFormatting sqref="P324">
    <cfRule type="colorScale" priority="616">
      <colorScale>
        <cfvo type="formula" val="24"/>
        <cfvo type="max" val="0"/>
        <color rgb="FFFF7128"/>
        <color rgb="FF66FF33"/>
      </colorScale>
    </cfRule>
  </conditionalFormatting>
  <conditionalFormatting sqref="Q324">
    <cfRule type="colorScale" priority="617">
      <colorScale>
        <cfvo type="formula" val="24"/>
        <cfvo type="max" val="0"/>
        <color rgb="FFFF7128"/>
        <color rgb="FF66FF33"/>
      </colorScale>
    </cfRule>
  </conditionalFormatting>
  <conditionalFormatting sqref="R324">
    <cfRule type="colorScale" priority="618">
      <colorScale>
        <cfvo type="formula" val="24"/>
        <cfvo type="max" val="0"/>
        <color rgb="FFFF7128"/>
        <color rgb="FF66FF33"/>
      </colorScale>
    </cfRule>
  </conditionalFormatting>
  <conditionalFormatting sqref="C320:C325">
    <cfRule type="cellIs" dxfId="429" priority="619" stopIfTrue="1" operator="greaterThan">
      <formula>35</formula>
    </cfRule>
  </conditionalFormatting>
  <conditionalFormatting sqref="M320:M325">
    <cfRule type="cellIs" dxfId="428" priority="620" stopIfTrue="1" operator="greaterThan">
      <formula>100</formula>
    </cfRule>
  </conditionalFormatting>
  <conditionalFormatting sqref="C305:C313">
    <cfRule type="cellIs" dxfId="427" priority="621" operator="greaterThan">
      <formula>36</formula>
    </cfRule>
  </conditionalFormatting>
  <conditionalFormatting sqref="C305:C313">
    <cfRule type="cellIs" dxfId="426" priority="622" operator="between">
      <formula>25</formula>
      <formula>0</formula>
    </cfRule>
  </conditionalFormatting>
  <conditionalFormatting sqref="C305:C313">
    <cfRule type="cellIs" dxfId="425" priority="623" operator="lessThan">
      <formula>0</formula>
    </cfRule>
  </conditionalFormatting>
  <conditionalFormatting sqref="Q338:Q346">
    <cfRule type="cellIs" dxfId="424" priority="624" operator="notBetween">
      <formula>0</formula>
      <formula>360</formula>
    </cfRule>
  </conditionalFormatting>
  <conditionalFormatting sqref="Q338">
    <cfRule type="cellIs" dxfId="423" priority="625" operator="between">
      <formula>Q337-3</formula>
      <formula>Q337+3</formula>
    </cfRule>
  </conditionalFormatting>
  <conditionalFormatting sqref="Q338">
    <cfRule type="cellIs" dxfId="422" priority="626" operator="between">
      <formula>Q339-3</formula>
      <formula>Q339+3</formula>
    </cfRule>
  </conditionalFormatting>
  <conditionalFormatting sqref="Q339">
    <cfRule type="cellIs" dxfId="421" priority="627" operator="between">
      <formula>Q338-3</formula>
      <formula>Q338+3</formula>
    </cfRule>
  </conditionalFormatting>
  <conditionalFormatting sqref="Q339">
    <cfRule type="cellIs" dxfId="420" priority="628" operator="between">
      <formula>Q340-3</formula>
      <formula>Q340+3</formula>
    </cfRule>
  </conditionalFormatting>
  <conditionalFormatting sqref="Q340">
    <cfRule type="cellIs" dxfId="419" priority="629" operator="between">
      <formula>Q339-3</formula>
      <formula>Q339+3</formula>
    </cfRule>
  </conditionalFormatting>
  <conditionalFormatting sqref="Q340">
    <cfRule type="cellIs" dxfId="418" priority="630" operator="between">
      <formula>Q341-3</formula>
      <formula>Q341+3</formula>
    </cfRule>
  </conditionalFormatting>
  <conditionalFormatting sqref="Q341">
    <cfRule type="cellIs" dxfId="417" priority="631" operator="between">
      <formula>Q340-3</formula>
      <formula>Q340+3</formula>
    </cfRule>
  </conditionalFormatting>
  <conditionalFormatting sqref="Q341">
    <cfRule type="cellIs" dxfId="416" priority="632" operator="between">
      <formula>Q342-3</formula>
      <formula>Q342+3</formula>
    </cfRule>
  </conditionalFormatting>
  <conditionalFormatting sqref="Q342">
    <cfRule type="cellIs" dxfId="415" priority="633" operator="between">
      <formula>Q341-3</formula>
      <formula>Q341+3</formula>
    </cfRule>
  </conditionalFormatting>
  <conditionalFormatting sqref="Q342">
    <cfRule type="cellIs" dxfId="414" priority="634" operator="between">
      <formula>Q343-3</formula>
      <formula>Q343+3</formula>
    </cfRule>
  </conditionalFormatting>
  <conditionalFormatting sqref="Q343">
    <cfRule type="cellIs" dxfId="413" priority="635" operator="between">
      <formula>Q342-3</formula>
      <formula>Q342+3</formula>
    </cfRule>
  </conditionalFormatting>
  <conditionalFormatting sqref="Q343">
    <cfRule type="cellIs" dxfId="412" priority="636" operator="between">
      <formula>Q344-3</formula>
      <formula>Q344+3</formula>
    </cfRule>
  </conditionalFormatting>
  <conditionalFormatting sqref="Q344">
    <cfRule type="cellIs" dxfId="411" priority="637" operator="between">
      <formula>Q343-3</formula>
      <formula>Q343+3</formula>
    </cfRule>
  </conditionalFormatting>
  <conditionalFormatting sqref="Q344">
    <cfRule type="cellIs" dxfId="410" priority="638" operator="between">
      <formula>Q345-3</formula>
      <formula>Q345+3</formula>
    </cfRule>
  </conditionalFormatting>
  <conditionalFormatting sqref="Q345">
    <cfRule type="cellIs" dxfId="409" priority="639" operator="between">
      <formula>Q344-3</formula>
      <formula>Q344+3</formula>
    </cfRule>
  </conditionalFormatting>
  <conditionalFormatting sqref="Q345">
    <cfRule type="cellIs" dxfId="408" priority="640" operator="between">
      <formula>Q346-3</formula>
      <formula>Q346+3</formula>
    </cfRule>
  </conditionalFormatting>
  <conditionalFormatting sqref="Q346">
    <cfRule type="cellIs" dxfId="407" priority="641" operator="between">
      <formula>Q345-3</formula>
      <formula>Q345+3</formula>
    </cfRule>
  </conditionalFormatting>
  <conditionalFormatting sqref="Q346">
    <cfRule type="cellIs" dxfId="406" priority="642" operator="between">
      <formula>Q347-3</formula>
      <formula>Q347+3</formula>
    </cfRule>
  </conditionalFormatting>
  <conditionalFormatting sqref="P338:P350">
    <cfRule type="cellIs" dxfId="405" priority="643" operator="between">
      <formula>0.5</formula>
      <formula>0.01</formula>
    </cfRule>
  </conditionalFormatting>
  <conditionalFormatting sqref="P338:P350">
    <cfRule type="cellIs" dxfId="404" priority="644" operator="lessThan">
      <formula>0.1</formula>
    </cfRule>
  </conditionalFormatting>
  <conditionalFormatting sqref="O338:O350">
    <cfRule type="cellIs" dxfId="403" priority="645" operator="greaterThan">
      <formula>1000</formula>
    </cfRule>
  </conditionalFormatting>
  <conditionalFormatting sqref="O338:O350">
    <cfRule type="cellIs" dxfId="402" priority="646" operator="lessThan">
      <formula>0</formula>
    </cfRule>
  </conditionalFormatting>
  <conditionalFormatting sqref="R327:R328 R338:R350">
    <cfRule type="cellIs" dxfId="401" priority="647" operator="greaterThan">
      <formula>0</formula>
    </cfRule>
  </conditionalFormatting>
  <conditionalFormatting sqref="N338:N350">
    <cfRule type="cellIs" dxfId="400" priority="648" operator="between">
      <formula>1000</formula>
      <formula>901</formula>
    </cfRule>
  </conditionalFormatting>
  <conditionalFormatting sqref="N338:N350">
    <cfRule type="cellIs" dxfId="399" priority="649" operator="greaterThan">
      <formula>1026</formula>
    </cfRule>
  </conditionalFormatting>
  <conditionalFormatting sqref="N338:N350">
    <cfRule type="cellIs" dxfId="398" priority="650" operator="lessThan">
      <formula>900</formula>
    </cfRule>
  </conditionalFormatting>
  <conditionalFormatting sqref="M338:M350">
    <cfRule type="cellIs" dxfId="397" priority="651" operator="greaterThan">
      <formula>101</formula>
    </cfRule>
  </conditionalFormatting>
  <conditionalFormatting sqref="M338:M350">
    <cfRule type="cellIs" dxfId="396" priority="652" operator="between">
      <formula>100</formula>
      <formula>101</formula>
    </cfRule>
  </conditionalFormatting>
  <conditionalFormatting sqref="M338:M350">
    <cfRule type="cellIs" dxfId="395" priority="653" operator="between">
      <formula>99</formula>
      <formula>100</formula>
    </cfRule>
  </conditionalFormatting>
  <conditionalFormatting sqref="M338:M350">
    <cfRule type="cellIs" dxfId="394" priority="654" operator="lessThan">
      <formula>20</formula>
    </cfRule>
  </conditionalFormatting>
  <conditionalFormatting sqref="M338:M350">
    <cfRule type="cellIs" dxfId="393" priority="655" operator="lessThan">
      <formula>0</formula>
    </cfRule>
  </conditionalFormatting>
  <conditionalFormatting sqref="L338:L350">
    <cfRule type="cellIs" dxfId="392" priority="656" operator="lessThan">
      <formula>0</formula>
    </cfRule>
  </conditionalFormatting>
  <conditionalFormatting sqref="L338:L350">
    <cfRule type="cellIs" dxfId="391" priority="657" operator="lessThan">
      <formula>15</formula>
    </cfRule>
  </conditionalFormatting>
  <conditionalFormatting sqref="L338:L350">
    <cfRule type="cellIs" dxfId="390" priority="658" operator="greaterThan">
      <formula>40</formula>
    </cfRule>
  </conditionalFormatting>
  <conditionalFormatting sqref="E338:E350">
    <cfRule type="cellIs" dxfId="389" priority="659" operator="greaterThan">
      <formula>1</formula>
    </cfRule>
  </conditionalFormatting>
  <conditionalFormatting sqref="E338:E350">
    <cfRule type="cellIs" dxfId="388" priority="660" operator="lessThan">
      <formula>0</formula>
    </cfRule>
  </conditionalFormatting>
  <conditionalFormatting sqref="D338:D350">
    <cfRule type="cellIs" dxfId="387" priority="661" operator="lessThan">
      <formula>0</formula>
    </cfRule>
  </conditionalFormatting>
  <conditionalFormatting sqref="I338:I350">
    <cfRule type="cellIs" dxfId="386" priority="662" operator="lessThan">
      <formula>0</formula>
    </cfRule>
  </conditionalFormatting>
  <conditionalFormatting sqref="F338:F350">
    <cfRule type="cellIs" dxfId="385" priority="663" operator="lessThan">
      <formula>0</formula>
    </cfRule>
  </conditionalFormatting>
  <conditionalFormatting sqref="G338:G350">
    <cfRule type="cellIs" dxfId="384" priority="664" operator="lessThan">
      <formula>0</formula>
    </cfRule>
  </conditionalFormatting>
  <conditionalFormatting sqref="H338:H350">
    <cfRule type="cellIs" dxfId="383" priority="665" operator="lessThan">
      <formula>0</formula>
    </cfRule>
  </conditionalFormatting>
  <conditionalFormatting sqref="F356">
    <cfRule type="colorScale" priority="666">
      <colorScale>
        <cfvo type="formula" val="24"/>
        <cfvo type="max" val="0"/>
        <color rgb="FFFF7128"/>
        <color rgb="FF66FF33"/>
      </colorScale>
    </cfRule>
  </conditionalFormatting>
  <conditionalFormatting sqref="E356">
    <cfRule type="colorScale" priority="667">
      <colorScale>
        <cfvo type="formula" val="24"/>
        <cfvo type="max" val="0"/>
        <color rgb="FFFF7128"/>
        <color rgb="FF66FF33"/>
      </colorScale>
    </cfRule>
  </conditionalFormatting>
  <conditionalFormatting sqref="D356">
    <cfRule type="colorScale" priority="668">
      <colorScale>
        <cfvo type="formula" val="24"/>
        <cfvo type="max" val="0"/>
        <color rgb="FFFF7128"/>
        <color rgb="FF66FF33"/>
      </colorScale>
    </cfRule>
  </conditionalFormatting>
  <conditionalFormatting sqref="C356">
    <cfRule type="colorScale" priority="669">
      <colorScale>
        <cfvo type="formula" val="24"/>
        <cfvo type="max" val="0"/>
        <color rgb="FFFF7128"/>
        <color rgb="FF66FF33"/>
      </colorScale>
    </cfRule>
  </conditionalFormatting>
  <conditionalFormatting sqref="G356">
    <cfRule type="colorScale" priority="670">
      <colorScale>
        <cfvo type="formula" val="24"/>
        <cfvo type="max" val="0"/>
        <color rgb="FFFF7128"/>
        <color rgb="FF66FF33"/>
      </colorScale>
    </cfRule>
  </conditionalFormatting>
  <conditionalFormatting sqref="H356">
    <cfRule type="colorScale" priority="671">
      <colorScale>
        <cfvo type="formula" val="24"/>
        <cfvo type="max" val="0"/>
        <color rgb="FFFF7128"/>
        <color rgb="FF66FF33"/>
      </colorScale>
    </cfRule>
  </conditionalFormatting>
  <conditionalFormatting sqref="I356">
    <cfRule type="colorScale" priority="672">
      <colorScale>
        <cfvo type="formula" val="24"/>
        <cfvo type="max" val="0"/>
        <color rgb="FFFF7128"/>
        <color rgb="FF66FF33"/>
      </colorScale>
    </cfRule>
  </conditionalFormatting>
  <conditionalFormatting sqref="J356">
    <cfRule type="colorScale" priority="673">
      <colorScale>
        <cfvo type="formula" val="24"/>
        <cfvo type="max" val="0"/>
        <color rgb="FFFF7128"/>
        <color rgb="FF66FF33"/>
      </colorScale>
    </cfRule>
  </conditionalFormatting>
  <conditionalFormatting sqref="K356">
    <cfRule type="colorScale" priority="674">
      <colorScale>
        <cfvo type="formula" val="24"/>
        <cfvo type="max" val="0"/>
        <color rgb="FFFF7128"/>
        <color rgb="FF66FF33"/>
      </colorScale>
    </cfRule>
  </conditionalFormatting>
  <conditionalFormatting sqref="L356">
    <cfRule type="colorScale" priority="675">
      <colorScale>
        <cfvo type="formula" val="24"/>
        <cfvo type="max" val="0"/>
        <color rgb="FFFF7128"/>
        <color rgb="FF66FF33"/>
      </colorScale>
    </cfRule>
  </conditionalFormatting>
  <conditionalFormatting sqref="M356">
    <cfRule type="colorScale" priority="676">
      <colorScale>
        <cfvo type="formula" val="24"/>
        <cfvo type="max" val="0"/>
        <color rgb="FFFF7128"/>
        <color rgb="FF66FF33"/>
      </colorScale>
    </cfRule>
  </conditionalFormatting>
  <conditionalFormatting sqref="N356">
    <cfRule type="colorScale" priority="677">
      <colorScale>
        <cfvo type="formula" val="24"/>
        <cfvo type="max" val="0"/>
        <color rgb="FFFF7128"/>
        <color rgb="FF66FF33"/>
      </colorScale>
    </cfRule>
  </conditionalFormatting>
  <conditionalFormatting sqref="O356">
    <cfRule type="colorScale" priority="678">
      <colorScale>
        <cfvo type="formula" val="24"/>
        <cfvo type="max" val="0"/>
        <color rgb="FFFF7128"/>
        <color rgb="FF66FF33"/>
      </colorScale>
    </cfRule>
  </conditionalFormatting>
  <conditionalFormatting sqref="P356">
    <cfRule type="colorScale" priority="679">
      <colorScale>
        <cfvo type="formula" val="24"/>
        <cfvo type="max" val="0"/>
        <color rgb="FFFF7128"/>
        <color rgb="FF66FF33"/>
      </colorScale>
    </cfRule>
  </conditionalFormatting>
  <conditionalFormatting sqref="Q356">
    <cfRule type="colorScale" priority="680">
      <colorScale>
        <cfvo type="formula" val="24"/>
        <cfvo type="max" val="0"/>
        <color rgb="FFFF7128"/>
        <color rgb="FF66FF33"/>
      </colorScale>
    </cfRule>
  </conditionalFormatting>
  <conditionalFormatting sqref="R356">
    <cfRule type="colorScale" priority="681">
      <colorScale>
        <cfvo type="formula" val="24"/>
        <cfvo type="max" val="0"/>
        <color rgb="FFFF7128"/>
        <color rgb="FF66FF33"/>
      </colorScale>
    </cfRule>
  </conditionalFormatting>
  <conditionalFormatting sqref="C352:C357">
    <cfRule type="cellIs" dxfId="382" priority="682" stopIfTrue="1" operator="greaterThan">
      <formula>35</formula>
    </cfRule>
  </conditionalFormatting>
  <conditionalFormatting sqref="M352:M357">
    <cfRule type="cellIs" dxfId="381" priority="683" stopIfTrue="1" operator="greaterThan">
      <formula>100</formula>
    </cfRule>
  </conditionalFormatting>
  <conditionalFormatting sqref="C338:C345">
    <cfRule type="cellIs" dxfId="380" priority="684" operator="greaterThan">
      <formula>36</formula>
    </cfRule>
  </conditionalFormatting>
  <conditionalFormatting sqref="C338:C345">
    <cfRule type="cellIs" dxfId="379" priority="685" operator="between">
      <formula>25</formula>
      <formula>0</formula>
    </cfRule>
  </conditionalFormatting>
  <conditionalFormatting sqref="C338:C345">
    <cfRule type="cellIs" dxfId="378" priority="686" operator="lessThan">
      <formula>0</formula>
    </cfRule>
  </conditionalFormatting>
  <conditionalFormatting sqref="Q359 Q363:Q365 Q375:Q382">
    <cfRule type="cellIs" dxfId="377" priority="687" operator="notBetween">
      <formula>0</formula>
      <formula>360</formula>
    </cfRule>
  </conditionalFormatting>
  <conditionalFormatting sqref="Q359">
    <cfRule type="cellIs" dxfId="376" priority="688" operator="between">
      <formula>$R360-3</formula>
      <formula>$R360+3</formula>
    </cfRule>
  </conditionalFormatting>
  <conditionalFormatting sqref="Q363">
    <cfRule type="cellIs" dxfId="375" priority="689" operator="between">
      <formula>Q362-3</formula>
      <formula>Q362+3</formula>
    </cfRule>
  </conditionalFormatting>
  <conditionalFormatting sqref="Q363">
    <cfRule type="cellIs" dxfId="374" priority="690" operator="between">
      <formula>Q364-3</formula>
      <formula>Q364+3</formula>
    </cfRule>
  </conditionalFormatting>
  <conditionalFormatting sqref="Q364">
    <cfRule type="cellIs" dxfId="373" priority="691" operator="between">
      <formula>Q363-3</formula>
      <formula>Q363+3</formula>
    </cfRule>
  </conditionalFormatting>
  <conditionalFormatting sqref="Q364">
    <cfRule type="cellIs" dxfId="372" priority="692" operator="between">
      <formula>Q365-3</formula>
      <formula>Q365+3</formula>
    </cfRule>
  </conditionalFormatting>
  <conditionalFormatting sqref="Q365">
    <cfRule type="cellIs" dxfId="371" priority="693" operator="between">
      <formula>Q364-3</formula>
      <formula>Q364+3</formula>
    </cfRule>
  </conditionalFormatting>
  <conditionalFormatting sqref="Q365">
    <cfRule type="cellIs" dxfId="370" priority="694" operator="between">
      <formula>Q366-3</formula>
      <formula>Q366+3</formula>
    </cfRule>
  </conditionalFormatting>
  <conditionalFormatting sqref="Q375">
    <cfRule type="cellIs" dxfId="369" priority="695" operator="between">
      <formula>Q374-3</formula>
      <formula>Q374+3</formula>
    </cfRule>
  </conditionalFormatting>
  <conditionalFormatting sqref="Q375">
    <cfRule type="cellIs" dxfId="368" priority="696" operator="between">
      <formula>Q376-3</formula>
      <formula>Q376+3</formula>
    </cfRule>
  </conditionalFormatting>
  <conditionalFormatting sqref="Q376">
    <cfRule type="cellIs" dxfId="367" priority="697" operator="between">
      <formula>Q375-3</formula>
      <formula>Q375+3</formula>
    </cfRule>
  </conditionalFormatting>
  <conditionalFormatting sqref="Q376">
    <cfRule type="cellIs" dxfId="366" priority="698" operator="between">
      <formula>Q377-3</formula>
      <formula>Q377+3</formula>
    </cfRule>
  </conditionalFormatting>
  <conditionalFormatting sqref="Q377">
    <cfRule type="cellIs" dxfId="365" priority="699" operator="between">
      <formula>Q376-3</formula>
      <formula>Q376+3</formula>
    </cfRule>
  </conditionalFormatting>
  <conditionalFormatting sqref="Q377">
    <cfRule type="cellIs" dxfId="364" priority="700" operator="between">
      <formula>Q378-3</formula>
      <formula>Q378+3</formula>
    </cfRule>
  </conditionalFormatting>
  <conditionalFormatting sqref="Q378">
    <cfRule type="cellIs" dxfId="363" priority="701" operator="between">
      <formula>Q377-3</formula>
      <formula>Q377+3</formula>
    </cfRule>
  </conditionalFormatting>
  <conditionalFormatting sqref="Q378">
    <cfRule type="cellIs" dxfId="362" priority="702" operator="between">
      <formula>Q379-3</formula>
      <formula>Q379+3</formula>
    </cfRule>
  </conditionalFormatting>
  <conditionalFormatting sqref="Q379">
    <cfRule type="cellIs" dxfId="361" priority="703" operator="between">
      <formula>Q378-3</formula>
      <formula>Q378+3</formula>
    </cfRule>
  </conditionalFormatting>
  <conditionalFormatting sqref="Q379">
    <cfRule type="cellIs" dxfId="360" priority="704" operator="between">
      <formula>Q380-3</formula>
      <formula>Q380+3</formula>
    </cfRule>
  </conditionalFormatting>
  <conditionalFormatting sqref="Q380">
    <cfRule type="cellIs" dxfId="359" priority="705" operator="between">
      <formula>Q379-3</formula>
      <formula>Q379+3</formula>
    </cfRule>
  </conditionalFormatting>
  <conditionalFormatting sqref="Q380">
    <cfRule type="cellIs" dxfId="358" priority="706" operator="between">
      <formula>Q381-3</formula>
      <formula>Q381+3</formula>
    </cfRule>
  </conditionalFormatting>
  <conditionalFormatting sqref="Q381">
    <cfRule type="cellIs" dxfId="357" priority="707" operator="between">
      <formula>Q380-3</formula>
      <formula>Q380+3</formula>
    </cfRule>
  </conditionalFormatting>
  <conditionalFormatting sqref="Q381">
    <cfRule type="cellIs" dxfId="356" priority="708" operator="between">
      <formula>Q382-3</formula>
      <formula>Q382+3</formula>
    </cfRule>
  </conditionalFormatting>
  <conditionalFormatting sqref="Q382">
    <cfRule type="cellIs" dxfId="355" priority="709" operator="between">
      <formula>Q381-3</formula>
      <formula>Q381+3</formula>
    </cfRule>
  </conditionalFormatting>
  <conditionalFormatting sqref="Q382">
    <cfRule type="cellIs" dxfId="354" priority="710" operator="between">
      <formula>Q383-3</formula>
      <formula>Q383+3</formula>
    </cfRule>
  </conditionalFormatting>
  <conditionalFormatting sqref="P359:P365 P373:P382">
    <cfRule type="cellIs" dxfId="353" priority="711" operator="between">
      <formula>0.5</formula>
      <formula>0.01</formula>
    </cfRule>
  </conditionalFormatting>
  <conditionalFormatting sqref="P359:P365 P373:P382">
    <cfRule type="cellIs" dxfId="352" priority="712" operator="lessThan">
      <formula>0.1</formula>
    </cfRule>
  </conditionalFormatting>
  <conditionalFormatting sqref="O359:O365 O373:O382">
    <cfRule type="cellIs" dxfId="351" priority="713" operator="greaterThan">
      <formula>1000</formula>
    </cfRule>
  </conditionalFormatting>
  <conditionalFormatting sqref="O359:O365 O373:O382">
    <cfRule type="cellIs" dxfId="350" priority="714" operator="lessThan">
      <formula>0</formula>
    </cfRule>
  </conditionalFormatting>
  <conditionalFormatting sqref="R359:R365 R370:R382">
    <cfRule type="cellIs" dxfId="349" priority="715" operator="greaterThan">
      <formula>0</formula>
    </cfRule>
  </conditionalFormatting>
  <conditionalFormatting sqref="N359:N365 N369:N382">
    <cfRule type="cellIs" dxfId="348" priority="716" operator="between">
      <formula>1000</formula>
      <formula>901</formula>
    </cfRule>
  </conditionalFormatting>
  <conditionalFormatting sqref="N359:N365 N369:N382">
    <cfRule type="cellIs" dxfId="347" priority="717" operator="greaterThan">
      <formula>1026</formula>
    </cfRule>
  </conditionalFormatting>
  <conditionalFormatting sqref="N359:N365 N369:N382">
    <cfRule type="cellIs" dxfId="346" priority="718" operator="lessThan">
      <formula>900</formula>
    </cfRule>
  </conditionalFormatting>
  <conditionalFormatting sqref="M359:M365 M369:M382">
    <cfRule type="cellIs" dxfId="345" priority="719" operator="greaterThan">
      <formula>101</formula>
    </cfRule>
  </conditionalFormatting>
  <conditionalFormatting sqref="M359:M365 M369:M382">
    <cfRule type="cellIs" dxfId="344" priority="720" operator="between">
      <formula>100</formula>
      <formula>101</formula>
    </cfRule>
  </conditionalFormatting>
  <conditionalFormatting sqref="M359:M365 M369:M382">
    <cfRule type="cellIs" dxfId="343" priority="721" operator="between">
      <formula>99</formula>
      <formula>100</formula>
    </cfRule>
  </conditionalFormatting>
  <conditionalFormatting sqref="M359:M365 M369:M382">
    <cfRule type="cellIs" dxfId="342" priority="722" operator="lessThan">
      <formula>20</formula>
    </cfRule>
  </conditionalFormatting>
  <conditionalFormatting sqref="M359:M365 M369:M382">
    <cfRule type="cellIs" dxfId="341" priority="723" operator="lessThan">
      <formula>0</formula>
    </cfRule>
  </conditionalFormatting>
  <conditionalFormatting sqref="L359:L365 L369:L382">
    <cfRule type="cellIs" dxfId="340" priority="724" operator="lessThan">
      <formula>0</formula>
    </cfRule>
  </conditionalFormatting>
  <conditionalFormatting sqref="L359:L365 L369:L382">
    <cfRule type="cellIs" dxfId="339" priority="725" operator="lessThan">
      <formula>15</formula>
    </cfRule>
  </conditionalFormatting>
  <conditionalFormatting sqref="L359:L365 L369:L382">
    <cfRule type="cellIs" dxfId="338" priority="726" operator="greaterThan">
      <formula>40</formula>
    </cfRule>
  </conditionalFormatting>
  <conditionalFormatting sqref="E359:E365 E369:E375">
    <cfRule type="cellIs" dxfId="337" priority="727" operator="greaterThan">
      <formula>1</formula>
    </cfRule>
  </conditionalFormatting>
  <conditionalFormatting sqref="E359:E365 E369:E375">
    <cfRule type="cellIs" dxfId="336" priority="728" operator="lessThan">
      <formula>0</formula>
    </cfRule>
  </conditionalFormatting>
  <conditionalFormatting sqref="D359:D365 D369:D375">
    <cfRule type="cellIs" dxfId="335" priority="729" operator="lessThan">
      <formula>0</formula>
    </cfRule>
  </conditionalFormatting>
  <conditionalFormatting sqref="I359:I365 I369:I375">
    <cfRule type="cellIs" dxfId="334" priority="730" operator="lessThan">
      <formula>0</formula>
    </cfRule>
  </conditionalFormatting>
  <conditionalFormatting sqref="F359:F362 F364:F365 F369:F375">
    <cfRule type="cellIs" dxfId="333" priority="731" operator="lessThan">
      <formula>0</formula>
    </cfRule>
  </conditionalFormatting>
  <conditionalFormatting sqref="G359:G362 G364:G365 G369:G375">
    <cfRule type="cellIs" dxfId="332" priority="732" operator="lessThan">
      <formula>0</formula>
    </cfRule>
  </conditionalFormatting>
  <conditionalFormatting sqref="H359:H362 H364:H365 H369:H375">
    <cfRule type="cellIs" dxfId="331" priority="733" operator="lessThan">
      <formula>0</formula>
    </cfRule>
  </conditionalFormatting>
  <conditionalFormatting sqref="F388">
    <cfRule type="colorScale" priority="734">
      <colorScale>
        <cfvo type="formula" val="24"/>
        <cfvo type="max" val="0"/>
        <color rgb="FFFF7128"/>
        <color rgb="FF66FF33"/>
      </colorScale>
    </cfRule>
  </conditionalFormatting>
  <conditionalFormatting sqref="E388">
    <cfRule type="colorScale" priority="735">
      <colorScale>
        <cfvo type="formula" val="24"/>
        <cfvo type="max" val="0"/>
        <color rgb="FFFF7128"/>
        <color rgb="FF66FF33"/>
      </colorScale>
    </cfRule>
  </conditionalFormatting>
  <conditionalFormatting sqref="D388">
    <cfRule type="colorScale" priority="736">
      <colorScale>
        <cfvo type="formula" val="24"/>
        <cfvo type="max" val="0"/>
        <color rgb="FFFF7128"/>
        <color rgb="FF66FF33"/>
      </colorScale>
    </cfRule>
  </conditionalFormatting>
  <conditionalFormatting sqref="C388">
    <cfRule type="colorScale" priority="737">
      <colorScale>
        <cfvo type="formula" val="24"/>
        <cfvo type="max" val="0"/>
        <color rgb="FFFF7128"/>
        <color rgb="FF66FF33"/>
      </colorScale>
    </cfRule>
  </conditionalFormatting>
  <conditionalFormatting sqref="G388">
    <cfRule type="colorScale" priority="738">
      <colorScale>
        <cfvo type="formula" val="24"/>
        <cfvo type="max" val="0"/>
        <color rgb="FFFF7128"/>
        <color rgb="FF66FF33"/>
      </colorScale>
    </cfRule>
  </conditionalFormatting>
  <conditionalFormatting sqref="H388">
    <cfRule type="colorScale" priority="739">
      <colorScale>
        <cfvo type="formula" val="24"/>
        <cfvo type="max" val="0"/>
        <color rgb="FFFF7128"/>
        <color rgb="FF66FF33"/>
      </colorScale>
    </cfRule>
  </conditionalFormatting>
  <conditionalFormatting sqref="I388">
    <cfRule type="colorScale" priority="740">
      <colorScale>
        <cfvo type="formula" val="24"/>
        <cfvo type="max" val="0"/>
        <color rgb="FFFF7128"/>
        <color rgb="FF66FF33"/>
      </colorScale>
    </cfRule>
  </conditionalFormatting>
  <conditionalFormatting sqref="J388">
    <cfRule type="colorScale" priority="741">
      <colorScale>
        <cfvo type="formula" val="24"/>
        <cfvo type="max" val="0"/>
        <color rgb="FFFF7128"/>
        <color rgb="FF66FF33"/>
      </colorScale>
    </cfRule>
  </conditionalFormatting>
  <conditionalFormatting sqref="K388">
    <cfRule type="colorScale" priority="742">
      <colorScale>
        <cfvo type="formula" val="24"/>
        <cfvo type="max" val="0"/>
        <color rgb="FFFF7128"/>
        <color rgb="FF66FF33"/>
      </colorScale>
    </cfRule>
  </conditionalFormatting>
  <conditionalFormatting sqref="L388">
    <cfRule type="colorScale" priority="743">
      <colorScale>
        <cfvo type="formula" val="24"/>
        <cfvo type="max" val="0"/>
        <color rgb="FFFF7128"/>
        <color rgb="FF66FF33"/>
      </colorScale>
    </cfRule>
  </conditionalFormatting>
  <conditionalFormatting sqref="M388">
    <cfRule type="colorScale" priority="744">
      <colorScale>
        <cfvo type="formula" val="24"/>
        <cfvo type="max" val="0"/>
        <color rgb="FFFF7128"/>
        <color rgb="FF66FF33"/>
      </colorScale>
    </cfRule>
  </conditionalFormatting>
  <conditionalFormatting sqref="N388">
    <cfRule type="colorScale" priority="745">
      <colorScale>
        <cfvo type="formula" val="24"/>
        <cfvo type="max" val="0"/>
        <color rgb="FFFF7128"/>
        <color rgb="FF66FF33"/>
      </colorScale>
    </cfRule>
  </conditionalFormatting>
  <conditionalFormatting sqref="O388">
    <cfRule type="colorScale" priority="746">
      <colorScale>
        <cfvo type="formula" val="24"/>
        <cfvo type="max" val="0"/>
        <color rgb="FFFF7128"/>
        <color rgb="FF66FF33"/>
      </colorScale>
    </cfRule>
  </conditionalFormatting>
  <conditionalFormatting sqref="P388">
    <cfRule type="colorScale" priority="747">
      <colorScale>
        <cfvo type="formula" val="24"/>
        <cfvo type="max" val="0"/>
        <color rgb="FFFF7128"/>
        <color rgb="FF66FF33"/>
      </colorScale>
    </cfRule>
  </conditionalFormatting>
  <conditionalFormatting sqref="Q388">
    <cfRule type="colorScale" priority="748">
      <colorScale>
        <cfvo type="formula" val="24"/>
        <cfvo type="max" val="0"/>
        <color rgb="FFFF7128"/>
        <color rgb="FF66FF33"/>
      </colorScale>
    </cfRule>
  </conditionalFormatting>
  <conditionalFormatting sqref="R388">
    <cfRule type="colorScale" priority="749">
      <colorScale>
        <cfvo type="formula" val="24"/>
        <cfvo type="max" val="0"/>
        <color rgb="FFFF7128"/>
        <color rgb="FF66FF33"/>
      </colorScale>
    </cfRule>
  </conditionalFormatting>
  <conditionalFormatting sqref="C384:C389">
    <cfRule type="cellIs" dxfId="330" priority="750" stopIfTrue="1" operator="greaterThan">
      <formula>35</formula>
    </cfRule>
  </conditionalFormatting>
  <conditionalFormatting sqref="M384:M389">
    <cfRule type="cellIs" dxfId="329" priority="751" stopIfTrue="1" operator="greaterThan">
      <formula>100</formula>
    </cfRule>
  </conditionalFormatting>
  <conditionalFormatting sqref="C369:C375">
    <cfRule type="cellIs" dxfId="328" priority="752" operator="greaterThan">
      <formula>36</formula>
    </cfRule>
  </conditionalFormatting>
  <conditionalFormatting sqref="C369:C375">
    <cfRule type="cellIs" dxfId="327" priority="753" operator="between">
      <formula>25</formula>
      <formula>0</formula>
    </cfRule>
  </conditionalFormatting>
  <conditionalFormatting sqref="C369:C375">
    <cfRule type="cellIs" dxfId="326" priority="754" operator="lessThan">
      <formula>0</formula>
    </cfRule>
  </conditionalFormatting>
  <conditionalFormatting sqref="Q409:Q411">
    <cfRule type="cellIs" dxfId="325" priority="755" operator="notBetween">
      <formula>0</formula>
      <formula>360</formula>
    </cfRule>
  </conditionalFormatting>
  <conditionalFormatting sqref="Q409">
    <cfRule type="cellIs" dxfId="324" priority="756" operator="between">
      <formula>Q408-3</formula>
      <formula>Q408+3</formula>
    </cfRule>
  </conditionalFormatting>
  <conditionalFormatting sqref="Q409">
    <cfRule type="cellIs" dxfId="323" priority="757" operator="between">
      <formula>Q410-3</formula>
      <formula>Q410+3</formula>
    </cfRule>
  </conditionalFormatting>
  <conditionalFormatting sqref="Q410">
    <cfRule type="cellIs" dxfId="322" priority="758" operator="between">
      <formula>Q409-3</formula>
      <formula>Q409+3</formula>
    </cfRule>
  </conditionalFormatting>
  <conditionalFormatting sqref="Q410">
    <cfRule type="cellIs" dxfId="321" priority="759" operator="between">
      <formula>Q411-3</formula>
      <formula>Q411+3</formula>
    </cfRule>
  </conditionalFormatting>
  <conditionalFormatting sqref="Q411">
    <cfRule type="cellIs" dxfId="320" priority="760" operator="between">
      <formula>Q410-3</formula>
      <formula>Q410+3</formula>
    </cfRule>
  </conditionalFormatting>
  <conditionalFormatting sqref="Q411">
    <cfRule type="cellIs" dxfId="319" priority="761" operator="between">
      <formula>Q412-3</formula>
      <formula>Q412+3</formula>
    </cfRule>
  </conditionalFormatting>
  <conditionalFormatting sqref="P409:P411">
    <cfRule type="cellIs" dxfId="318" priority="762" operator="between">
      <formula>0.5</formula>
      <formula>0.01</formula>
    </cfRule>
  </conditionalFormatting>
  <conditionalFormatting sqref="P409:P411">
    <cfRule type="cellIs" dxfId="317" priority="763" operator="lessThan">
      <formula>0.1</formula>
    </cfRule>
  </conditionalFormatting>
  <conditionalFormatting sqref="O409:O411">
    <cfRule type="cellIs" dxfId="316" priority="764" operator="greaterThan">
      <formula>1000</formula>
    </cfRule>
  </conditionalFormatting>
  <conditionalFormatting sqref="O409:O411">
    <cfRule type="cellIs" dxfId="315" priority="765" operator="lessThan">
      <formula>0</formula>
    </cfRule>
  </conditionalFormatting>
  <conditionalFormatting sqref="R409:R411">
    <cfRule type="cellIs" dxfId="314" priority="766" operator="greaterThan">
      <formula>0</formula>
    </cfRule>
  </conditionalFormatting>
  <conditionalFormatting sqref="N409:N411">
    <cfRule type="cellIs" dxfId="313" priority="767" operator="between">
      <formula>1000</formula>
      <formula>901</formula>
    </cfRule>
  </conditionalFormatting>
  <conditionalFormatting sqref="N409:N411">
    <cfRule type="cellIs" dxfId="312" priority="768" operator="greaterThan">
      <formula>1026</formula>
    </cfRule>
  </conditionalFormatting>
  <conditionalFormatting sqref="N409:N411">
    <cfRule type="cellIs" dxfId="311" priority="769" operator="lessThan">
      <formula>900</formula>
    </cfRule>
  </conditionalFormatting>
  <conditionalFormatting sqref="M409:M411">
    <cfRule type="cellIs" dxfId="310" priority="770" operator="greaterThan">
      <formula>101</formula>
    </cfRule>
  </conditionalFormatting>
  <conditionalFormatting sqref="M409:M411">
    <cfRule type="cellIs" dxfId="309" priority="771" operator="between">
      <formula>100</formula>
      <formula>101</formula>
    </cfRule>
  </conditionalFormatting>
  <conditionalFormatting sqref="M409:M411">
    <cfRule type="cellIs" dxfId="308" priority="772" operator="between">
      <formula>99</formula>
      <formula>100</formula>
    </cfRule>
  </conditionalFormatting>
  <conditionalFormatting sqref="M409:M411">
    <cfRule type="cellIs" dxfId="307" priority="773" operator="lessThan">
      <formula>20</formula>
    </cfRule>
  </conditionalFormatting>
  <conditionalFormatting sqref="M409:M411">
    <cfRule type="cellIs" dxfId="306" priority="774" operator="lessThan">
      <formula>0</formula>
    </cfRule>
  </conditionalFormatting>
  <conditionalFormatting sqref="L409:L411">
    <cfRule type="cellIs" dxfId="305" priority="775" operator="lessThan">
      <formula>0</formula>
    </cfRule>
  </conditionalFormatting>
  <conditionalFormatting sqref="L409:L411">
    <cfRule type="cellIs" dxfId="304" priority="776" operator="lessThan">
      <formula>15</formula>
    </cfRule>
  </conditionalFormatting>
  <conditionalFormatting sqref="L409:L411">
    <cfRule type="cellIs" dxfId="303" priority="777" operator="greaterThan">
      <formula>40</formula>
    </cfRule>
  </conditionalFormatting>
  <conditionalFormatting sqref="E391:E414">
    <cfRule type="cellIs" dxfId="302" priority="778" operator="greaterThan">
      <formula>1</formula>
    </cfRule>
  </conditionalFormatting>
  <conditionalFormatting sqref="E391:E414">
    <cfRule type="cellIs" dxfId="301" priority="779" operator="lessThan">
      <formula>0</formula>
    </cfRule>
  </conditionalFormatting>
  <conditionalFormatting sqref="D391:D414">
    <cfRule type="cellIs" dxfId="300" priority="780" operator="lessThan">
      <formula>0</formula>
    </cfRule>
  </conditionalFormatting>
  <conditionalFormatting sqref="I391:I414">
    <cfRule type="cellIs" dxfId="299" priority="781" operator="lessThan">
      <formula>0</formula>
    </cfRule>
  </conditionalFormatting>
  <conditionalFormatting sqref="F391:F394 F396:F414">
    <cfRule type="cellIs" dxfId="298" priority="782" operator="lessThan">
      <formula>0</formula>
    </cfRule>
  </conditionalFormatting>
  <conditionalFormatting sqref="G391:G394 G396:G414">
    <cfRule type="cellIs" dxfId="297" priority="783" operator="lessThan">
      <formula>0</formula>
    </cfRule>
  </conditionalFormatting>
  <conditionalFormatting sqref="H391:H394 H396:H414">
    <cfRule type="cellIs" dxfId="296" priority="784" operator="lessThan">
      <formula>0</formula>
    </cfRule>
  </conditionalFormatting>
  <conditionalFormatting sqref="F420">
    <cfRule type="colorScale" priority="785">
      <colorScale>
        <cfvo type="formula" val="24"/>
        <cfvo type="max" val="0"/>
        <color rgb="FFFF7128"/>
        <color rgb="FF66FF33"/>
      </colorScale>
    </cfRule>
  </conditionalFormatting>
  <conditionalFormatting sqref="E420">
    <cfRule type="colorScale" priority="786">
      <colorScale>
        <cfvo type="formula" val="24"/>
        <cfvo type="max" val="0"/>
        <color rgb="FFFF7128"/>
        <color rgb="FF66FF33"/>
      </colorScale>
    </cfRule>
  </conditionalFormatting>
  <conditionalFormatting sqref="D420">
    <cfRule type="colorScale" priority="787">
      <colorScale>
        <cfvo type="formula" val="24"/>
        <cfvo type="max" val="0"/>
        <color rgb="FFFF7128"/>
        <color rgb="FF66FF33"/>
      </colorScale>
    </cfRule>
  </conditionalFormatting>
  <conditionalFormatting sqref="C420">
    <cfRule type="colorScale" priority="788">
      <colorScale>
        <cfvo type="formula" val="24"/>
        <cfvo type="max" val="0"/>
        <color rgb="FFFF7128"/>
        <color rgb="FF66FF33"/>
      </colorScale>
    </cfRule>
  </conditionalFormatting>
  <conditionalFormatting sqref="G420">
    <cfRule type="colorScale" priority="789">
      <colorScale>
        <cfvo type="formula" val="24"/>
        <cfvo type="max" val="0"/>
        <color rgb="FFFF7128"/>
        <color rgb="FF66FF33"/>
      </colorScale>
    </cfRule>
  </conditionalFormatting>
  <conditionalFormatting sqref="H420">
    <cfRule type="colorScale" priority="790">
      <colorScale>
        <cfvo type="formula" val="24"/>
        <cfvo type="max" val="0"/>
        <color rgb="FFFF7128"/>
        <color rgb="FF66FF33"/>
      </colorScale>
    </cfRule>
  </conditionalFormatting>
  <conditionalFormatting sqref="I420">
    <cfRule type="colorScale" priority="791">
      <colorScale>
        <cfvo type="formula" val="24"/>
        <cfvo type="max" val="0"/>
        <color rgb="FFFF7128"/>
        <color rgb="FF66FF33"/>
      </colorScale>
    </cfRule>
  </conditionalFormatting>
  <conditionalFormatting sqref="J420">
    <cfRule type="colorScale" priority="792">
      <colorScale>
        <cfvo type="formula" val="24"/>
        <cfvo type="max" val="0"/>
        <color rgb="FFFF7128"/>
        <color rgb="FF66FF33"/>
      </colorScale>
    </cfRule>
  </conditionalFormatting>
  <conditionalFormatting sqref="K420">
    <cfRule type="colorScale" priority="793">
      <colorScale>
        <cfvo type="formula" val="24"/>
        <cfvo type="max" val="0"/>
        <color rgb="FFFF7128"/>
        <color rgb="FF66FF33"/>
      </colorScale>
    </cfRule>
  </conditionalFormatting>
  <conditionalFormatting sqref="L420">
    <cfRule type="colorScale" priority="794">
      <colorScale>
        <cfvo type="formula" val="24"/>
        <cfvo type="max" val="0"/>
        <color rgb="FFFF7128"/>
        <color rgb="FF66FF33"/>
      </colorScale>
    </cfRule>
  </conditionalFormatting>
  <conditionalFormatting sqref="M420">
    <cfRule type="colorScale" priority="795">
      <colorScale>
        <cfvo type="formula" val="24"/>
        <cfvo type="max" val="0"/>
        <color rgb="FFFF7128"/>
        <color rgb="FF66FF33"/>
      </colorScale>
    </cfRule>
  </conditionalFormatting>
  <conditionalFormatting sqref="N420">
    <cfRule type="colorScale" priority="796">
      <colorScale>
        <cfvo type="formula" val="24"/>
        <cfvo type="max" val="0"/>
        <color rgb="FFFF7128"/>
        <color rgb="FF66FF33"/>
      </colorScale>
    </cfRule>
  </conditionalFormatting>
  <conditionalFormatting sqref="O420">
    <cfRule type="colorScale" priority="797">
      <colorScale>
        <cfvo type="formula" val="24"/>
        <cfvo type="max" val="0"/>
        <color rgb="FFFF7128"/>
        <color rgb="FF66FF33"/>
      </colorScale>
    </cfRule>
  </conditionalFormatting>
  <conditionalFormatting sqref="P420">
    <cfRule type="colorScale" priority="798">
      <colorScale>
        <cfvo type="formula" val="24"/>
        <cfvo type="max" val="0"/>
        <color rgb="FFFF7128"/>
        <color rgb="FF66FF33"/>
      </colorScale>
    </cfRule>
  </conditionalFormatting>
  <conditionalFormatting sqref="Q420">
    <cfRule type="colorScale" priority="799">
      <colorScale>
        <cfvo type="formula" val="24"/>
        <cfvo type="max" val="0"/>
        <color rgb="FFFF7128"/>
        <color rgb="FF66FF33"/>
      </colorScale>
    </cfRule>
  </conditionalFormatting>
  <conditionalFormatting sqref="R420">
    <cfRule type="colorScale" priority="800">
      <colorScale>
        <cfvo type="formula" val="24"/>
        <cfvo type="max" val="0"/>
        <color rgb="FFFF7128"/>
        <color rgb="FF66FF33"/>
      </colorScale>
    </cfRule>
  </conditionalFormatting>
  <conditionalFormatting sqref="C416:C421">
    <cfRule type="cellIs" dxfId="295" priority="801" stopIfTrue="1" operator="greaterThan">
      <formula>35</formula>
    </cfRule>
  </conditionalFormatting>
  <conditionalFormatting sqref="M416:M421">
    <cfRule type="cellIs" dxfId="294" priority="802" stopIfTrue="1" operator="greaterThan">
      <formula>100</formula>
    </cfRule>
  </conditionalFormatting>
  <conditionalFormatting sqref="E423:E446">
    <cfRule type="cellIs" dxfId="293" priority="803" operator="greaterThan">
      <formula>1</formula>
    </cfRule>
  </conditionalFormatting>
  <conditionalFormatting sqref="E423:E446">
    <cfRule type="cellIs" dxfId="292" priority="804" operator="lessThan">
      <formula>0</formula>
    </cfRule>
  </conditionalFormatting>
  <conditionalFormatting sqref="D423:D446">
    <cfRule type="cellIs" dxfId="291" priority="805" operator="lessThan">
      <formula>0</formula>
    </cfRule>
  </conditionalFormatting>
  <conditionalFormatting sqref="I423:I446">
    <cfRule type="cellIs" dxfId="290" priority="806" operator="lessThan">
      <formula>0</formula>
    </cfRule>
  </conditionalFormatting>
  <conditionalFormatting sqref="F423:F446">
    <cfRule type="cellIs" dxfId="289" priority="807" operator="lessThan">
      <formula>0</formula>
    </cfRule>
  </conditionalFormatting>
  <conditionalFormatting sqref="G423:G446">
    <cfRule type="cellIs" dxfId="288" priority="808" operator="lessThan">
      <formula>0</formula>
    </cfRule>
  </conditionalFormatting>
  <conditionalFormatting sqref="H423:H446">
    <cfRule type="cellIs" dxfId="287" priority="809" operator="lessThan">
      <formula>0</formula>
    </cfRule>
  </conditionalFormatting>
  <conditionalFormatting sqref="F452">
    <cfRule type="colorScale" priority="810">
      <colorScale>
        <cfvo type="formula" val="24"/>
        <cfvo type="max" val="0"/>
        <color rgb="FFFF7128"/>
        <color rgb="FF66FF33"/>
      </colorScale>
    </cfRule>
  </conditionalFormatting>
  <conditionalFormatting sqref="E452">
    <cfRule type="colorScale" priority="811">
      <colorScale>
        <cfvo type="formula" val="24"/>
        <cfvo type="max" val="0"/>
        <color rgb="FFFF7128"/>
        <color rgb="FF66FF33"/>
      </colorScale>
    </cfRule>
  </conditionalFormatting>
  <conditionalFormatting sqref="D452">
    <cfRule type="colorScale" priority="812">
      <colorScale>
        <cfvo type="formula" val="24"/>
        <cfvo type="max" val="0"/>
        <color rgb="FFFF7128"/>
        <color rgb="FF66FF33"/>
      </colorScale>
    </cfRule>
  </conditionalFormatting>
  <conditionalFormatting sqref="C452">
    <cfRule type="colorScale" priority="813">
      <colorScale>
        <cfvo type="formula" val="24"/>
        <cfvo type="max" val="0"/>
        <color rgb="FFFF7128"/>
        <color rgb="FF66FF33"/>
      </colorScale>
    </cfRule>
  </conditionalFormatting>
  <conditionalFormatting sqref="G452">
    <cfRule type="colorScale" priority="814">
      <colorScale>
        <cfvo type="formula" val="24"/>
        <cfvo type="max" val="0"/>
        <color rgb="FFFF7128"/>
        <color rgb="FF66FF33"/>
      </colorScale>
    </cfRule>
  </conditionalFormatting>
  <conditionalFormatting sqref="H452">
    <cfRule type="colorScale" priority="815">
      <colorScale>
        <cfvo type="formula" val="24"/>
        <cfvo type="max" val="0"/>
        <color rgb="FFFF7128"/>
        <color rgb="FF66FF33"/>
      </colorScale>
    </cfRule>
  </conditionalFormatting>
  <conditionalFormatting sqref="I452">
    <cfRule type="colorScale" priority="816">
      <colorScale>
        <cfvo type="formula" val="24"/>
        <cfvo type="max" val="0"/>
        <color rgb="FFFF7128"/>
        <color rgb="FF66FF33"/>
      </colorScale>
    </cfRule>
  </conditionalFormatting>
  <conditionalFormatting sqref="J452">
    <cfRule type="colorScale" priority="817">
      <colorScale>
        <cfvo type="formula" val="24"/>
        <cfvo type="max" val="0"/>
        <color rgb="FFFF7128"/>
        <color rgb="FF66FF33"/>
      </colorScale>
    </cfRule>
  </conditionalFormatting>
  <conditionalFormatting sqref="K452">
    <cfRule type="colorScale" priority="818">
      <colorScale>
        <cfvo type="formula" val="24"/>
        <cfvo type="max" val="0"/>
        <color rgb="FFFF7128"/>
        <color rgb="FF66FF33"/>
      </colorScale>
    </cfRule>
  </conditionalFormatting>
  <conditionalFormatting sqref="L452">
    <cfRule type="colorScale" priority="819">
      <colorScale>
        <cfvo type="formula" val="24"/>
        <cfvo type="max" val="0"/>
        <color rgb="FFFF7128"/>
        <color rgb="FF66FF33"/>
      </colorScale>
    </cfRule>
  </conditionalFormatting>
  <conditionalFormatting sqref="M452">
    <cfRule type="colorScale" priority="820">
      <colorScale>
        <cfvo type="formula" val="24"/>
        <cfvo type="max" val="0"/>
        <color rgb="FFFF7128"/>
        <color rgb="FF66FF33"/>
      </colorScale>
    </cfRule>
  </conditionalFormatting>
  <conditionalFormatting sqref="N452">
    <cfRule type="colorScale" priority="821">
      <colorScale>
        <cfvo type="formula" val="24"/>
        <cfvo type="max" val="0"/>
        <color rgb="FFFF7128"/>
        <color rgb="FF66FF33"/>
      </colorScale>
    </cfRule>
  </conditionalFormatting>
  <conditionalFormatting sqref="O452">
    <cfRule type="colorScale" priority="822">
      <colorScale>
        <cfvo type="formula" val="24"/>
        <cfvo type="max" val="0"/>
        <color rgb="FFFF7128"/>
        <color rgb="FF66FF33"/>
      </colorScale>
    </cfRule>
  </conditionalFormatting>
  <conditionalFormatting sqref="P452">
    <cfRule type="colorScale" priority="823">
      <colorScale>
        <cfvo type="formula" val="24"/>
        <cfvo type="max" val="0"/>
        <color rgb="FFFF7128"/>
        <color rgb="FF66FF33"/>
      </colorScale>
    </cfRule>
  </conditionalFormatting>
  <conditionalFormatting sqref="Q452">
    <cfRule type="colorScale" priority="824">
      <colorScale>
        <cfvo type="formula" val="24"/>
        <cfvo type="max" val="0"/>
        <color rgb="FFFF7128"/>
        <color rgb="FF66FF33"/>
      </colorScale>
    </cfRule>
  </conditionalFormatting>
  <conditionalFormatting sqref="R452">
    <cfRule type="colorScale" priority="825">
      <colorScale>
        <cfvo type="formula" val="24"/>
        <cfvo type="max" val="0"/>
        <color rgb="FFFF7128"/>
        <color rgb="FF66FF33"/>
      </colorScale>
    </cfRule>
  </conditionalFormatting>
  <conditionalFormatting sqref="C448:C453">
    <cfRule type="cellIs" dxfId="286" priority="826" stopIfTrue="1" operator="greaterThan">
      <formula>35</formula>
    </cfRule>
  </conditionalFormatting>
  <conditionalFormatting sqref="M448:M453">
    <cfRule type="cellIs" dxfId="285" priority="827" stopIfTrue="1" operator="greaterThan">
      <formula>100</formula>
    </cfRule>
  </conditionalFormatting>
  <conditionalFormatting sqref="Q470:Q471 Q475:Q478">
    <cfRule type="cellIs" dxfId="284" priority="828" operator="notBetween">
      <formula>0</formula>
      <formula>360</formula>
    </cfRule>
  </conditionalFormatting>
  <conditionalFormatting sqref="Q470">
    <cfRule type="cellIs" dxfId="283" priority="829" operator="between">
      <formula>Q469-3</formula>
      <formula>Q469+3</formula>
    </cfRule>
  </conditionalFormatting>
  <conditionalFormatting sqref="Q470">
    <cfRule type="cellIs" dxfId="282" priority="830" operator="between">
      <formula>Q471-3</formula>
      <formula>Q471+3</formula>
    </cfRule>
  </conditionalFormatting>
  <conditionalFormatting sqref="Q471">
    <cfRule type="cellIs" dxfId="281" priority="831" operator="between">
      <formula>Q470-3</formula>
      <formula>Q470+3</formula>
    </cfRule>
  </conditionalFormatting>
  <conditionalFormatting sqref="Q471">
    <cfRule type="cellIs" dxfId="280" priority="832" operator="between">
      <formula>Q472-3</formula>
      <formula>Q472+3</formula>
    </cfRule>
  </conditionalFormatting>
  <conditionalFormatting sqref="Q475">
    <cfRule type="cellIs" dxfId="279" priority="833" operator="between">
      <formula>Q474-3</formula>
      <formula>Q474+3</formula>
    </cfRule>
  </conditionalFormatting>
  <conditionalFormatting sqref="Q475">
    <cfRule type="cellIs" dxfId="278" priority="834" operator="between">
      <formula>Q476-3</formula>
      <formula>Q476+3</formula>
    </cfRule>
  </conditionalFormatting>
  <conditionalFormatting sqref="Q476">
    <cfRule type="cellIs" dxfId="277" priority="835" operator="between">
      <formula>Q475-3</formula>
      <formula>Q475+3</formula>
    </cfRule>
  </conditionalFormatting>
  <conditionalFormatting sqref="Q476">
    <cfRule type="cellIs" dxfId="276" priority="836" operator="between">
      <formula>Q477-3</formula>
      <formula>Q477+3</formula>
    </cfRule>
  </conditionalFormatting>
  <conditionalFormatting sqref="Q477">
    <cfRule type="cellIs" dxfId="275" priority="837" operator="between">
      <formula>Q476-3</formula>
      <formula>Q476+3</formula>
    </cfRule>
  </conditionalFormatting>
  <conditionalFormatting sqref="Q477">
    <cfRule type="cellIs" dxfId="274" priority="838" operator="between">
      <formula>Q478-3</formula>
      <formula>Q478+3</formula>
    </cfRule>
  </conditionalFormatting>
  <conditionalFormatting sqref="Q478">
    <cfRule type="cellIs" dxfId="273" priority="839" operator="between">
      <formula>Q477-3</formula>
      <formula>Q477+3</formula>
    </cfRule>
  </conditionalFormatting>
  <conditionalFormatting sqref="Q478">
    <cfRule type="cellIs" dxfId="272" priority="840" operator="between">
      <formula>Q479-3</formula>
      <formula>Q479+3</formula>
    </cfRule>
  </conditionalFormatting>
  <conditionalFormatting sqref="P465:P478">
    <cfRule type="cellIs" dxfId="271" priority="841" operator="between">
      <formula>0.5</formula>
      <formula>0.01</formula>
    </cfRule>
  </conditionalFormatting>
  <conditionalFormatting sqref="P465:P478">
    <cfRule type="cellIs" dxfId="270" priority="842" operator="lessThan">
      <formula>0.1</formula>
    </cfRule>
  </conditionalFormatting>
  <conditionalFormatting sqref="O465:O478">
    <cfRule type="cellIs" dxfId="269" priority="843" operator="greaterThan">
      <formula>1000</formula>
    </cfRule>
  </conditionalFormatting>
  <conditionalFormatting sqref="O465:O478">
    <cfRule type="cellIs" dxfId="268" priority="844" operator="lessThan">
      <formula>0</formula>
    </cfRule>
  </conditionalFormatting>
  <conditionalFormatting sqref="R465:R478">
    <cfRule type="cellIs" dxfId="267" priority="845" operator="greaterThan">
      <formula>0</formula>
    </cfRule>
  </conditionalFormatting>
  <conditionalFormatting sqref="N465:N478">
    <cfRule type="cellIs" dxfId="266" priority="846" operator="between">
      <formula>1000</formula>
      <formula>901</formula>
    </cfRule>
  </conditionalFormatting>
  <conditionalFormatting sqref="N465:N478">
    <cfRule type="cellIs" dxfId="265" priority="847" operator="greaterThan">
      <formula>1026</formula>
    </cfRule>
  </conditionalFormatting>
  <conditionalFormatting sqref="N465:N478">
    <cfRule type="cellIs" dxfId="264" priority="848" operator="lessThan">
      <formula>900</formula>
    </cfRule>
  </conditionalFormatting>
  <conditionalFormatting sqref="M465:M478">
    <cfRule type="cellIs" dxfId="263" priority="849" operator="greaterThan">
      <formula>101</formula>
    </cfRule>
  </conditionalFormatting>
  <conditionalFormatting sqref="M465:M478">
    <cfRule type="cellIs" dxfId="262" priority="850" operator="between">
      <formula>100</formula>
      <formula>101</formula>
    </cfRule>
  </conditionalFormatting>
  <conditionalFormatting sqref="M465:M478">
    <cfRule type="cellIs" dxfId="261" priority="851" operator="between">
      <formula>99</formula>
      <formula>100</formula>
    </cfRule>
  </conditionalFormatting>
  <conditionalFormatting sqref="M465:M478">
    <cfRule type="cellIs" dxfId="260" priority="852" operator="lessThan">
      <formula>20</formula>
    </cfRule>
  </conditionalFormatting>
  <conditionalFormatting sqref="M465:M478">
    <cfRule type="cellIs" dxfId="259" priority="853" operator="lessThan">
      <formula>0</formula>
    </cfRule>
  </conditionalFormatting>
  <conditionalFormatting sqref="L465:L478">
    <cfRule type="cellIs" dxfId="258" priority="854" operator="lessThan">
      <formula>0</formula>
    </cfRule>
  </conditionalFormatting>
  <conditionalFormatting sqref="L465:L478">
    <cfRule type="cellIs" dxfId="257" priority="855" operator="lessThan">
      <formula>15</formula>
    </cfRule>
  </conditionalFormatting>
  <conditionalFormatting sqref="L465:L478">
    <cfRule type="cellIs" dxfId="256" priority="856" operator="greaterThan">
      <formula>40</formula>
    </cfRule>
  </conditionalFormatting>
  <conditionalFormatting sqref="E455:E463 E465:E478">
    <cfRule type="cellIs" dxfId="255" priority="857" operator="greaterThan">
      <formula>1</formula>
    </cfRule>
  </conditionalFormatting>
  <conditionalFormatting sqref="E455:E463 E465:E478">
    <cfRule type="cellIs" dxfId="254" priority="858" operator="lessThan">
      <formula>0</formula>
    </cfRule>
  </conditionalFormatting>
  <conditionalFormatting sqref="D455:D463 D465:D478">
    <cfRule type="cellIs" dxfId="253" priority="859" operator="lessThan">
      <formula>0</formula>
    </cfRule>
  </conditionalFormatting>
  <conditionalFormatting sqref="I455:I478">
    <cfRule type="cellIs" dxfId="252" priority="860" operator="lessThan">
      <formula>0</formula>
    </cfRule>
  </conditionalFormatting>
  <conditionalFormatting sqref="F455:F478">
    <cfRule type="cellIs" dxfId="251" priority="861" operator="lessThan">
      <formula>0</formula>
    </cfRule>
  </conditionalFormatting>
  <conditionalFormatting sqref="G455:G478">
    <cfRule type="cellIs" dxfId="250" priority="862" operator="lessThan">
      <formula>0</formula>
    </cfRule>
  </conditionalFormatting>
  <conditionalFormatting sqref="H455:H478">
    <cfRule type="cellIs" dxfId="249" priority="863" operator="lessThan">
      <formula>0</formula>
    </cfRule>
  </conditionalFormatting>
  <conditionalFormatting sqref="J470:J473 J478">
    <cfRule type="cellIs" dxfId="248" priority="864" operator="lessThan">
      <formula>0</formula>
    </cfRule>
  </conditionalFormatting>
  <conditionalFormatting sqref="J470:J473 J478">
    <cfRule type="cellIs" dxfId="247" priority="865" operator="greaterThan">
      <formula>985</formula>
    </cfRule>
  </conditionalFormatting>
  <conditionalFormatting sqref="J470:J473 J478">
    <cfRule type="cellIs" dxfId="246" priority="866" operator="equal">
      <formula>"="</formula>
    </cfRule>
  </conditionalFormatting>
  <conditionalFormatting sqref="J470:J473 J478">
    <cfRule type="cellIs" dxfId="245" priority="867" operator="between">
      <formula>150</formula>
      <formula>900</formula>
    </cfRule>
  </conditionalFormatting>
  <conditionalFormatting sqref="K472:K473 K478">
    <cfRule type="cellIs" dxfId="244" priority="868" operator="greaterThan">
      <formula>$J472</formula>
    </cfRule>
  </conditionalFormatting>
  <conditionalFormatting sqref="K472:K473 K478">
    <cfRule type="cellIs" dxfId="243" priority="869" operator="lessThan">
      <formula>0</formula>
    </cfRule>
  </conditionalFormatting>
  <conditionalFormatting sqref="K472:K473 K478">
    <cfRule type="cellIs" dxfId="242" priority="870" operator="greaterThan">
      <formula>985</formula>
    </cfRule>
  </conditionalFormatting>
  <conditionalFormatting sqref="K472:K473 K478">
    <cfRule type="cellIs" dxfId="241" priority="871" operator="equal">
      <formula>"="</formula>
    </cfRule>
  </conditionalFormatting>
  <conditionalFormatting sqref="K472:K473 K478">
    <cfRule type="cellIs" dxfId="240" priority="872" operator="between">
      <formula>150</formula>
      <formula>900</formula>
    </cfRule>
  </conditionalFormatting>
  <conditionalFormatting sqref="K472:K473 K478">
    <cfRule type="cellIs" dxfId="239" priority="873" operator="equal">
      <formula>$J472</formula>
    </cfRule>
  </conditionalFormatting>
  <conditionalFormatting sqref="J470:J473 J478">
    <cfRule type="cellIs" dxfId="238" priority="874" operator="lessThan">
      <formula>$K470</formula>
    </cfRule>
  </conditionalFormatting>
  <conditionalFormatting sqref="J470:J473 J478">
    <cfRule type="cellIs" dxfId="237" priority="875" operator="equal">
      <formula>$K470</formula>
    </cfRule>
  </conditionalFormatting>
  <conditionalFormatting sqref="K472:K473 K478">
    <cfRule type="cellIs" dxfId="236" priority="876" operator="equal">
      <formula>$K473</formula>
    </cfRule>
  </conditionalFormatting>
  <conditionalFormatting sqref="J470:J473 J478">
    <cfRule type="cellIs" dxfId="235" priority="877" operator="equal">
      <formula>$J471</formula>
    </cfRule>
  </conditionalFormatting>
  <conditionalFormatting sqref="F484">
    <cfRule type="colorScale" priority="878">
      <colorScale>
        <cfvo type="formula" val="24"/>
        <cfvo type="max" val="0"/>
        <color rgb="FFFF7128"/>
        <color rgb="FF66FF33"/>
      </colorScale>
    </cfRule>
  </conditionalFormatting>
  <conditionalFormatting sqref="E484">
    <cfRule type="colorScale" priority="879">
      <colorScale>
        <cfvo type="formula" val="24"/>
        <cfvo type="max" val="0"/>
        <color rgb="FFFF7128"/>
        <color rgb="FF66FF33"/>
      </colorScale>
    </cfRule>
  </conditionalFormatting>
  <conditionalFormatting sqref="D484">
    <cfRule type="colorScale" priority="880">
      <colorScale>
        <cfvo type="formula" val="24"/>
        <cfvo type="max" val="0"/>
        <color rgb="FFFF7128"/>
        <color rgb="FF66FF33"/>
      </colorScale>
    </cfRule>
  </conditionalFormatting>
  <conditionalFormatting sqref="C484">
    <cfRule type="colorScale" priority="881">
      <colorScale>
        <cfvo type="formula" val="24"/>
        <cfvo type="max" val="0"/>
        <color rgb="FFFF7128"/>
        <color rgb="FF66FF33"/>
      </colorScale>
    </cfRule>
  </conditionalFormatting>
  <conditionalFormatting sqref="G484">
    <cfRule type="colorScale" priority="882">
      <colorScale>
        <cfvo type="formula" val="24"/>
        <cfvo type="max" val="0"/>
        <color rgb="FFFF7128"/>
        <color rgb="FF66FF33"/>
      </colorScale>
    </cfRule>
  </conditionalFormatting>
  <conditionalFormatting sqref="H484">
    <cfRule type="colorScale" priority="883">
      <colorScale>
        <cfvo type="formula" val="24"/>
        <cfvo type="max" val="0"/>
        <color rgb="FFFF7128"/>
        <color rgb="FF66FF33"/>
      </colorScale>
    </cfRule>
  </conditionalFormatting>
  <conditionalFormatting sqref="I484">
    <cfRule type="colorScale" priority="884">
      <colorScale>
        <cfvo type="formula" val="24"/>
        <cfvo type="max" val="0"/>
        <color rgb="FFFF7128"/>
        <color rgb="FF66FF33"/>
      </colorScale>
    </cfRule>
  </conditionalFormatting>
  <conditionalFormatting sqref="J484">
    <cfRule type="colorScale" priority="885">
      <colorScale>
        <cfvo type="formula" val="24"/>
        <cfvo type="max" val="0"/>
        <color rgb="FFFF7128"/>
        <color rgb="FF66FF33"/>
      </colorScale>
    </cfRule>
  </conditionalFormatting>
  <conditionalFormatting sqref="K484">
    <cfRule type="colorScale" priority="886">
      <colorScale>
        <cfvo type="formula" val="24"/>
        <cfvo type="max" val="0"/>
        <color rgb="FFFF7128"/>
        <color rgb="FF66FF33"/>
      </colorScale>
    </cfRule>
  </conditionalFormatting>
  <conditionalFormatting sqref="L484">
    <cfRule type="colorScale" priority="887">
      <colorScale>
        <cfvo type="formula" val="24"/>
        <cfvo type="max" val="0"/>
        <color rgb="FFFF7128"/>
        <color rgb="FF66FF33"/>
      </colorScale>
    </cfRule>
  </conditionalFormatting>
  <conditionalFormatting sqref="M484">
    <cfRule type="colorScale" priority="888">
      <colorScale>
        <cfvo type="formula" val="24"/>
        <cfvo type="max" val="0"/>
        <color rgb="FFFF7128"/>
        <color rgb="FF66FF33"/>
      </colorScale>
    </cfRule>
  </conditionalFormatting>
  <conditionalFormatting sqref="N484">
    <cfRule type="colorScale" priority="889">
      <colorScale>
        <cfvo type="formula" val="24"/>
        <cfvo type="max" val="0"/>
        <color rgb="FFFF7128"/>
        <color rgb="FF66FF33"/>
      </colorScale>
    </cfRule>
  </conditionalFormatting>
  <conditionalFormatting sqref="O484">
    <cfRule type="colorScale" priority="890">
      <colorScale>
        <cfvo type="formula" val="24"/>
        <cfvo type="max" val="0"/>
        <color rgb="FFFF7128"/>
        <color rgb="FF66FF33"/>
      </colorScale>
    </cfRule>
  </conditionalFormatting>
  <conditionalFormatting sqref="P484">
    <cfRule type="colorScale" priority="891">
      <colorScale>
        <cfvo type="formula" val="24"/>
        <cfvo type="max" val="0"/>
        <color rgb="FFFF7128"/>
        <color rgb="FF66FF33"/>
      </colorScale>
    </cfRule>
  </conditionalFormatting>
  <conditionalFormatting sqref="Q484">
    <cfRule type="colorScale" priority="892">
      <colorScale>
        <cfvo type="formula" val="24"/>
        <cfvo type="max" val="0"/>
        <color rgb="FFFF7128"/>
        <color rgb="FF66FF33"/>
      </colorScale>
    </cfRule>
  </conditionalFormatting>
  <conditionalFormatting sqref="R484">
    <cfRule type="colorScale" priority="893">
      <colorScale>
        <cfvo type="formula" val="24"/>
        <cfvo type="max" val="0"/>
        <color rgb="FFFF7128"/>
        <color rgb="FF66FF33"/>
      </colorScale>
    </cfRule>
  </conditionalFormatting>
  <conditionalFormatting sqref="C480:C485">
    <cfRule type="cellIs" dxfId="234" priority="894" stopIfTrue="1" operator="greaterThan">
      <formula>35</formula>
    </cfRule>
  </conditionalFormatting>
  <conditionalFormatting sqref="M480:M485">
    <cfRule type="cellIs" dxfId="233" priority="895" stopIfTrue="1" operator="greaterThan">
      <formula>100</formula>
    </cfRule>
  </conditionalFormatting>
  <conditionalFormatting sqref="C465:C473">
    <cfRule type="cellIs" dxfId="232" priority="896" operator="greaterThan">
      <formula>36</formula>
    </cfRule>
  </conditionalFormatting>
  <conditionalFormatting sqref="C465:C473">
    <cfRule type="cellIs" dxfId="231" priority="897" operator="between">
      <formula>25</formula>
      <formula>0</formula>
    </cfRule>
  </conditionalFormatting>
  <conditionalFormatting sqref="C465:C473">
    <cfRule type="cellIs" dxfId="230" priority="898" operator="lessThan">
      <formula>0</formula>
    </cfRule>
  </conditionalFormatting>
  <conditionalFormatting sqref="Q487:Q491 Q497:Q499 Q501:Q504">
    <cfRule type="cellIs" dxfId="229" priority="899" operator="notBetween">
      <formula>0</formula>
      <formula>360</formula>
    </cfRule>
  </conditionalFormatting>
  <conditionalFormatting sqref="Q487">
    <cfRule type="cellIs" dxfId="228" priority="900" operator="between">
      <formula>$R488-3</formula>
      <formula>$R488+3</formula>
    </cfRule>
  </conditionalFormatting>
  <conditionalFormatting sqref="Q488">
    <cfRule type="cellIs" dxfId="227" priority="901" operator="between">
      <formula>Q487-3</formula>
      <formula>Q487+3</formula>
    </cfRule>
  </conditionalFormatting>
  <conditionalFormatting sqref="Q488">
    <cfRule type="cellIs" dxfId="226" priority="902" operator="between">
      <formula>Q489-3</formula>
      <formula>Q489+3</formula>
    </cfRule>
  </conditionalFormatting>
  <conditionalFormatting sqref="Q489">
    <cfRule type="cellIs" dxfId="225" priority="903" operator="between">
      <formula>Q488-3</formula>
      <formula>Q488+3</formula>
    </cfRule>
  </conditionalFormatting>
  <conditionalFormatting sqref="Q489">
    <cfRule type="cellIs" dxfId="224" priority="904" operator="between">
      <formula>Q490-3</formula>
      <formula>Q490+3</formula>
    </cfRule>
  </conditionalFormatting>
  <conditionalFormatting sqref="Q490">
    <cfRule type="cellIs" dxfId="223" priority="905" operator="between">
      <formula>Q489-3</formula>
      <formula>Q489+3</formula>
    </cfRule>
  </conditionalFormatting>
  <conditionalFormatting sqref="Q490">
    <cfRule type="cellIs" dxfId="222" priority="906" operator="between">
      <formula>Q491-3</formula>
      <formula>Q491+3</formula>
    </cfRule>
  </conditionalFormatting>
  <conditionalFormatting sqref="Q491">
    <cfRule type="cellIs" dxfId="221" priority="907" operator="between">
      <formula>Q490-3</formula>
      <formula>Q490+3</formula>
    </cfRule>
  </conditionalFormatting>
  <conditionalFormatting sqref="Q491">
    <cfRule type="cellIs" dxfId="220" priority="908" operator="between">
      <formula>Q492-3</formula>
      <formula>Q492+3</formula>
    </cfRule>
  </conditionalFormatting>
  <conditionalFormatting sqref="Q497">
    <cfRule type="cellIs" dxfId="219" priority="909" operator="between">
      <formula>Q496-3</formula>
      <formula>Q496+3</formula>
    </cfRule>
  </conditionalFormatting>
  <conditionalFormatting sqref="Q497">
    <cfRule type="cellIs" dxfId="218" priority="910" operator="between">
      <formula>Q498-3</formula>
      <formula>Q498+3</formula>
    </cfRule>
  </conditionalFormatting>
  <conditionalFormatting sqref="Q498">
    <cfRule type="cellIs" dxfId="217" priority="911" operator="between">
      <formula>Q497-3</formula>
      <formula>Q497+3</formula>
    </cfRule>
  </conditionalFormatting>
  <conditionalFormatting sqref="Q498">
    <cfRule type="cellIs" dxfId="216" priority="912" operator="between">
      <formula>Q499-3</formula>
      <formula>Q499+3</formula>
    </cfRule>
  </conditionalFormatting>
  <conditionalFormatting sqref="Q499">
    <cfRule type="cellIs" dxfId="215" priority="913" operator="between">
      <formula>Q498-3</formula>
      <formula>Q498+3</formula>
    </cfRule>
  </conditionalFormatting>
  <conditionalFormatting sqref="Q499">
    <cfRule type="cellIs" dxfId="214" priority="914" operator="between">
      <formula>Q500-3</formula>
      <formula>Q500+3</formula>
    </cfRule>
  </conditionalFormatting>
  <conditionalFormatting sqref="Q501">
    <cfRule type="cellIs" dxfId="213" priority="915" operator="between">
      <formula>Q500-3</formula>
      <formula>Q500+3</formula>
    </cfRule>
  </conditionalFormatting>
  <conditionalFormatting sqref="Q501">
    <cfRule type="cellIs" dxfId="212" priority="916" operator="between">
      <formula>Q502-3</formula>
      <formula>Q502+3</formula>
    </cfRule>
  </conditionalFormatting>
  <conditionalFormatting sqref="Q502">
    <cfRule type="cellIs" dxfId="211" priority="917" operator="between">
      <formula>Q501-3</formula>
      <formula>Q501+3</formula>
    </cfRule>
  </conditionalFormatting>
  <conditionalFormatting sqref="Q502">
    <cfRule type="cellIs" dxfId="210" priority="918" operator="between">
      <formula>Q503-3</formula>
      <formula>Q503+3</formula>
    </cfRule>
  </conditionalFormatting>
  <conditionalFormatting sqref="Q503">
    <cfRule type="cellIs" dxfId="209" priority="919" operator="between">
      <formula>Q502-3</formula>
      <formula>Q502+3</formula>
    </cfRule>
  </conditionalFormatting>
  <conditionalFormatting sqref="Q503">
    <cfRule type="cellIs" dxfId="208" priority="920" operator="between">
      <formula>Q504-3</formula>
      <formula>Q504+3</formula>
    </cfRule>
  </conditionalFormatting>
  <conditionalFormatting sqref="Q504">
    <cfRule type="cellIs" dxfId="207" priority="921" operator="between">
      <formula>Q503-3</formula>
      <formula>Q503+3</formula>
    </cfRule>
  </conditionalFormatting>
  <conditionalFormatting sqref="Q504">
    <cfRule type="cellIs" dxfId="206" priority="922" operator="between">
      <formula>Q505-3</formula>
      <formula>Q505+3</formula>
    </cfRule>
  </conditionalFormatting>
  <conditionalFormatting sqref="P487:P491 P497:P499 P501:P504">
    <cfRule type="cellIs" dxfId="205" priority="923" operator="between">
      <formula>0.5</formula>
      <formula>0.01</formula>
    </cfRule>
  </conditionalFormatting>
  <conditionalFormatting sqref="P487:P491 P497:P499 P501:P504">
    <cfRule type="cellIs" dxfId="204" priority="924" operator="lessThan">
      <formula>0.1</formula>
    </cfRule>
  </conditionalFormatting>
  <conditionalFormatting sqref="O487:O491 O497:O499 O501:O504">
    <cfRule type="cellIs" dxfId="203" priority="925" operator="greaterThan">
      <formula>1000</formula>
    </cfRule>
  </conditionalFormatting>
  <conditionalFormatting sqref="O487:O491 O497:O499 O501:O504">
    <cfRule type="cellIs" dxfId="202" priority="926" operator="lessThan">
      <formula>0</formula>
    </cfRule>
  </conditionalFormatting>
  <conditionalFormatting sqref="R487:R488 R497:R499 R501:R510">
    <cfRule type="cellIs" dxfId="201" priority="927" operator="greaterThan">
      <formula>0</formula>
    </cfRule>
  </conditionalFormatting>
  <conditionalFormatting sqref="N487:N491 N497:N499 N501:N504">
    <cfRule type="cellIs" dxfId="200" priority="928" operator="between">
      <formula>1000</formula>
      <formula>901</formula>
    </cfRule>
  </conditionalFormatting>
  <conditionalFormatting sqref="N487:N491 N497:N499 N501:N504">
    <cfRule type="cellIs" dxfId="199" priority="929" operator="greaterThan">
      <formula>1026</formula>
    </cfRule>
  </conditionalFormatting>
  <conditionalFormatting sqref="N487:N491 N497:N499 N501:N504">
    <cfRule type="cellIs" dxfId="198" priority="930" operator="lessThan">
      <formula>900</formula>
    </cfRule>
  </conditionalFormatting>
  <conditionalFormatting sqref="M487:M491 M497:M499 M501:M504">
    <cfRule type="cellIs" dxfId="197" priority="931" operator="greaterThan">
      <formula>101</formula>
    </cfRule>
  </conditionalFormatting>
  <conditionalFormatting sqref="M487:M491 M497:M499 M501:M504">
    <cfRule type="cellIs" dxfId="196" priority="932" operator="between">
      <formula>100</formula>
      <formula>101</formula>
    </cfRule>
  </conditionalFormatting>
  <conditionalFormatting sqref="M487:M491 M497:M499 M501:M504">
    <cfRule type="cellIs" dxfId="195" priority="933" operator="between">
      <formula>99</formula>
      <formula>100</formula>
    </cfRule>
  </conditionalFormatting>
  <conditionalFormatting sqref="M487:M491 M497:M499 M501:M504">
    <cfRule type="cellIs" dxfId="194" priority="934" operator="lessThan">
      <formula>20</formula>
    </cfRule>
  </conditionalFormatting>
  <conditionalFormatting sqref="M487:M491 M497:M499 M501:M504">
    <cfRule type="cellIs" dxfId="193" priority="935" operator="lessThan">
      <formula>0</formula>
    </cfRule>
  </conditionalFormatting>
  <conditionalFormatting sqref="L487:L491 L497:L499 L501:L504">
    <cfRule type="cellIs" dxfId="192" priority="936" operator="lessThan">
      <formula>0</formula>
    </cfRule>
  </conditionalFormatting>
  <conditionalFormatting sqref="L487:L491 L497:L499 L501:L504">
    <cfRule type="cellIs" dxfId="191" priority="937" operator="lessThan">
      <formula>15</formula>
    </cfRule>
  </conditionalFormatting>
  <conditionalFormatting sqref="L487:L491 L497:L499 L501:L504">
    <cfRule type="cellIs" dxfId="190" priority="938" operator="greaterThan">
      <formula>40</formula>
    </cfRule>
  </conditionalFormatting>
  <conditionalFormatting sqref="E497:E499 E501:E510">
    <cfRule type="cellIs" dxfId="189" priority="939" operator="greaterThan">
      <formula>1</formula>
    </cfRule>
  </conditionalFormatting>
  <conditionalFormatting sqref="E497:E499 E501:E510">
    <cfRule type="cellIs" dxfId="188" priority="940" operator="lessThan">
      <formula>0</formula>
    </cfRule>
  </conditionalFormatting>
  <conditionalFormatting sqref="D497:D499 D501:D510">
    <cfRule type="cellIs" dxfId="187" priority="941" operator="lessThan">
      <formula>0</formula>
    </cfRule>
  </conditionalFormatting>
  <conditionalFormatting sqref="I497:I510">
    <cfRule type="cellIs" dxfId="186" priority="942" operator="lessThan">
      <formula>0</formula>
    </cfRule>
  </conditionalFormatting>
  <conditionalFormatting sqref="F497:F499 F501:F510">
    <cfRule type="cellIs" dxfId="185" priority="943" operator="lessThan">
      <formula>0</formula>
    </cfRule>
  </conditionalFormatting>
  <conditionalFormatting sqref="G497:G510">
    <cfRule type="cellIs" dxfId="184" priority="944" operator="lessThan">
      <formula>0</formula>
    </cfRule>
  </conditionalFormatting>
  <conditionalFormatting sqref="H497:H510">
    <cfRule type="cellIs" dxfId="183" priority="945" operator="lessThan">
      <formula>0</formula>
    </cfRule>
  </conditionalFormatting>
  <conditionalFormatting sqref="J497 J501:J510">
    <cfRule type="cellIs" dxfId="182" priority="946" operator="lessThan">
      <formula>0</formula>
    </cfRule>
  </conditionalFormatting>
  <conditionalFormatting sqref="J497 J501:J510">
    <cfRule type="cellIs" dxfId="181" priority="947" operator="greaterThan">
      <formula>985</formula>
    </cfRule>
  </conditionalFormatting>
  <conditionalFormatting sqref="J497 J501:J510">
    <cfRule type="cellIs" dxfId="180" priority="948" operator="equal">
      <formula>"="</formula>
    </cfRule>
  </conditionalFormatting>
  <conditionalFormatting sqref="J497 J501:J510">
    <cfRule type="cellIs" dxfId="179" priority="949" operator="between">
      <formula>150</formula>
      <formula>900</formula>
    </cfRule>
  </conditionalFormatting>
  <conditionalFormatting sqref="K487:K491 K501:K502 K504">
    <cfRule type="cellIs" dxfId="178" priority="950" operator="greaterThan">
      <formula>$J487</formula>
    </cfRule>
  </conditionalFormatting>
  <conditionalFormatting sqref="K487:K491 K501:K502 K504">
    <cfRule type="cellIs" dxfId="177" priority="951" operator="lessThan">
      <formula>0</formula>
    </cfRule>
  </conditionalFormatting>
  <conditionalFormatting sqref="K487:K491 K501:K502 K504">
    <cfRule type="cellIs" dxfId="176" priority="952" operator="greaterThan">
      <formula>985</formula>
    </cfRule>
  </conditionalFormatting>
  <conditionalFormatting sqref="K487:K491 K501:K502 K504">
    <cfRule type="cellIs" dxfId="175" priority="953" operator="equal">
      <formula>"="</formula>
    </cfRule>
  </conditionalFormatting>
  <conditionalFormatting sqref="K487:K491 K501:K502 K504">
    <cfRule type="cellIs" dxfId="174" priority="954" operator="between">
      <formula>150</formula>
      <formula>900</formula>
    </cfRule>
  </conditionalFormatting>
  <conditionalFormatting sqref="K487:K491 K501:K502 K504">
    <cfRule type="cellIs" dxfId="173" priority="955" operator="equal">
      <formula>$J487</formula>
    </cfRule>
  </conditionalFormatting>
  <conditionalFormatting sqref="J497 J501:J510">
    <cfRule type="cellIs" dxfId="172" priority="956" operator="lessThan">
      <formula>$K497</formula>
    </cfRule>
  </conditionalFormatting>
  <conditionalFormatting sqref="J497 J501:J510">
    <cfRule type="cellIs" dxfId="171" priority="957" operator="equal">
      <formula>$K497</formula>
    </cfRule>
  </conditionalFormatting>
  <conditionalFormatting sqref="K487:K491 K501:K502 K504">
    <cfRule type="cellIs" dxfId="170" priority="958" operator="equal">
      <formula>$K488</formula>
    </cfRule>
  </conditionalFormatting>
  <conditionalFormatting sqref="J497 J501:J510">
    <cfRule type="cellIs" dxfId="169" priority="959" operator="equal">
      <formula>$J498</formula>
    </cfRule>
  </conditionalFormatting>
  <conditionalFormatting sqref="F516">
    <cfRule type="colorScale" priority="960">
      <colorScale>
        <cfvo type="formula" val="24"/>
        <cfvo type="max" val="0"/>
        <color rgb="FFFF7128"/>
        <color rgb="FF66FF33"/>
      </colorScale>
    </cfRule>
  </conditionalFormatting>
  <conditionalFormatting sqref="E516">
    <cfRule type="colorScale" priority="961">
      <colorScale>
        <cfvo type="formula" val="24"/>
        <cfvo type="max" val="0"/>
        <color rgb="FFFF7128"/>
        <color rgb="FF66FF33"/>
      </colorScale>
    </cfRule>
  </conditionalFormatting>
  <conditionalFormatting sqref="D516">
    <cfRule type="colorScale" priority="962">
      <colorScale>
        <cfvo type="formula" val="24"/>
        <cfvo type="max" val="0"/>
        <color rgb="FFFF7128"/>
        <color rgb="FF66FF33"/>
      </colorScale>
    </cfRule>
  </conditionalFormatting>
  <conditionalFormatting sqref="C516">
    <cfRule type="colorScale" priority="963">
      <colorScale>
        <cfvo type="formula" val="24"/>
        <cfvo type="max" val="0"/>
        <color rgb="FFFF7128"/>
        <color rgb="FF66FF33"/>
      </colorScale>
    </cfRule>
  </conditionalFormatting>
  <conditionalFormatting sqref="G516">
    <cfRule type="colorScale" priority="964">
      <colorScale>
        <cfvo type="formula" val="24"/>
        <cfvo type="max" val="0"/>
        <color rgb="FFFF7128"/>
        <color rgb="FF66FF33"/>
      </colorScale>
    </cfRule>
  </conditionalFormatting>
  <conditionalFormatting sqref="H516">
    <cfRule type="colorScale" priority="965">
      <colorScale>
        <cfvo type="formula" val="24"/>
        <cfvo type="max" val="0"/>
        <color rgb="FFFF7128"/>
        <color rgb="FF66FF33"/>
      </colorScale>
    </cfRule>
  </conditionalFormatting>
  <conditionalFormatting sqref="I516">
    <cfRule type="colorScale" priority="966">
      <colorScale>
        <cfvo type="formula" val="24"/>
        <cfvo type="max" val="0"/>
        <color rgb="FFFF7128"/>
        <color rgb="FF66FF33"/>
      </colorScale>
    </cfRule>
  </conditionalFormatting>
  <conditionalFormatting sqref="J516">
    <cfRule type="colorScale" priority="967">
      <colorScale>
        <cfvo type="formula" val="24"/>
        <cfvo type="max" val="0"/>
        <color rgb="FFFF7128"/>
        <color rgb="FF66FF33"/>
      </colorScale>
    </cfRule>
  </conditionalFormatting>
  <conditionalFormatting sqref="K516">
    <cfRule type="colorScale" priority="968">
      <colorScale>
        <cfvo type="formula" val="24"/>
        <cfvo type="max" val="0"/>
        <color rgb="FFFF7128"/>
        <color rgb="FF66FF33"/>
      </colorScale>
    </cfRule>
  </conditionalFormatting>
  <conditionalFormatting sqref="L516">
    <cfRule type="colorScale" priority="969">
      <colorScale>
        <cfvo type="formula" val="24"/>
        <cfvo type="max" val="0"/>
        <color rgb="FFFF7128"/>
        <color rgb="FF66FF33"/>
      </colorScale>
    </cfRule>
  </conditionalFormatting>
  <conditionalFormatting sqref="M516">
    <cfRule type="colorScale" priority="970">
      <colorScale>
        <cfvo type="formula" val="24"/>
        <cfvo type="max" val="0"/>
        <color rgb="FFFF7128"/>
        <color rgb="FF66FF33"/>
      </colorScale>
    </cfRule>
  </conditionalFormatting>
  <conditionalFormatting sqref="N516">
    <cfRule type="colorScale" priority="971">
      <colorScale>
        <cfvo type="formula" val="24"/>
        <cfvo type="max" val="0"/>
        <color rgb="FFFF7128"/>
        <color rgb="FF66FF33"/>
      </colorScale>
    </cfRule>
  </conditionalFormatting>
  <conditionalFormatting sqref="O516">
    <cfRule type="colorScale" priority="972">
      <colorScale>
        <cfvo type="formula" val="24"/>
        <cfvo type="max" val="0"/>
        <color rgb="FFFF7128"/>
        <color rgb="FF66FF33"/>
      </colorScale>
    </cfRule>
  </conditionalFormatting>
  <conditionalFormatting sqref="P516">
    <cfRule type="colorScale" priority="973">
      <colorScale>
        <cfvo type="formula" val="24"/>
        <cfvo type="max" val="0"/>
        <color rgb="FFFF7128"/>
        <color rgb="FF66FF33"/>
      </colorScale>
    </cfRule>
  </conditionalFormatting>
  <conditionalFormatting sqref="Q516">
    <cfRule type="colorScale" priority="974">
      <colorScale>
        <cfvo type="formula" val="24"/>
        <cfvo type="max" val="0"/>
        <color rgb="FFFF7128"/>
        <color rgb="FF66FF33"/>
      </colorScale>
    </cfRule>
  </conditionalFormatting>
  <conditionalFormatting sqref="R516">
    <cfRule type="colorScale" priority="975">
      <colorScale>
        <cfvo type="formula" val="24"/>
        <cfvo type="max" val="0"/>
        <color rgb="FFFF7128"/>
        <color rgb="FF66FF33"/>
      </colorScale>
    </cfRule>
  </conditionalFormatting>
  <conditionalFormatting sqref="C512:C517">
    <cfRule type="cellIs" dxfId="168" priority="976" stopIfTrue="1" operator="greaterThan">
      <formula>35</formula>
    </cfRule>
  </conditionalFormatting>
  <conditionalFormatting sqref="M512:M517">
    <cfRule type="cellIs" dxfId="167" priority="977" stopIfTrue="1" operator="greaterThan">
      <formula>100</formula>
    </cfRule>
  </conditionalFormatting>
  <conditionalFormatting sqref="C497:C499 C501:C504">
    <cfRule type="cellIs" dxfId="166" priority="978" operator="greaterThan">
      <formula>36</formula>
    </cfRule>
  </conditionalFormatting>
  <conditionalFormatting sqref="C497:C499 C501:C504">
    <cfRule type="cellIs" dxfId="165" priority="979" operator="between">
      <formula>25</formula>
      <formula>0</formula>
    </cfRule>
  </conditionalFormatting>
  <conditionalFormatting sqref="C497:C499 C501:C504">
    <cfRule type="cellIs" dxfId="164" priority="980" operator="lessThan">
      <formula>0</formula>
    </cfRule>
  </conditionalFormatting>
  <conditionalFormatting sqref="Q519:Q522 Q532:Q533 Q541:Q542">
    <cfRule type="cellIs" dxfId="163" priority="981" operator="notBetween">
      <formula>0</formula>
      <formula>360</formula>
    </cfRule>
  </conditionalFormatting>
  <conditionalFormatting sqref="Q519">
    <cfRule type="cellIs" dxfId="162" priority="982" operator="between">
      <formula>$R520-3</formula>
      <formula>$R520+3</formula>
    </cfRule>
  </conditionalFormatting>
  <conditionalFormatting sqref="Q520">
    <cfRule type="cellIs" dxfId="161" priority="983" operator="between">
      <formula>Q519-3</formula>
      <formula>Q519+3</formula>
    </cfRule>
  </conditionalFormatting>
  <conditionalFormatting sqref="Q520">
    <cfRule type="cellIs" dxfId="160" priority="984" operator="between">
      <formula>Q521-3</formula>
      <formula>Q521+3</formula>
    </cfRule>
  </conditionalFormatting>
  <conditionalFormatting sqref="Q521">
    <cfRule type="cellIs" dxfId="159" priority="985" operator="between">
      <formula>Q520-3</formula>
      <formula>Q520+3</formula>
    </cfRule>
  </conditionalFormatting>
  <conditionalFormatting sqref="Q521">
    <cfRule type="cellIs" dxfId="158" priority="986" operator="between">
      <formula>Q522-3</formula>
      <formula>Q522+3</formula>
    </cfRule>
  </conditionalFormatting>
  <conditionalFormatting sqref="Q522">
    <cfRule type="cellIs" dxfId="157" priority="987" operator="between">
      <formula>Q521-3</formula>
      <formula>Q521+3</formula>
    </cfRule>
  </conditionalFormatting>
  <conditionalFormatting sqref="Q522">
    <cfRule type="cellIs" dxfId="156" priority="988" operator="between">
      <formula>Q523-3</formula>
      <formula>Q523+3</formula>
    </cfRule>
  </conditionalFormatting>
  <conditionalFormatting sqref="Q532">
    <cfRule type="cellIs" dxfId="155" priority="989" operator="between">
      <formula>Q531-3</formula>
      <formula>Q531+3</formula>
    </cfRule>
  </conditionalFormatting>
  <conditionalFormatting sqref="Q532">
    <cfRule type="cellIs" dxfId="154" priority="990" operator="between">
      <formula>Q533-3</formula>
      <formula>Q533+3</formula>
    </cfRule>
  </conditionalFormatting>
  <conditionalFormatting sqref="Q533">
    <cfRule type="cellIs" dxfId="153" priority="991" operator="between">
      <formula>Q532-3</formula>
      <formula>Q532+3</formula>
    </cfRule>
  </conditionalFormatting>
  <conditionalFormatting sqref="Q533">
    <cfRule type="cellIs" dxfId="152" priority="992" operator="between">
      <formula>Q534-3</formula>
      <formula>Q534+3</formula>
    </cfRule>
  </conditionalFormatting>
  <conditionalFormatting sqref="Q541">
    <cfRule type="cellIs" dxfId="151" priority="993" operator="between">
      <formula>Q540-3</formula>
      <formula>Q540+3</formula>
    </cfRule>
  </conditionalFormatting>
  <conditionalFormatting sqref="Q541">
    <cfRule type="cellIs" dxfId="150" priority="994" operator="between">
      <formula>Q542-3</formula>
      <formula>Q542+3</formula>
    </cfRule>
  </conditionalFormatting>
  <conditionalFormatting sqref="Q542">
    <cfRule type="cellIs" dxfId="149" priority="995" operator="between">
      <formula>Q541-3</formula>
      <formula>Q541+3</formula>
    </cfRule>
  </conditionalFormatting>
  <conditionalFormatting sqref="Q542">
    <cfRule type="cellIs" dxfId="148" priority="996" operator="between">
      <formula>Q543-3</formula>
      <formula>Q543+3</formula>
    </cfRule>
  </conditionalFormatting>
  <conditionalFormatting sqref="P522 P532:P535 P541:P542">
    <cfRule type="cellIs" dxfId="147" priority="997" operator="between">
      <formula>0.5</formula>
      <formula>0.01</formula>
    </cfRule>
  </conditionalFormatting>
  <conditionalFormatting sqref="P522 P532:P535 P541:P542">
    <cfRule type="cellIs" dxfId="146" priority="998" operator="lessThan">
      <formula>0.1</formula>
    </cfRule>
  </conditionalFormatting>
  <conditionalFormatting sqref="O519 O521:O522 O532:O535 O541:O542">
    <cfRule type="cellIs" dxfId="145" priority="999" operator="greaterThan">
      <formula>1000</formula>
    </cfRule>
  </conditionalFormatting>
  <conditionalFormatting sqref="O519 O521:O522 O532:O535 O541:O542">
    <cfRule type="cellIs" dxfId="144" priority="1000" operator="lessThan">
      <formula>0</formula>
    </cfRule>
  </conditionalFormatting>
  <conditionalFormatting sqref="R519:R522 R530:R542">
    <cfRule type="cellIs" dxfId="143" priority="1001" operator="greaterThan">
      <formula>0</formula>
    </cfRule>
  </conditionalFormatting>
  <conditionalFormatting sqref="N519:N522 N532:N535 N541:N542">
    <cfRule type="cellIs" dxfId="142" priority="1002" operator="between">
      <formula>1000</formula>
      <formula>901</formula>
    </cfRule>
  </conditionalFormatting>
  <conditionalFormatting sqref="N519:N522 N532:N535 N541:N542">
    <cfRule type="cellIs" dxfId="141" priority="1003" operator="greaterThan">
      <formula>1026</formula>
    </cfRule>
  </conditionalFormatting>
  <conditionalFormatting sqref="N519:N522 N532:N535 N541:N542">
    <cfRule type="cellIs" dxfId="140" priority="1004" operator="lessThan">
      <formula>900</formula>
    </cfRule>
  </conditionalFormatting>
  <conditionalFormatting sqref="M519:M522 M529:M535 M541:M542">
    <cfRule type="cellIs" dxfId="139" priority="1005" operator="greaterThan">
      <formula>101</formula>
    </cfRule>
  </conditionalFormatting>
  <conditionalFormatting sqref="M519:M522 M529:M535 M541:M542">
    <cfRule type="cellIs" dxfId="138" priority="1006" operator="between">
      <formula>100</formula>
      <formula>101</formula>
    </cfRule>
  </conditionalFormatting>
  <conditionalFormatting sqref="M519:M522 M529:M535 M541:M542">
    <cfRule type="cellIs" dxfId="137" priority="1007" operator="between">
      <formula>99</formula>
      <formula>100</formula>
    </cfRule>
  </conditionalFormatting>
  <conditionalFormatting sqref="M519:M522 M529:M535 M541:M542">
    <cfRule type="cellIs" dxfId="136" priority="1008" operator="lessThan">
      <formula>20</formula>
    </cfRule>
  </conditionalFormatting>
  <conditionalFormatting sqref="M519:M522 M529:M535 M541:M542">
    <cfRule type="cellIs" dxfId="135" priority="1009" operator="lessThan">
      <formula>0</formula>
    </cfRule>
  </conditionalFormatting>
  <conditionalFormatting sqref="L519:L522 L529:L535 L541:L542">
    <cfRule type="cellIs" dxfId="134" priority="1010" operator="lessThan">
      <formula>0</formula>
    </cfRule>
  </conditionalFormatting>
  <conditionalFormatting sqref="L519:L522 L529:L535 L541:L542">
    <cfRule type="cellIs" dxfId="133" priority="1011" operator="lessThan">
      <formula>15</formula>
    </cfRule>
  </conditionalFormatting>
  <conditionalFormatting sqref="L519:L522 L529:L535 L541:L542">
    <cfRule type="cellIs" dxfId="132" priority="1012" operator="greaterThan">
      <formula>40</formula>
    </cfRule>
  </conditionalFormatting>
  <conditionalFormatting sqref="E519:E529 E531:E542">
    <cfRule type="cellIs" dxfId="131" priority="1013" operator="greaterThan">
      <formula>1</formula>
    </cfRule>
  </conditionalFormatting>
  <conditionalFormatting sqref="E519:E529 E531:E542">
    <cfRule type="cellIs" dxfId="130" priority="1014" operator="lessThan">
      <formula>0</formula>
    </cfRule>
  </conditionalFormatting>
  <conditionalFormatting sqref="D519:D542">
    <cfRule type="cellIs" dxfId="129" priority="1015" operator="lessThan">
      <formula>0</formula>
    </cfRule>
  </conditionalFormatting>
  <conditionalFormatting sqref="I519:I529 I531:I542">
    <cfRule type="cellIs" dxfId="128" priority="1016" operator="lessThan">
      <formula>0</formula>
    </cfRule>
  </conditionalFormatting>
  <conditionalFormatting sqref="F519:F529 F531:F542">
    <cfRule type="cellIs" dxfId="127" priority="1017" operator="lessThan">
      <formula>0</formula>
    </cfRule>
  </conditionalFormatting>
  <conditionalFormatting sqref="G519:G529 G531:G542">
    <cfRule type="cellIs" dxfId="126" priority="1018" operator="lessThan">
      <formula>0</formula>
    </cfRule>
  </conditionalFormatting>
  <conditionalFormatting sqref="H519:H529 H531:H542">
    <cfRule type="cellIs" dxfId="125" priority="1019" operator="lessThan">
      <formula>0</formula>
    </cfRule>
  </conditionalFormatting>
  <conditionalFormatting sqref="J519:J529 J533:J542">
    <cfRule type="cellIs" dxfId="124" priority="1020" operator="lessThan">
      <formula>0</formula>
    </cfRule>
  </conditionalFormatting>
  <conditionalFormatting sqref="J519:J529 J533:J542">
    <cfRule type="cellIs" dxfId="123" priority="1021" operator="greaterThan">
      <formula>985</formula>
    </cfRule>
  </conditionalFormatting>
  <conditionalFormatting sqref="J519:J529 J533:J542">
    <cfRule type="cellIs" dxfId="122" priority="1022" operator="equal">
      <formula>"="</formula>
    </cfRule>
  </conditionalFormatting>
  <conditionalFormatting sqref="J519:J529 J533:J542">
    <cfRule type="cellIs" dxfId="121" priority="1023" operator="between">
      <formula>150</formula>
      <formula>900</formula>
    </cfRule>
  </conditionalFormatting>
  <conditionalFormatting sqref="K519:K529 K533:K535 K541:K542">
    <cfRule type="cellIs" dxfId="120" priority="1024" operator="greaterThan">
      <formula>$J519</formula>
    </cfRule>
  </conditionalFormatting>
  <conditionalFormatting sqref="K519:K529 K533:K535 K541:K542">
    <cfRule type="cellIs" dxfId="119" priority="1025" operator="lessThan">
      <formula>0</formula>
    </cfRule>
  </conditionalFormatting>
  <conditionalFormatting sqref="K519:K529 K533:K535 K541:K542">
    <cfRule type="cellIs" dxfId="118" priority="1026" operator="greaterThan">
      <formula>985</formula>
    </cfRule>
  </conditionalFormatting>
  <conditionalFormatting sqref="K519:K529 K533:K535 K541:K542">
    <cfRule type="cellIs" dxfId="117" priority="1027" operator="equal">
      <formula>"="</formula>
    </cfRule>
  </conditionalFormatting>
  <conditionalFormatting sqref="K519:K529 K533:K535 K541:K542">
    <cfRule type="cellIs" dxfId="116" priority="1028" operator="between">
      <formula>150</formula>
      <formula>900</formula>
    </cfRule>
  </conditionalFormatting>
  <conditionalFormatting sqref="K519:K529 K533:K535 K541:K542">
    <cfRule type="cellIs" dxfId="115" priority="1029" operator="equal">
      <formula>$J519</formula>
    </cfRule>
  </conditionalFormatting>
  <conditionalFormatting sqref="J519:J529 J533:J542">
    <cfRule type="cellIs" dxfId="114" priority="1030" operator="lessThan">
      <formula>$K519</formula>
    </cfRule>
  </conditionalFormatting>
  <conditionalFormatting sqref="J519:J529 J533:J542">
    <cfRule type="cellIs" dxfId="113" priority="1031" operator="equal">
      <formula>$K519</formula>
    </cfRule>
  </conditionalFormatting>
  <conditionalFormatting sqref="K519:K529 K533:K535 K541:K542">
    <cfRule type="cellIs" dxfId="112" priority="1032" operator="equal">
      <formula>$K520</formula>
    </cfRule>
  </conditionalFormatting>
  <conditionalFormatting sqref="J519:J529 J533:J542">
    <cfRule type="cellIs" dxfId="111" priority="1033" operator="equal">
      <formula>$J520</formula>
    </cfRule>
  </conditionalFormatting>
  <conditionalFormatting sqref="F548">
    <cfRule type="colorScale" priority="1034">
      <colorScale>
        <cfvo type="formula" val="24"/>
        <cfvo type="max" val="0"/>
        <color rgb="FFFF7128"/>
        <color rgb="FF66FF33"/>
      </colorScale>
    </cfRule>
  </conditionalFormatting>
  <conditionalFormatting sqref="E548">
    <cfRule type="colorScale" priority="1035">
      <colorScale>
        <cfvo type="formula" val="24"/>
        <cfvo type="max" val="0"/>
        <color rgb="FFFF7128"/>
        <color rgb="FF66FF33"/>
      </colorScale>
    </cfRule>
  </conditionalFormatting>
  <conditionalFormatting sqref="D548">
    <cfRule type="colorScale" priority="1036">
      <colorScale>
        <cfvo type="formula" val="24"/>
        <cfvo type="max" val="0"/>
        <color rgb="FFFF7128"/>
        <color rgb="FF66FF33"/>
      </colorScale>
    </cfRule>
  </conditionalFormatting>
  <conditionalFormatting sqref="C548">
    <cfRule type="colorScale" priority="1037">
      <colorScale>
        <cfvo type="formula" val="24"/>
        <cfvo type="max" val="0"/>
        <color rgb="FFFF7128"/>
        <color rgb="FF66FF33"/>
      </colorScale>
    </cfRule>
  </conditionalFormatting>
  <conditionalFormatting sqref="G548">
    <cfRule type="colorScale" priority="1038">
      <colorScale>
        <cfvo type="formula" val="24"/>
        <cfvo type="max" val="0"/>
        <color rgb="FFFF7128"/>
        <color rgb="FF66FF33"/>
      </colorScale>
    </cfRule>
  </conditionalFormatting>
  <conditionalFormatting sqref="H548">
    <cfRule type="colorScale" priority="1039">
      <colorScale>
        <cfvo type="formula" val="24"/>
        <cfvo type="max" val="0"/>
        <color rgb="FFFF7128"/>
        <color rgb="FF66FF33"/>
      </colorScale>
    </cfRule>
  </conditionalFormatting>
  <conditionalFormatting sqref="I548">
    <cfRule type="colorScale" priority="1040">
      <colorScale>
        <cfvo type="formula" val="24"/>
        <cfvo type="max" val="0"/>
        <color rgb="FFFF7128"/>
        <color rgb="FF66FF33"/>
      </colorScale>
    </cfRule>
  </conditionalFormatting>
  <conditionalFormatting sqref="J548">
    <cfRule type="colorScale" priority="1041">
      <colorScale>
        <cfvo type="formula" val="24"/>
        <cfvo type="max" val="0"/>
        <color rgb="FFFF7128"/>
        <color rgb="FF66FF33"/>
      </colorScale>
    </cfRule>
  </conditionalFormatting>
  <conditionalFormatting sqref="K548">
    <cfRule type="colorScale" priority="1042">
      <colorScale>
        <cfvo type="formula" val="24"/>
        <cfvo type="max" val="0"/>
        <color rgb="FFFF7128"/>
        <color rgb="FF66FF33"/>
      </colorScale>
    </cfRule>
  </conditionalFormatting>
  <conditionalFormatting sqref="L548">
    <cfRule type="colorScale" priority="1043">
      <colorScale>
        <cfvo type="formula" val="24"/>
        <cfvo type="max" val="0"/>
        <color rgb="FFFF7128"/>
        <color rgb="FF66FF33"/>
      </colorScale>
    </cfRule>
  </conditionalFormatting>
  <conditionalFormatting sqref="M548">
    <cfRule type="colorScale" priority="1044">
      <colorScale>
        <cfvo type="formula" val="24"/>
        <cfvo type="max" val="0"/>
        <color rgb="FFFF7128"/>
        <color rgb="FF66FF33"/>
      </colorScale>
    </cfRule>
  </conditionalFormatting>
  <conditionalFormatting sqref="N548">
    <cfRule type="colorScale" priority="1045">
      <colorScale>
        <cfvo type="formula" val="24"/>
        <cfvo type="max" val="0"/>
        <color rgb="FFFF7128"/>
        <color rgb="FF66FF33"/>
      </colorScale>
    </cfRule>
  </conditionalFormatting>
  <conditionalFormatting sqref="O548">
    <cfRule type="colorScale" priority="1046">
      <colorScale>
        <cfvo type="formula" val="24"/>
        <cfvo type="max" val="0"/>
        <color rgb="FFFF7128"/>
        <color rgb="FF66FF33"/>
      </colorScale>
    </cfRule>
  </conditionalFormatting>
  <conditionalFormatting sqref="P548">
    <cfRule type="colorScale" priority="1047">
      <colorScale>
        <cfvo type="formula" val="24"/>
        <cfvo type="max" val="0"/>
        <color rgb="FFFF7128"/>
        <color rgb="FF66FF33"/>
      </colorScale>
    </cfRule>
  </conditionalFormatting>
  <conditionalFormatting sqref="Q548">
    <cfRule type="colorScale" priority="1048">
      <colorScale>
        <cfvo type="formula" val="24"/>
        <cfvo type="max" val="0"/>
        <color rgb="FFFF7128"/>
        <color rgb="FF66FF33"/>
      </colorScale>
    </cfRule>
  </conditionalFormatting>
  <conditionalFormatting sqref="R548">
    <cfRule type="colorScale" priority="1049">
      <colorScale>
        <cfvo type="formula" val="24"/>
        <cfvo type="max" val="0"/>
        <color rgb="FFFF7128"/>
        <color rgb="FF66FF33"/>
      </colorScale>
    </cfRule>
  </conditionalFormatting>
  <conditionalFormatting sqref="C544:C549">
    <cfRule type="cellIs" dxfId="110" priority="1050" stopIfTrue="1" operator="greaterThan">
      <formula>35</formula>
    </cfRule>
  </conditionalFormatting>
  <conditionalFormatting sqref="M544:M549">
    <cfRule type="cellIs" dxfId="109" priority="1051" stopIfTrue="1" operator="greaterThan">
      <formula>100</formula>
    </cfRule>
  </conditionalFormatting>
  <conditionalFormatting sqref="C531:C532 C534:C537">
    <cfRule type="cellIs" dxfId="108" priority="1052" operator="greaterThan">
      <formula>36</formula>
    </cfRule>
  </conditionalFormatting>
  <conditionalFormatting sqref="C531:C532 C534:C537">
    <cfRule type="cellIs" dxfId="107" priority="1053" operator="between">
      <formula>25</formula>
      <formula>0</formula>
    </cfRule>
  </conditionalFormatting>
  <conditionalFormatting sqref="C531:C532 C534:C537">
    <cfRule type="cellIs" dxfId="106" priority="1054" operator="lessThan">
      <formula>0</formula>
    </cfRule>
  </conditionalFormatting>
  <conditionalFormatting sqref="Q551 Q558 Q563:Q564">
    <cfRule type="cellIs" dxfId="105" priority="1055" operator="notBetween">
      <formula>0</formula>
      <formula>360</formula>
    </cfRule>
  </conditionalFormatting>
  <conditionalFormatting sqref="Q551">
    <cfRule type="cellIs" dxfId="104" priority="1056" operator="between">
      <formula>$R552-3</formula>
      <formula>$R552+3</formula>
    </cfRule>
  </conditionalFormatting>
  <conditionalFormatting sqref="Q558">
    <cfRule type="cellIs" dxfId="103" priority="1057" operator="between">
      <formula>Q557-3</formula>
      <formula>Q557+3</formula>
    </cfRule>
  </conditionalFormatting>
  <conditionalFormatting sqref="Q558">
    <cfRule type="cellIs" dxfId="102" priority="1058" operator="between">
      <formula>Q559-3</formula>
      <formula>Q559+3</formula>
    </cfRule>
  </conditionalFormatting>
  <conditionalFormatting sqref="Q563">
    <cfRule type="cellIs" dxfId="101" priority="1059" operator="between">
      <formula>Q562-3</formula>
      <formula>Q562+3</formula>
    </cfRule>
  </conditionalFormatting>
  <conditionalFormatting sqref="Q563">
    <cfRule type="cellIs" dxfId="100" priority="1060" operator="between">
      <formula>Q564-3</formula>
      <formula>Q564+3</formula>
    </cfRule>
  </conditionalFormatting>
  <conditionalFormatting sqref="Q564">
    <cfRule type="cellIs" dxfId="99" priority="1061" operator="between">
      <formula>Q563-3</formula>
      <formula>Q563+3</formula>
    </cfRule>
  </conditionalFormatting>
  <conditionalFormatting sqref="Q564">
    <cfRule type="cellIs" dxfId="98" priority="1062" operator="between">
      <formula>Q565-3</formula>
      <formula>Q565+3</formula>
    </cfRule>
  </conditionalFormatting>
  <conditionalFormatting sqref="P551 P558 P563:P566">
    <cfRule type="cellIs" dxfId="97" priority="1063" operator="between">
      <formula>0.5</formula>
      <formula>0.01</formula>
    </cfRule>
  </conditionalFormatting>
  <conditionalFormatting sqref="P551 P558 P563:P566">
    <cfRule type="cellIs" dxfId="96" priority="1064" operator="lessThan">
      <formula>0.1</formula>
    </cfRule>
  </conditionalFormatting>
  <conditionalFormatting sqref="O551 O558 O563:O566">
    <cfRule type="cellIs" dxfId="95" priority="1065" operator="greaterThan">
      <formula>1000</formula>
    </cfRule>
  </conditionalFormatting>
  <conditionalFormatting sqref="O551 O558 O563:O566">
    <cfRule type="cellIs" dxfId="94" priority="1066" operator="lessThan">
      <formula>0</formula>
    </cfRule>
  </conditionalFormatting>
  <conditionalFormatting sqref="R551:R558 R563:R574">
    <cfRule type="cellIs" dxfId="93" priority="1067" operator="greaterThan">
      <formula>0</formula>
    </cfRule>
  </conditionalFormatting>
  <conditionalFormatting sqref="N551 N558 N563:N566">
    <cfRule type="cellIs" dxfId="92" priority="1068" operator="between">
      <formula>1000</formula>
      <formula>901</formula>
    </cfRule>
  </conditionalFormatting>
  <conditionalFormatting sqref="N551 N558 N563:N566">
    <cfRule type="cellIs" dxfId="91" priority="1069" operator="greaterThan">
      <formula>1026</formula>
    </cfRule>
  </conditionalFormatting>
  <conditionalFormatting sqref="N551 N558 N563:N566">
    <cfRule type="cellIs" dxfId="90" priority="1070" operator="lessThan">
      <formula>900</formula>
    </cfRule>
  </conditionalFormatting>
  <conditionalFormatting sqref="M551 M558 M563:M566">
    <cfRule type="cellIs" dxfId="89" priority="1071" operator="greaterThan">
      <formula>101</formula>
    </cfRule>
  </conditionalFormatting>
  <conditionalFormatting sqref="M551 M558 M563:M566">
    <cfRule type="cellIs" dxfId="88" priority="1072" operator="between">
      <formula>100</formula>
      <formula>101</formula>
    </cfRule>
  </conditionalFormatting>
  <conditionalFormatting sqref="M551 M558 M563:M566">
    <cfRule type="cellIs" dxfId="87" priority="1073" operator="between">
      <formula>99</formula>
      <formula>100</formula>
    </cfRule>
  </conditionalFormatting>
  <conditionalFormatting sqref="M551 M558 M563:M566">
    <cfRule type="cellIs" dxfId="86" priority="1074" operator="lessThan">
      <formula>20</formula>
    </cfRule>
  </conditionalFormatting>
  <conditionalFormatting sqref="M551 M558 M563:M566">
    <cfRule type="cellIs" dxfId="85" priority="1075" operator="lessThan">
      <formula>0</formula>
    </cfRule>
  </conditionalFormatting>
  <conditionalFormatting sqref="L551 L558 L563:L566">
    <cfRule type="cellIs" dxfId="84" priority="1076" operator="lessThan">
      <formula>0</formula>
    </cfRule>
  </conditionalFormatting>
  <conditionalFormatting sqref="L551 L558 L563:L566">
    <cfRule type="cellIs" dxfId="83" priority="1077" operator="lessThan">
      <formula>15</formula>
    </cfRule>
  </conditionalFormatting>
  <conditionalFormatting sqref="L551 L558 L563:L566">
    <cfRule type="cellIs" dxfId="82" priority="1078" operator="greaterThan">
      <formula>40</formula>
    </cfRule>
  </conditionalFormatting>
  <conditionalFormatting sqref="E551:E561 E563:E574">
    <cfRule type="cellIs" dxfId="81" priority="1079" operator="greaterThan">
      <formula>1</formula>
    </cfRule>
  </conditionalFormatting>
  <conditionalFormatting sqref="E551:E561 E563:E574">
    <cfRule type="cellIs" dxfId="80" priority="1080" operator="lessThan">
      <formula>0</formula>
    </cfRule>
  </conditionalFormatting>
  <conditionalFormatting sqref="D551:D561 D563:D574">
    <cfRule type="cellIs" dxfId="79" priority="1081" operator="lessThan">
      <formula>0</formula>
    </cfRule>
  </conditionalFormatting>
  <conditionalFormatting sqref="I551:I561 I563:I574">
    <cfRule type="cellIs" dxfId="78" priority="1082" operator="lessThan">
      <formula>0</formula>
    </cfRule>
  </conditionalFormatting>
  <conditionalFormatting sqref="F551:F552 F554:F561 F563:F574">
    <cfRule type="cellIs" dxfId="77" priority="1083" operator="lessThan">
      <formula>0</formula>
    </cfRule>
  </conditionalFormatting>
  <conditionalFormatting sqref="G551:G552 G554:G561 G563:G574">
    <cfRule type="cellIs" dxfId="76" priority="1084" operator="lessThan">
      <formula>0</formula>
    </cfRule>
  </conditionalFormatting>
  <conditionalFormatting sqref="H551:H552 H554:H561 H563:H574">
    <cfRule type="cellIs" dxfId="75" priority="1085" operator="lessThan">
      <formula>0</formula>
    </cfRule>
  </conditionalFormatting>
  <conditionalFormatting sqref="J551 J558 J563:J574">
    <cfRule type="cellIs" dxfId="74" priority="1086" operator="lessThan">
      <formula>0</formula>
    </cfRule>
  </conditionalFormatting>
  <conditionalFormatting sqref="J551 J558 J563:J574">
    <cfRule type="cellIs" dxfId="73" priority="1087" operator="greaterThan">
      <formula>985</formula>
    </cfRule>
  </conditionalFormatting>
  <conditionalFormatting sqref="J551 J558 J563:J574">
    <cfRule type="cellIs" dxfId="72" priority="1088" operator="equal">
      <formula>"="</formula>
    </cfRule>
  </conditionalFormatting>
  <conditionalFormatting sqref="J551 J558 J563:J574">
    <cfRule type="cellIs" dxfId="71" priority="1089" operator="between">
      <formula>150</formula>
      <formula>900</formula>
    </cfRule>
  </conditionalFormatting>
  <conditionalFormatting sqref="K551 K558 K563:K566">
    <cfRule type="cellIs" dxfId="70" priority="1090" operator="greaterThan">
      <formula>$J551</formula>
    </cfRule>
  </conditionalFormatting>
  <conditionalFormatting sqref="K551 K558 K563:K566">
    <cfRule type="cellIs" dxfId="69" priority="1091" operator="lessThan">
      <formula>0</formula>
    </cfRule>
  </conditionalFormatting>
  <conditionalFormatting sqref="K551 K558 K563:K566">
    <cfRule type="cellIs" dxfId="68" priority="1092" operator="greaterThan">
      <formula>985</formula>
    </cfRule>
  </conditionalFormatting>
  <conditionalFormatting sqref="K551 K558 K563:K566">
    <cfRule type="cellIs" dxfId="67" priority="1093" operator="equal">
      <formula>"="</formula>
    </cfRule>
  </conditionalFormatting>
  <conditionalFormatting sqref="K551 K558 K563:K566">
    <cfRule type="cellIs" dxfId="66" priority="1094" operator="between">
      <formula>150</formula>
      <formula>900</formula>
    </cfRule>
  </conditionalFormatting>
  <conditionalFormatting sqref="K551 K558 K563:K566">
    <cfRule type="cellIs" dxfId="65" priority="1095" operator="equal">
      <formula>$J551</formula>
    </cfRule>
  </conditionalFormatting>
  <conditionalFormatting sqref="J551 J558 J563:J574">
    <cfRule type="cellIs" dxfId="64" priority="1096" operator="lessThan">
      <formula>$K551</formula>
    </cfRule>
  </conditionalFormatting>
  <conditionalFormatting sqref="J551 J558 J563:J574">
    <cfRule type="cellIs" dxfId="63" priority="1097" operator="equal">
      <formula>$K551</formula>
    </cfRule>
  </conditionalFormatting>
  <conditionalFormatting sqref="K551 K558 K563:K566">
    <cfRule type="cellIs" dxfId="62" priority="1098" operator="equal">
      <formula>$K552</formula>
    </cfRule>
  </conditionalFormatting>
  <conditionalFormatting sqref="J551 J558 J563:J574">
    <cfRule type="cellIs" dxfId="61" priority="1099" operator="equal">
      <formula>$J552</formula>
    </cfRule>
  </conditionalFormatting>
  <conditionalFormatting sqref="F580">
    <cfRule type="colorScale" priority="1100">
      <colorScale>
        <cfvo type="formula" val="24"/>
        <cfvo type="max" val="0"/>
        <color rgb="FFFF7128"/>
        <color rgb="FF66FF33"/>
      </colorScale>
    </cfRule>
  </conditionalFormatting>
  <conditionalFormatting sqref="E580">
    <cfRule type="colorScale" priority="1101">
      <colorScale>
        <cfvo type="formula" val="24"/>
        <cfvo type="max" val="0"/>
        <color rgb="FFFF7128"/>
        <color rgb="FF66FF33"/>
      </colorScale>
    </cfRule>
  </conditionalFormatting>
  <conditionalFormatting sqref="D580">
    <cfRule type="colorScale" priority="1102">
      <colorScale>
        <cfvo type="formula" val="24"/>
        <cfvo type="max" val="0"/>
        <color rgb="FFFF7128"/>
        <color rgb="FF66FF33"/>
      </colorScale>
    </cfRule>
  </conditionalFormatting>
  <conditionalFormatting sqref="C580">
    <cfRule type="colorScale" priority="1103">
      <colorScale>
        <cfvo type="formula" val="24"/>
        <cfvo type="max" val="0"/>
        <color rgb="FFFF7128"/>
        <color rgb="FF66FF33"/>
      </colorScale>
    </cfRule>
  </conditionalFormatting>
  <conditionalFormatting sqref="G580">
    <cfRule type="colorScale" priority="1104">
      <colorScale>
        <cfvo type="formula" val="24"/>
        <cfvo type="max" val="0"/>
        <color rgb="FFFF7128"/>
        <color rgb="FF66FF33"/>
      </colorScale>
    </cfRule>
  </conditionalFormatting>
  <conditionalFormatting sqref="H580">
    <cfRule type="colorScale" priority="1105">
      <colorScale>
        <cfvo type="formula" val="24"/>
        <cfvo type="max" val="0"/>
        <color rgb="FFFF7128"/>
        <color rgb="FF66FF33"/>
      </colorScale>
    </cfRule>
  </conditionalFormatting>
  <conditionalFormatting sqref="I580">
    <cfRule type="colorScale" priority="1106">
      <colorScale>
        <cfvo type="formula" val="24"/>
        <cfvo type="max" val="0"/>
        <color rgb="FFFF7128"/>
        <color rgb="FF66FF33"/>
      </colorScale>
    </cfRule>
  </conditionalFormatting>
  <conditionalFormatting sqref="J580">
    <cfRule type="colorScale" priority="1107">
      <colorScale>
        <cfvo type="formula" val="24"/>
        <cfvo type="max" val="0"/>
        <color rgb="FFFF7128"/>
        <color rgb="FF66FF33"/>
      </colorScale>
    </cfRule>
  </conditionalFormatting>
  <conditionalFormatting sqref="K580">
    <cfRule type="colorScale" priority="1108">
      <colorScale>
        <cfvo type="formula" val="24"/>
        <cfvo type="max" val="0"/>
        <color rgb="FFFF7128"/>
        <color rgb="FF66FF33"/>
      </colorScale>
    </cfRule>
  </conditionalFormatting>
  <conditionalFormatting sqref="L580">
    <cfRule type="colorScale" priority="1109">
      <colorScale>
        <cfvo type="formula" val="24"/>
        <cfvo type="max" val="0"/>
        <color rgb="FFFF7128"/>
        <color rgb="FF66FF33"/>
      </colorScale>
    </cfRule>
  </conditionalFormatting>
  <conditionalFormatting sqref="M580">
    <cfRule type="colorScale" priority="1110">
      <colorScale>
        <cfvo type="formula" val="24"/>
        <cfvo type="max" val="0"/>
        <color rgb="FFFF7128"/>
        <color rgb="FF66FF33"/>
      </colorScale>
    </cfRule>
  </conditionalFormatting>
  <conditionalFormatting sqref="N580">
    <cfRule type="colorScale" priority="1111">
      <colorScale>
        <cfvo type="formula" val="24"/>
        <cfvo type="max" val="0"/>
        <color rgb="FFFF7128"/>
        <color rgb="FF66FF33"/>
      </colorScale>
    </cfRule>
  </conditionalFormatting>
  <conditionalFormatting sqref="O580">
    <cfRule type="colorScale" priority="1112">
      <colorScale>
        <cfvo type="formula" val="24"/>
        <cfvo type="max" val="0"/>
        <color rgb="FFFF7128"/>
        <color rgb="FF66FF33"/>
      </colorScale>
    </cfRule>
  </conditionalFormatting>
  <conditionalFormatting sqref="P580">
    <cfRule type="colorScale" priority="1113">
      <colorScale>
        <cfvo type="formula" val="24"/>
        <cfvo type="max" val="0"/>
        <color rgb="FFFF7128"/>
        <color rgb="FF66FF33"/>
      </colorScale>
    </cfRule>
  </conditionalFormatting>
  <conditionalFormatting sqref="Q580">
    <cfRule type="colorScale" priority="1114">
      <colorScale>
        <cfvo type="formula" val="24"/>
        <cfvo type="max" val="0"/>
        <color rgb="FFFF7128"/>
        <color rgb="FF66FF33"/>
      </colorScale>
    </cfRule>
  </conditionalFormatting>
  <conditionalFormatting sqref="R580">
    <cfRule type="colorScale" priority="1115">
      <colorScale>
        <cfvo type="formula" val="24"/>
        <cfvo type="max" val="0"/>
        <color rgb="FFFF7128"/>
        <color rgb="FF66FF33"/>
      </colorScale>
    </cfRule>
  </conditionalFormatting>
  <conditionalFormatting sqref="C576:C581">
    <cfRule type="cellIs" dxfId="60" priority="1116" stopIfTrue="1" operator="greaterThan">
      <formula>35</formula>
    </cfRule>
  </conditionalFormatting>
  <conditionalFormatting sqref="M576:M581">
    <cfRule type="cellIs" dxfId="59" priority="1117" stopIfTrue="1" operator="greaterThan">
      <formula>100</formula>
    </cfRule>
  </conditionalFormatting>
  <conditionalFormatting sqref="C563:C568">
    <cfRule type="cellIs" dxfId="58" priority="1118" operator="greaterThan">
      <formula>36</formula>
    </cfRule>
  </conditionalFormatting>
  <conditionalFormatting sqref="C563:C568">
    <cfRule type="cellIs" dxfId="57" priority="1119" operator="between">
      <formula>25</formula>
      <formula>0</formula>
    </cfRule>
  </conditionalFormatting>
  <conditionalFormatting sqref="C563:C568">
    <cfRule type="cellIs" dxfId="56" priority="1120" operator="lessThan">
      <formula>0</formula>
    </cfRule>
  </conditionalFormatting>
  <conditionalFormatting sqref="O595 O599:O606">
    <cfRule type="cellIs" dxfId="55" priority="1121" operator="greaterThan">
      <formula>1000</formula>
    </cfRule>
  </conditionalFormatting>
  <conditionalFormatting sqref="O595 O599:O606">
    <cfRule type="cellIs" dxfId="54" priority="1122" operator="lessThan">
      <formula>0</formula>
    </cfRule>
  </conditionalFormatting>
  <conditionalFormatting sqref="N595 N599:N606">
    <cfRule type="cellIs" dxfId="53" priority="1123" operator="between">
      <formula>1000</formula>
      <formula>901</formula>
    </cfRule>
  </conditionalFormatting>
  <conditionalFormatting sqref="N595 N599:N606">
    <cfRule type="cellIs" dxfId="52" priority="1124" operator="greaterThan">
      <formula>1026</formula>
    </cfRule>
  </conditionalFormatting>
  <conditionalFormatting sqref="N595 N599:N606">
    <cfRule type="cellIs" dxfId="51" priority="1125" operator="lessThan">
      <formula>900</formula>
    </cfRule>
  </conditionalFormatting>
  <conditionalFormatting sqref="M595 M599:M606">
    <cfRule type="cellIs" dxfId="50" priority="1126" operator="greaterThan">
      <formula>101</formula>
    </cfRule>
  </conditionalFormatting>
  <conditionalFormatting sqref="M595 M599:M606">
    <cfRule type="cellIs" dxfId="49" priority="1127" operator="between">
      <formula>100</formula>
      <formula>101</formula>
    </cfRule>
  </conditionalFormatting>
  <conditionalFormatting sqref="M595 M599:M606">
    <cfRule type="cellIs" dxfId="48" priority="1128" operator="between">
      <formula>99</formula>
      <formula>100</formula>
    </cfRule>
  </conditionalFormatting>
  <conditionalFormatting sqref="M595 M599:M606">
    <cfRule type="cellIs" dxfId="47" priority="1129" operator="lessThan">
      <formula>20</formula>
    </cfRule>
  </conditionalFormatting>
  <conditionalFormatting sqref="M595 M599:M606">
    <cfRule type="cellIs" dxfId="46" priority="1130" operator="lessThan">
      <formula>0</formula>
    </cfRule>
  </conditionalFormatting>
  <conditionalFormatting sqref="L595 L599:L606">
    <cfRule type="cellIs" dxfId="45" priority="1131" operator="lessThan">
      <formula>0</formula>
    </cfRule>
  </conditionalFormatting>
  <conditionalFormatting sqref="L595 L599:L606">
    <cfRule type="cellIs" dxfId="44" priority="1132" operator="lessThan">
      <formula>15</formula>
    </cfRule>
  </conditionalFormatting>
  <conditionalFormatting sqref="L595 L599:L606">
    <cfRule type="cellIs" dxfId="43" priority="1133" operator="greaterThan">
      <formula>40</formula>
    </cfRule>
  </conditionalFormatting>
  <conditionalFormatting sqref="E595:E599">
    <cfRule type="cellIs" dxfId="42" priority="1134" operator="greaterThan">
      <formula>1</formula>
    </cfRule>
  </conditionalFormatting>
  <conditionalFormatting sqref="E595:E599">
    <cfRule type="cellIs" dxfId="41" priority="1135" operator="lessThan">
      <formula>0</formula>
    </cfRule>
  </conditionalFormatting>
  <conditionalFormatting sqref="D595:D606">
    <cfRule type="cellIs" dxfId="40" priority="1136" operator="lessThan">
      <formula>0</formula>
    </cfRule>
  </conditionalFormatting>
  <conditionalFormatting sqref="I595:I606">
    <cfRule type="cellIs" dxfId="39" priority="1137" operator="lessThan">
      <formula>0</formula>
    </cfRule>
  </conditionalFormatting>
  <conditionalFormatting sqref="F595:F606">
    <cfRule type="cellIs" dxfId="38" priority="1138" operator="lessThan">
      <formula>0</formula>
    </cfRule>
  </conditionalFormatting>
  <conditionalFormatting sqref="G595:G606">
    <cfRule type="cellIs" dxfId="37" priority="1139" operator="lessThan">
      <formula>0</formula>
    </cfRule>
  </conditionalFormatting>
  <conditionalFormatting sqref="H595:H606">
    <cfRule type="cellIs" dxfId="36" priority="1140" operator="lessThan">
      <formula>0</formula>
    </cfRule>
  </conditionalFormatting>
  <conditionalFormatting sqref="J595 J599:J606">
    <cfRule type="cellIs" dxfId="35" priority="1141" operator="lessThan">
      <formula>0</formula>
    </cfRule>
  </conditionalFormatting>
  <conditionalFormatting sqref="J595 J599:J606">
    <cfRule type="cellIs" dxfId="34" priority="1142" operator="greaterThan">
      <formula>985</formula>
    </cfRule>
  </conditionalFormatting>
  <conditionalFormatting sqref="J595 J599:J606">
    <cfRule type="cellIs" dxfId="33" priority="1143" operator="equal">
      <formula>"="</formula>
    </cfRule>
  </conditionalFormatting>
  <conditionalFormatting sqref="J595 J599:J606">
    <cfRule type="cellIs" dxfId="32" priority="1144" operator="between">
      <formula>150</formula>
      <formula>900</formula>
    </cfRule>
  </conditionalFormatting>
  <conditionalFormatting sqref="K595 K599:K606">
    <cfRule type="cellIs" dxfId="31" priority="1145" operator="greaterThan">
      <formula>$J595</formula>
    </cfRule>
  </conditionalFormatting>
  <conditionalFormatting sqref="K595 K599:K606">
    <cfRule type="cellIs" dxfId="30" priority="1146" operator="lessThan">
      <formula>0</formula>
    </cfRule>
  </conditionalFormatting>
  <conditionalFormatting sqref="K595 K599:K606">
    <cfRule type="cellIs" dxfId="29" priority="1147" operator="greaterThan">
      <formula>985</formula>
    </cfRule>
  </conditionalFormatting>
  <conditionalFormatting sqref="K595 K599:K606">
    <cfRule type="cellIs" dxfId="28" priority="1148" operator="equal">
      <formula>"="</formula>
    </cfRule>
  </conditionalFormatting>
  <conditionalFormatting sqref="K595 K599:K606">
    <cfRule type="cellIs" dxfId="27" priority="1149" operator="between">
      <formula>150</formula>
      <formula>900</formula>
    </cfRule>
  </conditionalFormatting>
  <conditionalFormatting sqref="K595 K599:K606">
    <cfRule type="cellIs" dxfId="26" priority="1150" operator="equal">
      <formula>$J595</formula>
    </cfRule>
  </conditionalFormatting>
  <conditionalFormatting sqref="J595 J599:J606">
    <cfRule type="cellIs" dxfId="25" priority="1151" operator="lessThan">
      <formula>$K595</formula>
    </cfRule>
  </conditionalFormatting>
  <conditionalFormatting sqref="J595 J599:J606">
    <cfRule type="cellIs" dxfId="24" priority="1152" operator="equal">
      <formula>$K595</formula>
    </cfRule>
  </conditionalFormatting>
  <conditionalFormatting sqref="K595 K599:K606">
    <cfRule type="cellIs" dxfId="23" priority="1153" operator="equal">
      <formula>$K596</formula>
    </cfRule>
  </conditionalFormatting>
  <conditionalFormatting sqref="J595 J599:J606">
    <cfRule type="cellIs" dxfId="22" priority="1154" operator="equal">
      <formula>$J596</formula>
    </cfRule>
  </conditionalFormatting>
  <conditionalFormatting sqref="F612">
    <cfRule type="colorScale" priority="1155">
      <colorScale>
        <cfvo type="formula" val="24"/>
        <cfvo type="max" val="0"/>
        <color rgb="FFFF7128"/>
        <color rgb="FF66FF33"/>
      </colorScale>
    </cfRule>
  </conditionalFormatting>
  <conditionalFormatting sqref="E612">
    <cfRule type="colorScale" priority="1156">
      <colorScale>
        <cfvo type="formula" val="24"/>
        <cfvo type="max" val="0"/>
        <color rgb="FFFF7128"/>
        <color rgb="FF66FF33"/>
      </colorScale>
    </cfRule>
  </conditionalFormatting>
  <conditionalFormatting sqref="D612">
    <cfRule type="colorScale" priority="1157">
      <colorScale>
        <cfvo type="formula" val="24"/>
        <cfvo type="max" val="0"/>
        <color rgb="FFFF7128"/>
        <color rgb="FF66FF33"/>
      </colorScale>
    </cfRule>
  </conditionalFormatting>
  <conditionalFormatting sqref="C612">
    <cfRule type="colorScale" priority="1158">
      <colorScale>
        <cfvo type="formula" val="24"/>
        <cfvo type="max" val="0"/>
        <color rgb="FFFF7128"/>
        <color rgb="FF66FF33"/>
      </colorScale>
    </cfRule>
  </conditionalFormatting>
  <conditionalFormatting sqref="G612">
    <cfRule type="colorScale" priority="1159">
      <colorScale>
        <cfvo type="formula" val="24"/>
        <cfvo type="max" val="0"/>
        <color rgb="FFFF7128"/>
        <color rgb="FF66FF33"/>
      </colorScale>
    </cfRule>
  </conditionalFormatting>
  <conditionalFormatting sqref="H612">
    <cfRule type="colorScale" priority="1160">
      <colorScale>
        <cfvo type="formula" val="24"/>
        <cfvo type="max" val="0"/>
        <color rgb="FFFF7128"/>
        <color rgb="FF66FF33"/>
      </colorScale>
    </cfRule>
  </conditionalFormatting>
  <conditionalFormatting sqref="I612">
    <cfRule type="colorScale" priority="1161">
      <colorScale>
        <cfvo type="formula" val="24"/>
        <cfvo type="max" val="0"/>
        <color rgb="FFFF7128"/>
        <color rgb="FF66FF33"/>
      </colorScale>
    </cfRule>
  </conditionalFormatting>
  <conditionalFormatting sqref="J612">
    <cfRule type="colorScale" priority="1162">
      <colorScale>
        <cfvo type="formula" val="24"/>
        <cfvo type="max" val="0"/>
        <color rgb="FFFF7128"/>
        <color rgb="FF66FF33"/>
      </colorScale>
    </cfRule>
  </conditionalFormatting>
  <conditionalFormatting sqref="K612">
    <cfRule type="colorScale" priority="1163">
      <colorScale>
        <cfvo type="formula" val="24"/>
        <cfvo type="max" val="0"/>
        <color rgb="FFFF7128"/>
        <color rgb="FF66FF33"/>
      </colorScale>
    </cfRule>
  </conditionalFormatting>
  <conditionalFormatting sqref="L612">
    <cfRule type="colorScale" priority="1164">
      <colorScale>
        <cfvo type="formula" val="24"/>
        <cfvo type="max" val="0"/>
        <color rgb="FFFF7128"/>
        <color rgb="FF66FF33"/>
      </colorScale>
    </cfRule>
  </conditionalFormatting>
  <conditionalFormatting sqref="M612">
    <cfRule type="colorScale" priority="1165">
      <colorScale>
        <cfvo type="formula" val="24"/>
        <cfvo type="max" val="0"/>
        <color rgb="FFFF7128"/>
        <color rgb="FF66FF33"/>
      </colorScale>
    </cfRule>
  </conditionalFormatting>
  <conditionalFormatting sqref="N612">
    <cfRule type="colorScale" priority="1166">
      <colorScale>
        <cfvo type="formula" val="24"/>
        <cfvo type="max" val="0"/>
        <color rgb="FFFF7128"/>
        <color rgb="FF66FF33"/>
      </colorScale>
    </cfRule>
  </conditionalFormatting>
  <conditionalFormatting sqref="O612">
    <cfRule type="colorScale" priority="1167">
      <colorScale>
        <cfvo type="formula" val="24"/>
        <cfvo type="max" val="0"/>
        <color rgb="FFFF7128"/>
        <color rgb="FF66FF33"/>
      </colorScale>
    </cfRule>
  </conditionalFormatting>
  <conditionalFormatting sqref="P612">
    <cfRule type="colorScale" priority="1168">
      <colorScale>
        <cfvo type="formula" val="24"/>
        <cfvo type="max" val="0"/>
        <color rgb="FFFF7128"/>
        <color rgb="FF66FF33"/>
      </colorScale>
    </cfRule>
  </conditionalFormatting>
  <conditionalFormatting sqref="Q612">
    <cfRule type="colorScale" priority="1169">
      <colorScale>
        <cfvo type="formula" val="24"/>
        <cfvo type="max" val="0"/>
        <color rgb="FFFF7128"/>
        <color rgb="FF66FF33"/>
      </colorScale>
    </cfRule>
  </conditionalFormatting>
  <conditionalFormatting sqref="R612">
    <cfRule type="colorScale" priority="1170">
      <colorScale>
        <cfvo type="formula" val="24"/>
        <cfvo type="max" val="0"/>
        <color rgb="FFFF7128"/>
        <color rgb="FF66FF33"/>
      </colorScale>
    </cfRule>
  </conditionalFormatting>
  <conditionalFormatting sqref="C608:C613">
    <cfRule type="cellIs" dxfId="21" priority="1171" stopIfTrue="1" operator="greaterThan">
      <formula>35</formula>
    </cfRule>
  </conditionalFormatting>
  <conditionalFormatting sqref="M608:M613">
    <cfRule type="cellIs" dxfId="20" priority="1172" stopIfTrue="1" operator="greaterThan">
      <formula>100</formula>
    </cfRule>
  </conditionalFormatting>
  <conditionalFormatting sqref="C595:C600">
    <cfRule type="cellIs" dxfId="19" priority="1173" operator="greaterThan">
      <formula>36</formula>
    </cfRule>
  </conditionalFormatting>
  <conditionalFormatting sqref="C595:C600">
    <cfRule type="cellIs" dxfId="18" priority="1174" operator="between">
      <formula>25</formula>
      <formula>0</formula>
    </cfRule>
  </conditionalFormatting>
  <conditionalFormatting sqref="C595:C600">
    <cfRule type="cellIs" dxfId="17" priority="1175" operator="lessThan">
      <formula>0</formula>
    </cfRule>
  </conditionalFormatting>
  <conditionalFormatting sqref="A225:B225">
    <cfRule type="cellIs" dxfId="16" priority="1176" stopIfTrue="1" operator="lessThan">
      <formula>0</formula>
    </cfRule>
  </conditionalFormatting>
  <conditionalFormatting sqref="A225:B225">
    <cfRule type="cellIs" dxfId="15" priority="1177" stopIfTrue="1" operator="lessThan">
      <formula>0</formula>
    </cfRule>
  </conditionalFormatting>
  <conditionalFormatting sqref="A193:B193">
    <cfRule type="cellIs" dxfId="14" priority="1178" stopIfTrue="1" operator="lessThan">
      <formula>0</formula>
    </cfRule>
  </conditionalFormatting>
  <conditionalFormatting sqref="A193:B193">
    <cfRule type="cellIs" dxfId="13" priority="1179" stopIfTrue="1" operator="lessThan">
      <formula>0</formula>
    </cfRule>
  </conditionalFormatting>
  <conditionalFormatting sqref="A161:B161">
    <cfRule type="cellIs" dxfId="12" priority="1180" stopIfTrue="1" operator="lessThan">
      <formula>0</formula>
    </cfRule>
  </conditionalFormatting>
  <conditionalFormatting sqref="A161:B161">
    <cfRule type="cellIs" dxfId="11" priority="1181" stopIfTrue="1" operator="lessThan">
      <formula>0</formula>
    </cfRule>
  </conditionalFormatting>
  <conditionalFormatting sqref="A129:B129">
    <cfRule type="cellIs" dxfId="10" priority="1182" stopIfTrue="1" operator="lessThan">
      <formula>0</formula>
    </cfRule>
  </conditionalFormatting>
  <conditionalFormatting sqref="A129:B129">
    <cfRule type="cellIs" dxfId="9" priority="1183" stopIfTrue="1" operator="lessThan">
      <formula>0</formula>
    </cfRule>
  </conditionalFormatting>
  <conditionalFormatting sqref="A97:B97">
    <cfRule type="cellIs" dxfId="8" priority="1184" stopIfTrue="1" operator="lessThan">
      <formula>0</formula>
    </cfRule>
  </conditionalFormatting>
  <conditionalFormatting sqref="A97:B97">
    <cfRule type="cellIs" dxfId="7" priority="1185" stopIfTrue="1" operator="lessThan">
      <formula>0</formula>
    </cfRule>
  </conditionalFormatting>
  <conditionalFormatting sqref="A65:B65">
    <cfRule type="cellIs" dxfId="6" priority="1186" stopIfTrue="1" operator="lessThan">
      <formula>0</formula>
    </cfRule>
  </conditionalFormatting>
  <conditionalFormatting sqref="A65:B65">
    <cfRule type="cellIs" dxfId="5" priority="1187" stopIfTrue="1" operator="lessThan">
      <formula>0</formula>
    </cfRule>
  </conditionalFormatting>
  <conditionalFormatting sqref="A33:B33">
    <cfRule type="cellIs" dxfId="4" priority="1188" stopIfTrue="1" operator="lessThan">
      <formula>0</formula>
    </cfRule>
  </conditionalFormatting>
  <conditionalFormatting sqref="A33:B33">
    <cfRule type="cellIs" dxfId="3" priority="1189" stopIfTrue="1" operator="lessThan">
      <formula>0</formula>
    </cfRule>
  </conditionalFormatting>
  <conditionalFormatting sqref="R302:R304">
    <cfRule type="cellIs" dxfId="2" priority="1190" operator="greaterThan">
      <formula>0</formula>
    </cfRule>
  </conditionalFormatting>
  <conditionalFormatting sqref="R412:R414">
    <cfRule type="cellIs" dxfId="1" priority="1191" operator="greaterThan">
      <formula>0</formula>
    </cfRule>
  </conditionalFormatting>
  <conditionalFormatting sqref="R523:R527">
    <cfRule type="cellIs" dxfId="0" priority="1192" operator="greaterThan">
      <formula>0</formula>
    </cfRule>
  </conditionalFormatting>
  <pageMargins left="0.511811024" right="0.511811024" top="0.78740157499999996" bottom="0.78740157499999996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7.28515625" customWidth="1"/>
    <col min="2" max="2" width="10.28515625" customWidth="1"/>
    <col min="3" max="26" width="8.7109375" customWidth="1"/>
  </cols>
  <sheetData>
    <row r="1" spans="1:18">
      <c r="A1" s="42"/>
      <c r="B1" s="43" t="s">
        <v>220</v>
      </c>
      <c r="C1" s="43" t="s">
        <v>221</v>
      </c>
      <c r="D1" s="43" t="s">
        <v>222</v>
      </c>
      <c r="E1" s="43" t="s">
        <v>11</v>
      </c>
      <c r="F1" s="43" t="s">
        <v>12</v>
      </c>
      <c r="G1" s="43" t="s">
        <v>223</v>
      </c>
      <c r="H1" s="43" t="s">
        <v>14</v>
      </c>
      <c r="I1" s="43" t="s">
        <v>224</v>
      </c>
      <c r="J1" s="43" t="s">
        <v>16</v>
      </c>
      <c r="K1" s="43" t="s">
        <v>17</v>
      </c>
      <c r="L1" s="43" t="s">
        <v>18</v>
      </c>
      <c r="M1" s="43" t="s">
        <v>19</v>
      </c>
      <c r="N1" s="43" t="s">
        <v>20</v>
      </c>
      <c r="O1" s="43" t="s">
        <v>21</v>
      </c>
      <c r="P1" s="43" t="s">
        <v>22</v>
      </c>
      <c r="Q1" s="43" t="s">
        <v>23</v>
      </c>
      <c r="R1" s="43" t="s">
        <v>24</v>
      </c>
    </row>
    <row r="2" spans="1:18">
      <c r="A2" s="44">
        <v>43843.000115740739</v>
      </c>
      <c r="B2" s="45"/>
      <c r="C2" s="6">
        <v>36</v>
      </c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</row>
    <row r="3" spans="1:18">
      <c r="A3" s="44">
        <v>43843.04178240741</v>
      </c>
      <c r="B3" s="45"/>
      <c r="C3" s="6">
        <v>36</v>
      </c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 spans="1:18">
      <c r="A4" s="44">
        <v>43843.083449131947</v>
      </c>
      <c r="B4" s="45"/>
      <c r="C4" s="6">
        <v>36</v>
      </c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 spans="1:18">
      <c r="A5" s="44">
        <v>43843.125115856485</v>
      </c>
      <c r="B5" s="45"/>
      <c r="C5" s="6">
        <v>36</v>
      </c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 spans="1:18">
      <c r="A6" s="44">
        <v>43843.166782581022</v>
      </c>
      <c r="B6" s="45"/>
      <c r="C6" s="6">
        <v>36</v>
      </c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 spans="1:18">
      <c r="A7" s="44">
        <v>43843.208449305559</v>
      </c>
      <c r="B7" s="45"/>
      <c r="C7" s="6">
        <v>36</v>
      </c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 spans="1:18">
      <c r="A8" s="44">
        <v>43843.250116030089</v>
      </c>
      <c r="B8" s="45"/>
      <c r="C8" s="6">
        <v>36</v>
      </c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 spans="1:18">
      <c r="A9" s="44">
        <v>43843.291782754626</v>
      </c>
      <c r="B9" s="45"/>
      <c r="C9" s="6">
        <v>36</v>
      </c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 spans="1:18">
      <c r="A10" s="44">
        <v>43843.333449479163</v>
      </c>
      <c r="B10" s="45"/>
      <c r="C10" s="6">
        <v>36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 spans="1:18">
      <c r="A11" s="44">
        <v>43843.375116203701</v>
      </c>
      <c r="B11" s="45"/>
      <c r="C11" s="6">
        <v>36</v>
      </c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 spans="1:18">
      <c r="A12" s="44">
        <v>43843.416782928238</v>
      </c>
      <c r="B12" s="45"/>
      <c r="C12" s="6">
        <v>36</v>
      </c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 spans="1:18">
      <c r="A13" s="44">
        <v>43843.458449652775</v>
      </c>
      <c r="B13" s="45"/>
      <c r="C13" s="6">
        <v>36</v>
      </c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</row>
    <row r="14" spans="1:18">
      <c r="A14" s="44">
        <v>43843.500116377312</v>
      </c>
      <c r="B14" s="6">
        <v>26.8</v>
      </c>
      <c r="C14" s="6">
        <v>36</v>
      </c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</row>
    <row r="15" spans="1:18">
      <c r="A15" s="44">
        <v>43843.541783101849</v>
      </c>
      <c r="B15" s="45"/>
      <c r="C15" s="6">
        <v>36</v>
      </c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</row>
    <row r="16" spans="1:18">
      <c r="A16" s="44">
        <v>43843.583449826387</v>
      </c>
      <c r="B16" s="45"/>
      <c r="C16" s="6">
        <v>36</v>
      </c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</row>
    <row r="17" spans="1:18">
      <c r="A17" s="44">
        <v>43843.625116550924</v>
      </c>
      <c r="B17" s="45"/>
      <c r="C17" s="6">
        <v>36</v>
      </c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</row>
    <row r="18" spans="1:18">
      <c r="A18" s="44">
        <v>43843.666783275461</v>
      </c>
      <c r="B18" s="6">
        <v>34.5</v>
      </c>
      <c r="C18" s="6">
        <v>36</v>
      </c>
      <c r="D18" s="6">
        <v>8.4700000000000006</v>
      </c>
      <c r="E18" s="6">
        <v>0.33</v>
      </c>
      <c r="F18" s="6">
        <v>0.19</v>
      </c>
      <c r="G18" s="6">
        <v>6.59</v>
      </c>
      <c r="H18" s="6">
        <v>6.78</v>
      </c>
      <c r="I18" s="45"/>
      <c r="J18" s="45"/>
      <c r="K18" s="45"/>
      <c r="L18" s="45"/>
      <c r="M18" s="45"/>
      <c r="N18" s="6">
        <v>1008.5</v>
      </c>
      <c r="O18" s="6">
        <v>633</v>
      </c>
      <c r="P18" s="6">
        <v>3.89</v>
      </c>
      <c r="Q18" s="6">
        <v>36.5</v>
      </c>
      <c r="R18" s="6">
        <v>0</v>
      </c>
    </row>
    <row r="19" spans="1:18">
      <c r="A19" s="44">
        <v>43843.708449999998</v>
      </c>
      <c r="B19" s="6">
        <v>34</v>
      </c>
      <c r="C19" s="6">
        <v>36</v>
      </c>
      <c r="D19" s="6">
        <v>11.57</v>
      </c>
      <c r="E19" s="6">
        <v>0.32</v>
      </c>
      <c r="F19" s="45"/>
      <c r="G19" s="45"/>
      <c r="H19" s="45"/>
      <c r="I19" s="45"/>
      <c r="J19" s="45"/>
      <c r="K19" s="45"/>
      <c r="L19" s="45"/>
      <c r="M19" s="45"/>
      <c r="N19" s="6">
        <v>1008.5</v>
      </c>
      <c r="O19" s="6">
        <v>352</v>
      </c>
      <c r="P19" s="6">
        <v>3.51</v>
      </c>
      <c r="Q19" s="6">
        <v>42.71</v>
      </c>
      <c r="R19" s="6">
        <v>0</v>
      </c>
    </row>
    <row r="20" spans="1:18">
      <c r="A20" s="44">
        <v>43843.750116724535</v>
      </c>
      <c r="B20" s="6">
        <v>33.799999999999997</v>
      </c>
      <c r="C20" s="6">
        <v>36</v>
      </c>
      <c r="D20" s="6">
        <v>9.02</v>
      </c>
      <c r="E20" s="6">
        <v>0.45</v>
      </c>
      <c r="F20" s="6">
        <v>0.03</v>
      </c>
      <c r="G20" s="6">
        <v>10.53</v>
      </c>
      <c r="H20" s="6">
        <v>10.56</v>
      </c>
      <c r="I20" s="6">
        <v>2.72</v>
      </c>
      <c r="J20" s="45"/>
      <c r="K20" s="45"/>
      <c r="L20" s="6">
        <v>28.7</v>
      </c>
      <c r="M20" s="6">
        <v>74.099999999999994</v>
      </c>
      <c r="N20" s="6">
        <v>1008.5</v>
      </c>
      <c r="O20" s="6">
        <v>110</v>
      </c>
      <c r="P20" s="6">
        <v>2.86</v>
      </c>
      <c r="Q20" s="6">
        <v>37.82</v>
      </c>
      <c r="R20" s="6">
        <v>0</v>
      </c>
    </row>
    <row r="21" spans="1:18" ht="15.75" customHeight="1">
      <c r="A21" s="44">
        <v>43843.791783449073</v>
      </c>
      <c r="B21" s="6">
        <v>32.299999999999997</v>
      </c>
      <c r="C21" s="6">
        <v>36</v>
      </c>
      <c r="D21" s="6">
        <v>7.83</v>
      </c>
      <c r="E21" s="6">
        <v>0.54</v>
      </c>
      <c r="F21" s="6">
        <v>1.0900000000000001</v>
      </c>
      <c r="G21" s="6">
        <v>11.89</v>
      </c>
      <c r="H21" s="6">
        <v>12.98</v>
      </c>
      <c r="I21" s="6">
        <v>3</v>
      </c>
      <c r="J21" s="45"/>
      <c r="K21" s="45"/>
      <c r="L21" s="6">
        <v>27.2</v>
      </c>
      <c r="M21" s="6">
        <v>78.2</v>
      </c>
      <c r="N21" s="6">
        <v>1009.1</v>
      </c>
      <c r="O21" s="45"/>
      <c r="P21" s="6">
        <v>2.11</v>
      </c>
      <c r="Q21" s="6">
        <v>28.76</v>
      </c>
      <c r="R21" s="6">
        <v>0</v>
      </c>
    </row>
    <row r="22" spans="1:18" ht="15.75" customHeight="1">
      <c r="A22" s="44">
        <v>43843.83345017361</v>
      </c>
      <c r="B22" s="6">
        <v>32.1</v>
      </c>
      <c r="C22" s="6">
        <v>36</v>
      </c>
      <c r="D22" s="6">
        <v>7.22</v>
      </c>
      <c r="E22" s="6">
        <v>0.59</v>
      </c>
      <c r="F22" s="6">
        <v>0.61</v>
      </c>
      <c r="G22" s="6">
        <v>12.54</v>
      </c>
      <c r="H22" s="6">
        <v>13.16</v>
      </c>
      <c r="I22" s="6">
        <v>3.18</v>
      </c>
      <c r="J22" s="45"/>
      <c r="K22" s="45"/>
      <c r="L22" s="6">
        <v>27.5</v>
      </c>
      <c r="M22" s="6">
        <v>76.900000000000006</v>
      </c>
      <c r="N22" s="6">
        <v>1009.9</v>
      </c>
      <c r="O22" s="45"/>
      <c r="P22" s="6">
        <v>1.68</v>
      </c>
      <c r="Q22" s="6">
        <v>23.67</v>
      </c>
      <c r="R22" s="6">
        <v>0</v>
      </c>
    </row>
    <row r="23" spans="1:18" ht="15.75" customHeight="1">
      <c r="A23" s="44">
        <v>43843.875116898147</v>
      </c>
      <c r="B23" s="6">
        <v>32</v>
      </c>
      <c r="C23" s="6">
        <v>36</v>
      </c>
      <c r="D23" s="6">
        <v>8.1999999999999993</v>
      </c>
      <c r="E23" s="6">
        <v>0.65</v>
      </c>
      <c r="F23" s="6">
        <v>0.81</v>
      </c>
      <c r="G23" s="6">
        <v>12.07</v>
      </c>
      <c r="H23" s="6">
        <v>12.88</v>
      </c>
      <c r="I23" s="6">
        <v>3.5</v>
      </c>
      <c r="J23" s="45"/>
      <c r="K23" s="45"/>
      <c r="L23" s="6">
        <v>27.4</v>
      </c>
      <c r="M23" s="6">
        <v>78</v>
      </c>
      <c r="N23" s="6">
        <v>1010.6</v>
      </c>
      <c r="O23" s="45"/>
      <c r="P23" s="6">
        <v>1.65</v>
      </c>
      <c r="Q23" s="6">
        <v>27.18</v>
      </c>
      <c r="R23" s="6">
        <v>0</v>
      </c>
    </row>
    <row r="24" spans="1:18" ht="15.75" customHeight="1">
      <c r="A24" s="44">
        <v>43843.916783622684</v>
      </c>
      <c r="B24" s="6">
        <v>31.9</v>
      </c>
      <c r="C24" s="6">
        <v>36</v>
      </c>
      <c r="D24" s="6">
        <v>10.050000000000001</v>
      </c>
      <c r="E24" s="6">
        <v>0.7</v>
      </c>
      <c r="F24" s="6">
        <v>0.34</v>
      </c>
      <c r="G24" s="6">
        <v>11.17</v>
      </c>
      <c r="H24" s="6">
        <v>11.51</v>
      </c>
      <c r="I24" s="6">
        <v>3.66</v>
      </c>
      <c r="J24" s="45"/>
      <c r="K24" s="45"/>
      <c r="L24" s="6">
        <v>27</v>
      </c>
      <c r="M24" s="6">
        <v>79.599999999999994</v>
      </c>
      <c r="N24" s="6">
        <v>1010.9</v>
      </c>
      <c r="O24" s="45"/>
      <c r="P24" s="6">
        <v>2.0099999999999998</v>
      </c>
      <c r="Q24" s="6">
        <v>24.9</v>
      </c>
      <c r="R24" s="6">
        <v>0</v>
      </c>
    </row>
    <row r="25" spans="1:18" ht="15.75" customHeight="1">
      <c r="A25" s="44">
        <v>43843.958450347222</v>
      </c>
      <c r="B25" s="6">
        <v>31.9</v>
      </c>
      <c r="C25" s="6">
        <v>36</v>
      </c>
      <c r="D25" s="6">
        <v>10.36</v>
      </c>
      <c r="E25" s="6">
        <v>0.76</v>
      </c>
      <c r="F25" s="6">
        <v>0.22</v>
      </c>
      <c r="G25" s="6">
        <v>11.61</v>
      </c>
      <c r="H25" s="6">
        <v>11.83</v>
      </c>
      <c r="I25" s="6">
        <v>4.79</v>
      </c>
      <c r="J25" s="45"/>
      <c r="K25" s="45"/>
      <c r="L25" s="6">
        <v>26.7</v>
      </c>
      <c r="M25" s="6">
        <v>79.5</v>
      </c>
      <c r="N25" s="6">
        <v>1010.9</v>
      </c>
      <c r="O25" s="45"/>
      <c r="P25" s="6">
        <v>1.67</v>
      </c>
      <c r="Q25" s="6">
        <v>23.08</v>
      </c>
      <c r="R25" s="6">
        <v>0</v>
      </c>
    </row>
    <row r="26" spans="1:18" ht="15.75" customHeight="1">
      <c r="A26" s="44">
        <v>43844.000117071759</v>
      </c>
      <c r="B26" s="6">
        <v>31.5</v>
      </c>
      <c r="C26" s="6">
        <v>36</v>
      </c>
      <c r="D26" s="6">
        <v>10.75</v>
      </c>
      <c r="E26" s="6">
        <v>0.7</v>
      </c>
      <c r="F26" s="6">
        <v>0.1</v>
      </c>
      <c r="G26" s="6"/>
      <c r="H26" s="6">
        <v>11.12</v>
      </c>
      <c r="I26" s="6">
        <v>2.4900000000000002</v>
      </c>
      <c r="J26" s="45"/>
      <c r="K26" s="45"/>
      <c r="L26" s="6">
        <v>26.6</v>
      </c>
      <c r="M26" s="6">
        <v>81.3</v>
      </c>
      <c r="N26" s="6">
        <v>1010.5</v>
      </c>
      <c r="O26" s="45"/>
      <c r="P26" s="6">
        <v>1.29</v>
      </c>
      <c r="Q26" s="6">
        <v>34.520000000000003</v>
      </c>
      <c r="R26" s="6">
        <v>0</v>
      </c>
    </row>
    <row r="27" spans="1:18" ht="15.75" customHeight="1">
      <c r="A27" s="44">
        <v>43844.041783796296</v>
      </c>
      <c r="B27" s="6">
        <v>31.4</v>
      </c>
      <c r="C27" s="6">
        <v>36</v>
      </c>
      <c r="D27" s="6">
        <v>10.76</v>
      </c>
      <c r="E27" s="6">
        <v>0.14000000000000001</v>
      </c>
      <c r="F27" s="6">
        <v>0.37</v>
      </c>
      <c r="G27" s="6">
        <v>9.8699999999999992</v>
      </c>
      <c r="H27" s="6">
        <v>10.24</v>
      </c>
      <c r="I27" s="6">
        <v>0.56999999999999995</v>
      </c>
      <c r="J27" s="45"/>
      <c r="K27" s="45"/>
      <c r="L27" s="6">
        <v>26.4</v>
      </c>
      <c r="M27" s="6">
        <v>83.2</v>
      </c>
      <c r="N27" s="6">
        <v>1010.3</v>
      </c>
      <c r="O27" s="45"/>
      <c r="P27" s="6">
        <v>1.24</v>
      </c>
      <c r="Q27" s="6">
        <v>42.29</v>
      </c>
      <c r="R27" s="6">
        <v>0</v>
      </c>
    </row>
    <row r="28" spans="1:18" ht="15.75" customHeight="1">
      <c r="A28" s="44">
        <v>43844.083450520833</v>
      </c>
      <c r="B28" s="6">
        <v>31</v>
      </c>
      <c r="C28" s="6">
        <v>36</v>
      </c>
      <c r="D28" s="6">
        <v>11.16</v>
      </c>
      <c r="E28" s="6">
        <v>0.19</v>
      </c>
      <c r="F28" s="6">
        <v>0.21</v>
      </c>
      <c r="G28" s="6">
        <v>9.24</v>
      </c>
      <c r="H28" s="6">
        <v>9.4499999999999993</v>
      </c>
      <c r="I28" s="6">
        <v>0.53</v>
      </c>
      <c r="J28" s="45"/>
      <c r="K28" s="45"/>
      <c r="L28" s="6">
        <v>26.3</v>
      </c>
      <c r="M28" s="6">
        <v>82.7</v>
      </c>
      <c r="N28" s="6">
        <v>1009.8</v>
      </c>
      <c r="O28" s="45"/>
      <c r="P28" s="6">
        <v>1.01</v>
      </c>
      <c r="Q28" s="6">
        <v>37.130000000000003</v>
      </c>
      <c r="R28" s="6">
        <v>0</v>
      </c>
    </row>
    <row r="29" spans="1:18" ht="15.75" customHeight="1">
      <c r="A29" s="44">
        <v>43844.12511724537</v>
      </c>
      <c r="B29" s="6">
        <v>30.7</v>
      </c>
      <c r="C29" s="6">
        <v>36</v>
      </c>
      <c r="D29" s="6">
        <v>10.56</v>
      </c>
      <c r="E29" s="6">
        <v>0.24</v>
      </c>
      <c r="F29" s="6">
        <v>0.13</v>
      </c>
      <c r="G29" s="6">
        <v>8.92</v>
      </c>
      <c r="H29" s="6">
        <v>9.0500000000000007</v>
      </c>
      <c r="I29" s="6">
        <v>0.57999999999999996</v>
      </c>
      <c r="J29" s="45"/>
      <c r="K29" s="45"/>
      <c r="L29" s="6">
        <v>26.3</v>
      </c>
      <c r="M29" s="6">
        <v>83.7</v>
      </c>
      <c r="N29" s="6">
        <v>1009.6</v>
      </c>
      <c r="O29" s="45"/>
      <c r="P29" s="6">
        <v>0.69</v>
      </c>
      <c r="Q29" s="6">
        <v>46.36</v>
      </c>
      <c r="R29" s="6">
        <v>0</v>
      </c>
    </row>
    <row r="30" spans="1:18" ht="15.75" customHeight="1">
      <c r="A30" s="44">
        <v>43844.166783969908</v>
      </c>
      <c r="B30" s="6">
        <v>30.7</v>
      </c>
      <c r="C30" s="6">
        <v>36</v>
      </c>
      <c r="D30" s="6">
        <v>7.95</v>
      </c>
      <c r="E30" s="6">
        <v>0.31</v>
      </c>
      <c r="F30" s="6">
        <v>7.0000000000000007E-2</v>
      </c>
      <c r="G30" s="6">
        <v>9.5299999999999994</v>
      </c>
      <c r="H30" s="6">
        <v>9.6</v>
      </c>
      <c r="I30" s="6">
        <v>0.48</v>
      </c>
      <c r="J30" s="45"/>
      <c r="K30" s="45"/>
      <c r="L30" s="6">
        <v>25.6</v>
      </c>
      <c r="M30" s="6">
        <v>91.3</v>
      </c>
      <c r="N30" s="6">
        <v>1009.4</v>
      </c>
      <c r="O30" s="45"/>
      <c r="P30" s="6">
        <v>0.51</v>
      </c>
      <c r="Q30" s="6">
        <v>107.26</v>
      </c>
      <c r="R30" s="6">
        <v>0.4</v>
      </c>
    </row>
    <row r="31" spans="1:18" ht="15.75" customHeight="1">
      <c r="A31" s="44">
        <v>43844.208450694445</v>
      </c>
      <c r="B31" s="6">
        <v>30.7</v>
      </c>
      <c r="C31" s="6">
        <v>36</v>
      </c>
      <c r="D31" s="6">
        <v>3.74</v>
      </c>
      <c r="E31" s="6">
        <v>0.4</v>
      </c>
      <c r="F31" s="6">
        <v>0.56999999999999995</v>
      </c>
      <c r="G31" s="6">
        <v>13.94</v>
      </c>
      <c r="H31" s="6">
        <v>14.5</v>
      </c>
      <c r="I31" s="6">
        <v>0.28000000000000003</v>
      </c>
      <c r="J31" s="45"/>
      <c r="K31" s="45"/>
      <c r="L31" s="6">
        <v>25.2</v>
      </c>
      <c r="M31" s="6">
        <v>93.6</v>
      </c>
      <c r="N31" s="6">
        <v>1009.5</v>
      </c>
      <c r="O31" s="45"/>
      <c r="P31" s="6">
        <v>0.54</v>
      </c>
      <c r="Q31" s="6">
        <v>133.11000000000001</v>
      </c>
      <c r="R31" s="6">
        <v>0</v>
      </c>
    </row>
    <row r="32" spans="1:18" ht="15.75" customHeight="1">
      <c r="A32" s="44">
        <v>43844.250117418982</v>
      </c>
      <c r="B32" s="6">
        <v>30.6</v>
      </c>
      <c r="C32" s="6">
        <v>36</v>
      </c>
      <c r="D32" s="6">
        <v>2.4300000000000002</v>
      </c>
      <c r="E32" s="6">
        <v>0.47</v>
      </c>
      <c r="F32" s="6">
        <v>2.31</v>
      </c>
      <c r="G32" s="6">
        <v>18.829999999999998</v>
      </c>
      <c r="H32" s="6">
        <v>21.13</v>
      </c>
      <c r="I32" s="6">
        <v>0.26</v>
      </c>
      <c r="J32" s="45"/>
      <c r="K32" s="45"/>
      <c r="L32" s="6">
        <v>25.1</v>
      </c>
      <c r="M32" s="6">
        <v>92.6</v>
      </c>
      <c r="N32" s="6">
        <v>1010.2</v>
      </c>
      <c r="O32" s="6">
        <v>5</v>
      </c>
      <c r="P32" s="6">
        <v>0.56999999999999995</v>
      </c>
      <c r="Q32" s="6">
        <v>141.80000000000001</v>
      </c>
      <c r="R32" s="6">
        <v>0</v>
      </c>
    </row>
    <row r="33" spans="1:18" ht="15.75" customHeight="1">
      <c r="A33" s="44">
        <v>43844.291784143519</v>
      </c>
      <c r="B33" s="45"/>
      <c r="C33" s="6">
        <v>36</v>
      </c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ht="15.75" customHeight="1">
      <c r="A34" s="44">
        <v>43844.333450868056</v>
      </c>
      <c r="B34" s="45"/>
      <c r="C34" s="6">
        <v>36</v>
      </c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</row>
    <row r="35" spans="1:18" ht="15.75" customHeight="1">
      <c r="A35" s="44">
        <v>43844.375117592594</v>
      </c>
      <c r="B35" s="45"/>
      <c r="C35" s="6">
        <v>36</v>
      </c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ht="15.75" customHeight="1">
      <c r="A36" s="44">
        <v>43844.416784317131</v>
      </c>
      <c r="B36" s="45"/>
      <c r="C36" s="6">
        <v>36</v>
      </c>
      <c r="D36" s="6">
        <v>10.91</v>
      </c>
      <c r="E36" s="6">
        <v>0.28999999999999998</v>
      </c>
      <c r="F36" s="6">
        <v>1.39</v>
      </c>
      <c r="G36" s="6">
        <v>11.06</v>
      </c>
      <c r="H36" s="6">
        <v>12.46</v>
      </c>
      <c r="I36" s="6">
        <v>1.51</v>
      </c>
      <c r="J36" s="45"/>
      <c r="K36" s="45"/>
      <c r="L36" s="45"/>
      <c r="M36" s="45"/>
      <c r="N36" s="45"/>
      <c r="O36" s="45"/>
      <c r="P36" s="45"/>
      <c r="Q36" s="45"/>
      <c r="R36" s="45"/>
    </row>
    <row r="37" spans="1:18" ht="15.75" customHeight="1">
      <c r="A37" s="44">
        <v>43844.458451041668</v>
      </c>
      <c r="B37" s="6">
        <v>30.9</v>
      </c>
      <c r="C37" s="6">
        <v>36</v>
      </c>
      <c r="D37" s="46"/>
      <c r="E37" s="6">
        <v>0.35</v>
      </c>
      <c r="F37" s="6">
        <v>1.77</v>
      </c>
      <c r="G37" s="6">
        <v>10.43</v>
      </c>
      <c r="H37" s="6">
        <v>12.19</v>
      </c>
      <c r="I37" s="6">
        <v>2.87</v>
      </c>
      <c r="J37" s="6">
        <v>0</v>
      </c>
      <c r="K37" s="6">
        <v>6</v>
      </c>
      <c r="L37" s="6">
        <v>27.3</v>
      </c>
      <c r="M37" s="6">
        <v>81.3</v>
      </c>
      <c r="N37" s="6">
        <v>1011.5</v>
      </c>
      <c r="O37" s="6">
        <v>271</v>
      </c>
      <c r="P37" s="6">
        <v>2.2599999999999998</v>
      </c>
      <c r="Q37" s="6">
        <v>58.8</v>
      </c>
      <c r="R37" s="6">
        <v>3.4</v>
      </c>
    </row>
    <row r="38" spans="1:18" ht="15.75" customHeight="1">
      <c r="A38" s="44">
        <v>43844.500117766205</v>
      </c>
      <c r="B38" s="6">
        <v>30.1</v>
      </c>
      <c r="C38" s="6">
        <v>36</v>
      </c>
      <c r="D38" s="46"/>
      <c r="E38" s="6">
        <v>0.38</v>
      </c>
      <c r="F38" s="6">
        <v>2.85</v>
      </c>
      <c r="G38" s="6">
        <v>12.15</v>
      </c>
      <c r="H38" s="6">
        <v>14.99</v>
      </c>
      <c r="I38" s="47"/>
      <c r="J38" s="47"/>
      <c r="K38" s="47"/>
      <c r="L38" s="6">
        <v>25.2</v>
      </c>
      <c r="M38" s="6">
        <v>90.9</v>
      </c>
      <c r="N38" s="6">
        <v>1011.4</v>
      </c>
      <c r="O38" s="6">
        <v>158</v>
      </c>
      <c r="P38" s="6">
        <v>1.02</v>
      </c>
      <c r="Q38" s="6">
        <v>4.17</v>
      </c>
      <c r="R38" s="6">
        <v>4.5999999999999996</v>
      </c>
    </row>
    <row r="39" spans="1:18" ht="15.75" customHeight="1">
      <c r="A39" s="44">
        <v>43844.541784490742</v>
      </c>
      <c r="B39" s="6">
        <v>30</v>
      </c>
      <c r="C39" s="6">
        <v>36</v>
      </c>
      <c r="D39" s="46"/>
      <c r="E39" s="6">
        <v>0.57999999999999996</v>
      </c>
      <c r="F39" s="6">
        <v>3.38</v>
      </c>
      <c r="G39" s="6">
        <v>12.07</v>
      </c>
      <c r="H39" s="6">
        <v>15.45</v>
      </c>
      <c r="I39" s="6">
        <v>2.0699999999999998</v>
      </c>
      <c r="J39" s="6">
        <v>0</v>
      </c>
      <c r="K39" s="6">
        <v>0</v>
      </c>
      <c r="L39" s="6">
        <v>25.5</v>
      </c>
      <c r="M39" s="6">
        <v>90.4</v>
      </c>
      <c r="N39" s="6">
        <v>1010.7</v>
      </c>
      <c r="O39" s="6">
        <v>196</v>
      </c>
      <c r="P39" s="6">
        <v>0.67</v>
      </c>
      <c r="Q39" s="6">
        <v>93.3</v>
      </c>
      <c r="R39" s="6">
        <v>0</v>
      </c>
    </row>
    <row r="40" spans="1:18" ht="15.75" customHeight="1">
      <c r="A40" s="44">
        <v>43844.58345121528</v>
      </c>
      <c r="B40" s="6">
        <v>30</v>
      </c>
      <c r="C40" s="6">
        <v>36</v>
      </c>
      <c r="D40" s="46"/>
      <c r="E40" s="46"/>
      <c r="F40" s="6">
        <v>3.09</v>
      </c>
      <c r="G40" s="6">
        <v>11.28</v>
      </c>
      <c r="H40" s="6">
        <v>14.37</v>
      </c>
      <c r="I40" s="6">
        <v>2.19</v>
      </c>
      <c r="J40" s="6">
        <v>0</v>
      </c>
      <c r="K40" s="6">
        <v>0</v>
      </c>
      <c r="L40" s="6">
        <v>27.5</v>
      </c>
      <c r="M40" s="6">
        <v>78.5</v>
      </c>
      <c r="N40" s="6">
        <v>1009.6</v>
      </c>
      <c r="O40" s="6">
        <v>662</v>
      </c>
      <c r="P40" s="6">
        <v>0.9</v>
      </c>
      <c r="Q40" s="6">
        <v>55.43</v>
      </c>
      <c r="R40" s="6">
        <v>0</v>
      </c>
    </row>
    <row r="41" spans="1:18" ht="15.75" customHeight="1">
      <c r="A41" s="44">
        <v>43844.625117939817</v>
      </c>
      <c r="B41" s="6">
        <v>30.9</v>
      </c>
      <c r="C41" s="6">
        <v>36</v>
      </c>
      <c r="D41" s="6">
        <v>8.48</v>
      </c>
      <c r="E41" s="46"/>
      <c r="F41" s="6">
        <v>1.55</v>
      </c>
      <c r="G41" s="6">
        <v>9.3699999999999992</v>
      </c>
      <c r="H41" s="6">
        <v>10.92</v>
      </c>
      <c r="I41" s="6">
        <v>2.68</v>
      </c>
      <c r="J41" s="6">
        <v>0</v>
      </c>
      <c r="K41" s="6">
        <v>0</v>
      </c>
      <c r="L41" s="6">
        <v>29.1</v>
      </c>
      <c r="M41" s="6">
        <v>69.7</v>
      </c>
      <c r="N41" s="6">
        <v>1008.6</v>
      </c>
      <c r="O41" s="6">
        <v>645</v>
      </c>
      <c r="P41" s="6">
        <v>2.5499999999999998</v>
      </c>
      <c r="Q41" s="6">
        <v>42.02</v>
      </c>
      <c r="R41" s="6">
        <v>0</v>
      </c>
    </row>
    <row r="42" spans="1:18" ht="15.75" customHeight="1">
      <c r="A42" s="44">
        <v>43844.666784664354</v>
      </c>
      <c r="B42" s="6">
        <v>31.5</v>
      </c>
      <c r="C42" s="6">
        <v>36</v>
      </c>
      <c r="D42" s="6">
        <v>8.77</v>
      </c>
      <c r="E42" s="6">
        <v>0.52</v>
      </c>
      <c r="F42" s="6">
        <v>1.24</v>
      </c>
      <c r="G42" s="6">
        <v>8.7799999999999994</v>
      </c>
      <c r="H42" s="6">
        <v>10.029999999999999</v>
      </c>
      <c r="I42" s="6">
        <v>4.3</v>
      </c>
      <c r="J42" s="6">
        <v>0</v>
      </c>
      <c r="K42" s="6">
        <v>0</v>
      </c>
      <c r="L42" s="6">
        <v>29.1</v>
      </c>
      <c r="M42" s="6">
        <v>70</v>
      </c>
      <c r="N42" s="6">
        <v>1008.4</v>
      </c>
      <c r="O42" s="6">
        <v>459</v>
      </c>
      <c r="P42" s="6">
        <v>2.71</v>
      </c>
      <c r="Q42" s="6">
        <v>37.33</v>
      </c>
      <c r="R42" s="6">
        <v>0</v>
      </c>
    </row>
    <row r="43" spans="1:18" ht="15.75" customHeight="1">
      <c r="A43" s="44">
        <v>43844.708451388891</v>
      </c>
      <c r="B43" s="6">
        <v>32</v>
      </c>
      <c r="C43" s="6">
        <v>36</v>
      </c>
      <c r="D43" s="6">
        <v>8.1999999999999993</v>
      </c>
      <c r="E43" s="6">
        <v>0.56999999999999995</v>
      </c>
      <c r="F43" s="6">
        <v>1.57</v>
      </c>
      <c r="G43" s="6">
        <v>10.53</v>
      </c>
      <c r="H43" s="6">
        <v>12.11</v>
      </c>
      <c r="I43" s="6">
        <v>2.79</v>
      </c>
      <c r="J43" s="45"/>
      <c r="K43" s="6">
        <v>0</v>
      </c>
      <c r="L43" s="6">
        <v>28.6</v>
      </c>
      <c r="M43" s="6">
        <v>74</v>
      </c>
      <c r="N43" s="6">
        <v>1008.3</v>
      </c>
      <c r="O43" s="6">
        <v>126</v>
      </c>
      <c r="P43" s="6">
        <v>2.35</v>
      </c>
      <c r="Q43" s="6">
        <v>38.01</v>
      </c>
      <c r="R43" s="6">
        <v>0</v>
      </c>
    </row>
    <row r="44" spans="1:18" ht="15.75" customHeight="1">
      <c r="A44" s="44">
        <v>43844.750118113428</v>
      </c>
      <c r="B44" s="45"/>
      <c r="C44" s="6">
        <v>36</v>
      </c>
      <c r="D44" s="6">
        <v>5.23</v>
      </c>
      <c r="E44" s="6">
        <v>0.47</v>
      </c>
      <c r="F44" s="6">
        <v>2.85</v>
      </c>
      <c r="G44" s="6">
        <v>13.42</v>
      </c>
      <c r="H44" s="6">
        <v>16.260000000000002</v>
      </c>
      <c r="I44" s="6">
        <v>1.96</v>
      </c>
      <c r="J44" s="45"/>
      <c r="K44" s="45"/>
      <c r="L44" s="45"/>
      <c r="M44" s="45"/>
      <c r="N44" s="45"/>
      <c r="O44" s="45"/>
      <c r="P44" s="45"/>
      <c r="Q44" s="45"/>
      <c r="R44" s="45"/>
    </row>
    <row r="45" spans="1:18" ht="15.75" customHeight="1">
      <c r="A45" s="44">
        <v>43844.791784837966</v>
      </c>
      <c r="B45" s="45"/>
      <c r="C45" s="6">
        <v>36</v>
      </c>
      <c r="D45" s="6">
        <v>3.87</v>
      </c>
      <c r="E45" s="6">
        <v>0.51</v>
      </c>
      <c r="F45" s="6">
        <v>2.29</v>
      </c>
      <c r="G45" s="6">
        <v>14.32</v>
      </c>
      <c r="H45" s="6">
        <v>16.600000000000001</v>
      </c>
      <c r="I45" s="6">
        <v>4.25</v>
      </c>
      <c r="J45" s="45"/>
      <c r="K45" s="6">
        <v>2</v>
      </c>
      <c r="L45" s="45"/>
      <c r="M45" s="45"/>
      <c r="N45" s="45"/>
      <c r="O45" s="45"/>
      <c r="P45" s="45"/>
      <c r="Q45" s="45"/>
      <c r="R45" s="45"/>
    </row>
    <row r="46" spans="1:18" ht="15.75" customHeight="1">
      <c r="A46" s="44">
        <v>43844.833451562503</v>
      </c>
      <c r="B46" s="45"/>
      <c r="C46" s="6">
        <v>36</v>
      </c>
      <c r="D46" s="6">
        <v>2.38</v>
      </c>
      <c r="E46" s="6">
        <v>0.54</v>
      </c>
      <c r="F46" s="6">
        <v>2.58</v>
      </c>
      <c r="G46" s="6">
        <v>15.84</v>
      </c>
      <c r="H46" s="6">
        <v>18.41</v>
      </c>
      <c r="I46" s="6">
        <v>5.05</v>
      </c>
      <c r="J46" s="45"/>
      <c r="K46" s="6">
        <v>1</v>
      </c>
      <c r="L46" s="45"/>
      <c r="M46" s="45"/>
      <c r="N46" s="45"/>
      <c r="O46" s="45"/>
      <c r="P46" s="45"/>
      <c r="Q46" s="45"/>
      <c r="R46" s="45"/>
    </row>
    <row r="47" spans="1:18" ht="15.75" customHeight="1">
      <c r="A47" s="44">
        <v>43844.87511828704</v>
      </c>
      <c r="B47" s="45"/>
      <c r="C47" s="6">
        <v>36</v>
      </c>
      <c r="D47" s="6">
        <v>3.06</v>
      </c>
      <c r="E47" s="6">
        <v>0.53</v>
      </c>
      <c r="F47" s="6">
        <v>1.91</v>
      </c>
      <c r="G47" s="6">
        <v>15.55</v>
      </c>
      <c r="H47" s="6">
        <v>17.46</v>
      </c>
      <c r="I47" s="6">
        <v>4.1399999999999997</v>
      </c>
      <c r="J47" s="45"/>
      <c r="K47" s="6">
        <v>2</v>
      </c>
      <c r="L47" s="45"/>
      <c r="M47" s="45"/>
      <c r="N47" s="45"/>
      <c r="O47" s="45"/>
      <c r="P47" s="45"/>
      <c r="Q47" s="45"/>
      <c r="R47" s="45"/>
    </row>
    <row r="48" spans="1:18" ht="15.75" customHeight="1">
      <c r="A48" s="44">
        <v>43844.916785011577</v>
      </c>
      <c r="B48" s="45"/>
      <c r="C48" s="6">
        <v>36</v>
      </c>
      <c r="D48" s="6">
        <v>4.03</v>
      </c>
      <c r="E48" s="6">
        <v>0.53</v>
      </c>
      <c r="F48" s="6">
        <v>1.29</v>
      </c>
      <c r="G48" s="6">
        <v>14.07</v>
      </c>
      <c r="H48" s="6">
        <v>15.36</v>
      </c>
      <c r="I48" s="6">
        <v>4.09</v>
      </c>
      <c r="J48" s="45"/>
      <c r="K48" s="6">
        <v>3</v>
      </c>
      <c r="L48" s="45"/>
      <c r="M48" s="45"/>
      <c r="N48" s="45"/>
      <c r="O48" s="45"/>
      <c r="P48" s="45"/>
      <c r="Q48" s="45"/>
      <c r="R48" s="45"/>
    </row>
    <row r="49" spans="1:18" ht="15.75" customHeight="1">
      <c r="A49" s="44">
        <v>43844.958451736115</v>
      </c>
      <c r="B49" s="45"/>
      <c r="C49" s="6">
        <v>36</v>
      </c>
      <c r="D49" s="6">
        <v>3.31</v>
      </c>
      <c r="E49" s="6">
        <v>0.56999999999999995</v>
      </c>
      <c r="F49" s="6">
        <v>1.22</v>
      </c>
      <c r="G49" s="6">
        <v>14.6</v>
      </c>
      <c r="H49" s="6">
        <v>15.83</v>
      </c>
      <c r="I49" s="6">
        <v>3.71</v>
      </c>
      <c r="J49" s="45"/>
      <c r="K49" s="6">
        <v>0</v>
      </c>
      <c r="L49" s="45"/>
      <c r="M49" s="45"/>
      <c r="N49" s="45"/>
      <c r="O49" s="45"/>
      <c r="P49" s="45"/>
      <c r="Q49" s="45"/>
      <c r="R49" s="45"/>
    </row>
    <row r="50" spans="1:18" ht="15.75" customHeight="1">
      <c r="A50" s="44">
        <v>43845.000118460652</v>
      </c>
      <c r="B50" s="45"/>
      <c r="C50" s="6">
        <v>36</v>
      </c>
      <c r="D50" s="6">
        <v>4.25</v>
      </c>
      <c r="E50" s="6">
        <v>0.5</v>
      </c>
      <c r="F50" s="6">
        <v>0.6</v>
      </c>
      <c r="G50" s="6">
        <v>13.62</v>
      </c>
      <c r="H50" s="6">
        <v>14.22</v>
      </c>
      <c r="I50" s="6">
        <v>3.63</v>
      </c>
      <c r="J50" s="45"/>
      <c r="K50" s="6">
        <v>0</v>
      </c>
      <c r="L50" s="45"/>
      <c r="M50" s="45"/>
      <c r="N50" s="45"/>
      <c r="O50" s="45"/>
      <c r="P50" s="45"/>
      <c r="Q50" s="45"/>
      <c r="R50" s="45"/>
    </row>
    <row r="51" spans="1:18" ht="15.75" customHeight="1">
      <c r="A51" s="44">
        <v>43845.041785185182</v>
      </c>
      <c r="B51" s="45"/>
      <c r="C51" s="6">
        <v>36</v>
      </c>
      <c r="D51" s="6">
        <v>5.49</v>
      </c>
      <c r="E51" s="6">
        <v>0.14000000000000001</v>
      </c>
      <c r="F51" s="6">
        <v>0.34</v>
      </c>
      <c r="G51" s="6">
        <v>11.23</v>
      </c>
      <c r="H51" s="6">
        <v>11.57</v>
      </c>
      <c r="I51" s="6">
        <v>2.68</v>
      </c>
      <c r="J51" s="45"/>
      <c r="K51" s="6">
        <v>0</v>
      </c>
      <c r="L51" s="45"/>
      <c r="M51" s="45"/>
      <c r="N51" s="45"/>
      <c r="O51" s="45"/>
      <c r="P51" s="45"/>
      <c r="Q51" s="45"/>
      <c r="R51" s="45"/>
    </row>
    <row r="52" spans="1:18" ht="15.75" customHeight="1">
      <c r="A52" s="44">
        <v>43845.083451909719</v>
      </c>
      <c r="B52" s="45"/>
      <c r="C52" s="6">
        <v>36</v>
      </c>
      <c r="D52" s="6">
        <v>4.63</v>
      </c>
      <c r="E52" s="6">
        <v>0.17</v>
      </c>
      <c r="F52" s="6">
        <v>0.37</v>
      </c>
      <c r="G52" s="6">
        <v>10.97</v>
      </c>
      <c r="H52" s="6">
        <v>11.34</v>
      </c>
      <c r="I52" s="6">
        <v>2.54</v>
      </c>
      <c r="J52" s="45"/>
      <c r="K52" s="6">
        <v>0</v>
      </c>
      <c r="L52" s="45"/>
      <c r="M52" s="45"/>
      <c r="N52" s="45"/>
      <c r="O52" s="45"/>
      <c r="P52" s="45"/>
      <c r="Q52" s="45"/>
      <c r="R52" s="45"/>
    </row>
    <row r="53" spans="1:18" ht="15.75" customHeight="1">
      <c r="A53" s="44">
        <v>43845.125118634256</v>
      </c>
      <c r="B53" s="45"/>
      <c r="C53" s="6">
        <v>36</v>
      </c>
      <c r="D53" s="6">
        <v>5.84</v>
      </c>
      <c r="E53" s="6">
        <v>0.17</v>
      </c>
      <c r="F53" s="6">
        <v>0.18</v>
      </c>
      <c r="G53" s="6">
        <v>10.58</v>
      </c>
      <c r="H53" s="6">
        <v>10.76</v>
      </c>
      <c r="I53" s="6">
        <v>2.46</v>
      </c>
      <c r="J53" s="45"/>
      <c r="K53" s="6">
        <v>0</v>
      </c>
      <c r="L53" s="45"/>
      <c r="M53" s="45"/>
      <c r="N53" s="45"/>
      <c r="O53" s="45"/>
      <c r="P53" s="45"/>
      <c r="Q53" s="45"/>
      <c r="R53" s="45"/>
    </row>
    <row r="54" spans="1:18" ht="15.75" customHeight="1">
      <c r="A54" s="44">
        <v>43845.166785358793</v>
      </c>
      <c r="B54" s="45"/>
      <c r="C54" s="6">
        <v>36</v>
      </c>
      <c r="D54" s="6">
        <v>6.31</v>
      </c>
      <c r="E54" s="6">
        <v>0.19</v>
      </c>
      <c r="F54" s="6">
        <v>0.14000000000000001</v>
      </c>
      <c r="G54" s="6">
        <v>9.09</v>
      </c>
      <c r="H54" s="6">
        <v>9.23</v>
      </c>
      <c r="I54" s="6">
        <v>2.39</v>
      </c>
      <c r="J54" s="45"/>
      <c r="K54" s="6">
        <v>0</v>
      </c>
      <c r="L54" s="45"/>
      <c r="M54" s="45"/>
      <c r="N54" s="45"/>
      <c r="O54" s="45"/>
      <c r="P54" s="45"/>
      <c r="Q54" s="45"/>
      <c r="R54" s="45"/>
    </row>
    <row r="55" spans="1:18" ht="15.75" customHeight="1">
      <c r="A55" s="44">
        <v>43845.20845208333</v>
      </c>
      <c r="B55" s="45"/>
      <c r="C55" s="6">
        <v>36</v>
      </c>
      <c r="D55" s="6">
        <v>6.32</v>
      </c>
      <c r="E55" s="6">
        <v>0.21</v>
      </c>
      <c r="F55" s="6">
        <v>0.27</v>
      </c>
      <c r="G55" s="6">
        <v>8.64</v>
      </c>
      <c r="H55" s="6">
        <v>8.91</v>
      </c>
      <c r="I55" s="6">
        <v>2.29</v>
      </c>
      <c r="J55" s="45"/>
      <c r="K55" s="6">
        <v>0</v>
      </c>
      <c r="L55" s="45"/>
      <c r="M55" s="45"/>
      <c r="N55" s="45"/>
      <c r="O55" s="45"/>
      <c r="P55" s="45"/>
      <c r="Q55" s="45"/>
      <c r="R55" s="45"/>
    </row>
    <row r="56" spans="1:18" ht="15.75" customHeight="1">
      <c r="A56" s="44">
        <v>43845.250118807868</v>
      </c>
      <c r="B56" s="45"/>
      <c r="C56" s="6">
        <v>36</v>
      </c>
      <c r="D56" s="6">
        <v>4.4400000000000004</v>
      </c>
      <c r="E56" s="6">
        <v>0.27</v>
      </c>
      <c r="F56" s="6">
        <v>0.6</v>
      </c>
      <c r="G56" s="6">
        <v>10.58</v>
      </c>
      <c r="H56" s="6">
        <v>11.18</v>
      </c>
      <c r="I56" s="6">
        <v>2.33</v>
      </c>
      <c r="J56" s="45"/>
      <c r="K56" s="6">
        <v>0</v>
      </c>
      <c r="L56" s="45"/>
      <c r="M56" s="45"/>
      <c r="N56" s="45"/>
      <c r="O56" s="45"/>
      <c r="P56" s="45"/>
      <c r="Q56" s="45"/>
      <c r="R56" s="45"/>
    </row>
    <row r="57" spans="1:18" ht="15.75" customHeight="1">
      <c r="A57" s="44">
        <v>43845.291785532405</v>
      </c>
      <c r="B57" s="45"/>
      <c r="C57" s="6">
        <v>36</v>
      </c>
      <c r="D57" s="6">
        <v>2.34</v>
      </c>
      <c r="E57" s="6">
        <v>0.39</v>
      </c>
      <c r="F57" s="6">
        <v>7.07</v>
      </c>
      <c r="G57" s="6">
        <v>14.3</v>
      </c>
      <c r="H57" s="6">
        <v>21.36</v>
      </c>
      <c r="I57" s="6">
        <v>2.41</v>
      </c>
      <c r="J57" s="45"/>
      <c r="K57" s="6">
        <v>0</v>
      </c>
      <c r="L57" s="45"/>
      <c r="M57" s="45"/>
      <c r="N57" s="45"/>
      <c r="O57" s="45"/>
      <c r="P57" s="45"/>
      <c r="Q57" s="45"/>
      <c r="R57" s="45"/>
    </row>
    <row r="58" spans="1:18" ht="15.75" customHeight="1">
      <c r="A58" s="44">
        <v>43845.333452256942</v>
      </c>
      <c r="B58" s="45"/>
      <c r="C58" s="6">
        <v>36</v>
      </c>
      <c r="D58" s="6">
        <v>6.73</v>
      </c>
      <c r="E58" s="6">
        <v>0.4</v>
      </c>
      <c r="F58" s="6">
        <v>6.18</v>
      </c>
      <c r="G58" s="6">
        <v>12.11</v>
      </c>
      <c r="H58" s="6">
        <v>18.34</v>
      </c>
      <c r="I58" s="6">
        <v>1.52</v>
      </c>
      <c r="J58" s="45"/>
      <c r="K58" s="6">
        <v>1</v>
      </c>
      <c r="L58" s="45"/>
      <c r="M58" s="45"/>
      <c r="N58" s="45"/>
      <c r="O58" s="45"/>
      <c r="P58" s="45"/>
      <c r="Q58" s="45"/>
      <c r="R58" s="45"/>
    </row>
    <row r="59" spans="1:18" ht="15.75" customHeight="1">
      <c r="A59" s="44">
        <v>43845.375118981479</v>
      </c>
      <c r="B59" s="45"/>
      <c r="C59" s="6">
        <v>36</v>
      </c>
      <c r="D59" s="6">
        <v>7</v>
      </c>
      <c r="E59" s="6">
        <v>0.38</v>
      </c>
      <c r="F59" s="6">
        <v>3.3</v>
      </c>
      <c r="G59" s="6">
        <v>11.64</v>
      </c>
      <c r="H59" s="6">
        <v>14.94</v>
      </c>
      <c r="I59" s="6">
        <v>1.86</v>
      </c>
      <c r="J59" s="45"/>
      <c r="K59" s="6">
        <v>0</v>
      </c>
      <c r="L59" s="45"/>
      <c r="M59" s="45"/>
      <c r="N59" s="45"/>
      <c r="O59" s="45"/>
      <c r="P59" s="45"/>
      <c r="Q59" s="45"/>
      <c r="R59" s="45"/>
    </row>
    <row r="60" spans="1:18" ht="15.75" customHeight="1">
      <c r="A60" s="44">
        <v>43845.416785706017</v>
      </c>
      <c r="B60" s="6">
        <v>29.6</v>
      </c>
      <c r="C60" s="6">
        <v>36</v>
      </c>
      <c r="D60" s="6">
        <v>8.75</v>
      </c>
      <c r="E60" s="6">
        <v>0.41</v>
      </c>
      <c r="F60" s="6">
        <v>3.52</v>
      </c>
      <c r="G60" s="6">
        <v>10.54</v>
      </c>
      <c r="H60" s="6">
        <v>14.06</v>
      </c>
      <c r="I60" s="6">
        <v>2.93</v>
      </c>
      <c r="J60" s="45"/>
      <c r="K60" s="6">
        <v>14</v>
      </c>
      <c r="L60" s="6">
        <v>27.7</v>
      </c>
      <c r="M60" s="6">
        <v>79.900000000000006</v>
      </c>
      <c r="N60" s="6">
        <v>1011.6</v>
      </c>
      <c r="O60" s="6">
        <v>694</v>
      </c>
      <c r="P60" s="6">
        <v>2.02</v>
      </c>
      <c r="Q60" s="6">
        <v>46.95</v>
      </c>
      <c r="R60" s="6">
        <v>0</v>
      </c>
    </row>
    <row r="61" spans="1:18" ht="15.75" customHeight="1">
      <c r="A61" s="44">
        <v>43845.458452430554</v>
      </c>
      <c r="B61" s="6">
        <v>30.7</v>
      </c>
      <c r="C61" s="6">
        <v>36</v>
      </c>
      <c r="D61" s="6">
        <v>8.17</v>
      </c>
      <c r="E61" s="6">
        <v>0.4</v>
      </c>
      <c r="F61" s="6">
        <v>2.0499999999999998</v>
      </c>
      <c r="G61" s="6">
        <v>10.53</v>
      </c>
      <c r="H61" s="6">
        <v>12.58</v>
      </c>
      <c r="I61" s="6">
        <v>2.42</v>
      </c>
      <c r="J61" s="47"/>
      <c r="K61" s="47"/>
      <c r="L61" s="6">
        <v>28.1</v>
      </c>
      <c r="M61" s="6">
        <v>77.2</v>
      </c>
      <c r="N61" s="6">
        <v>1011.4</v>
      </c>
      <c r="O61" s="6">
        <v>389</v>
      </c>
      <c r="P61" s="6">
        <v>3.03</v>
      </c>
      <c r="Q61" s="6">
        <v>54.51</v>
      </c>
      <c r="R61" s="6">
        <v>0</v>
      </c>
    </row>
    <row r="62" spans="1:18" ht="15.75" customHeight="1">
      <c r="A62" s="44">
        <v>43845.500119155091</v>
      </c>
      <c r="B62" s="6">
        <v>30.6</v>
      </c>
      <c r="C62" s="6">
        <v>36</v>
      </c>
      <c r="D62" s="6">
        <v>10.59</v>
      </c>
      <c r="E62" s="6">
        <v>0.43</v>
      </c>
      <c r="F62" s="6">
        <v>1.5</v>
      </c>
      <c r="G62" s="6">
        <v>9.17</v>
      </c>
      <c r="H62" s="6">
        <v>10.67</v>
      </c>
      <c r="I62" s="6">
        <v>3.56</v>
      </c>
      <c r="J62" s="6">
        <v>4</v>
      </c>
      <c r="K62" s="47"/>
      <c r="L62" s="6">
        <v>29</v>
      </c>
      <c r="M62" s="6">
        <v>73.5</v>
      </c>
      <c r="N62" s="6">
        <v>1011.2</v>
      </c>
      <c r="O62" s="6">
        <v>462</v>
      </c>
      <c r="P62" s="6">
        <v>2.85</v>
      </c>
      <c r="Q62" s="6">
        <v>54.56</v>
      </c>
      <c r="R62" s="6">
        <v>0</v>
      </c>
    </row>
    <row r="63" spans="1:18" ht="15.75" customHeight="1">
      <c r="A63" s="44">
        <v>43845.541785879628</v>
      </c>
      <c r="B63" s="6">
        <v>30.8</v>
      </c>
      <c r="C63" s="6">
        <v>36</v>
      </c>
      <c r="D63" s="6">
        <v>9.86</v>
      </c>
      <c r="E63" s="6">
        <v>0.45</v>
      </c>
      <c r="F63" s="6">
        <v>1.82</v>
      </c>
      <c r="G63" s="6">
        <v>8.7899999999999991</v>
      </c>
      <c r="H63" s="6">
        <v>10.61</v>
      </c>
      <c r="I63" s="6">
        <v>2.81</v>
      </c>
      <c r="J63" s="6">
        <v>1</v>
      </c>
      <c r="K63" s="47"/>
      <c r="L63" s="6">
        <v>28.8</v>
      </c>
      <c r="M63" s="6">
        <v>72.2</v>
      </c>
      <c r="N63" s="6">
        <v>1011</v>
      </c>
      <c r="O63" s="6">
        <v>356</v>
      </c>
      <c r="P63" s="6">
        <v>3.52</v>
      </c>
      <c r="Q63" s="6">
        <v>47.27</v>
      </c>
      <c r="R63" s="6">
        <v>0</v>
      </c>
    </row>
    <row r="64" spans="1:18" ht="15.75" customHeight="1">
      <c r="A64" s="44">
        <v>43845.583452604165</v>
      </c>
      <c r="B64" s="6">
        <v>30.6</v>
      </c>
      <c r="C64" s="6">
        <v>36</v>
      </c>
      <c r="D64" s="6">
        <v>9.44</v>
      </c>
      <c r="E64" s="6">
        <v>0.47</v>
      </c>
      <c r="F64" s="6">
        <v>1.74</v>
      </c>
      <c r="G64" s="6">
        <v>8.52</v>
      </c>
      <c r="H64" s="6">
        <v>10.26</v>
      </c>
      <c r="I64" s="6">
        <v>3.44</v>
      </c>
      <c r="J64" s="6">
        <v>0</v>
      </c>
      <c r="K64" s="47"/>
      <c r="L64" s="6">
        <v>28.9</v>
      </c>
      <c r="M64" s="6">
        <v>73</v>
      </c>
      <c r="N64" s="6">
        <v>1010.5</v>
      </c>
      <c r="O64" s="6">
        <v>352</v>
      </c>
      <c r="P64" s="6">
        <v>2.79</v>
      </c>
      <c r="Q64" s="6">
        <v>45.67</v>
      </c>
      <c r="R64" s="6">
        <v>0</v>
      </c>
    </row>
    <row r="65" spans="1:18" ht="15.75" customHeight="1">
      <c r="A65" s="44">
        <v>43845.625119328703</v>
      </c>
      <c r="B65" s="6">
        <v>30.8</v>
      </c>
      <c r="C65" s="6">
        <v>36</v>
      </c>
      <c r="D65" s="6">
        <v>8.74</v>
      </c>
      <c r="E65" s="46"/>
      <c r="F65" s="6">
        <v>1.71</v>
      </c>
      <c r="G65" s="6">
        <v>8.7799999999999994</v>
      </c>
      <c r="H65" s="6">
        <v>10.5</v>
      </c>
      <c r="I65" s="6">
        <v>3.9</v>
      </c>
      <c r="J65" s="6">
        <v>0</v>
      </c>
      <c r="K65" s="45"/>
      <c r="L65" s="6">
        <v>29</v>
      </c>
      <c r="M65" s="6">
        <v>72.3</v>
      </c>
      <c r="N65" s="6">
        <v>1009.7</v>
      </c>
      <c r="O65" s="6">
        <v>430</v>
      </c>
      <c r="P65" s="6">
        <v>2.83</v>
      </c>
      <c r="Q65" s="6">
        <v>46.13</v>
      </c>
      <c r="R65" s="6">
        <v>0</v>
      </c>
    </row>
    <row r="66" spans="1:18" ht="15.75" customHeight="1">
      <c r="A66" s="44">
        <v>43845.66678605324</v>
      </c>
      <c r="B66" s="6">
        <v>31.4</v>
      </c>
      <c r="C66" s="6">
        <v>36</v>
      </c>
      <c r="D66" s="6">
        <v>9.67</v>
      </c>
      <c r="E66" s="46"/>
      <c r="F66" s="6">
        <v>1.51</v>
      </c>
      <c r="G66" s="6">
        <v>8.33</v>
      </c>
      <c r="H66" s="6">
        <v>9.84</v>
      </c>
      <c r="I66" s="6">
        <v>2.15</v>
      </c>
      <c r="J66" s="6">
        <v>0</v>
      </c>
      <c r="K66" s="45"/>
      <c r="L66" s="6">
        <v>29.4</v>
      </c>
      <c r="M66" s="6">
        <v>70.7</v>
      </c>
      <c r="N66" s="6">
        <v>1008.9</v>
      </c>
      <c r="O66" s="6">
        <v>349</v>
      </c>
      <c r="P66" s="6">
        <v>3.12</v>
      </c>
      <c r="Q66" s="6">
        <v>34.130000000000003</v>
      </c>
      <c r="R66" s="6">
        <v>0</v>
      </c>
    </row>
    <row r="67" spans="1:18" ht="15.75" customHeight="1">
      <c r="A67" s="44">
        <v>43845.708452777777</v>
      </c>
      <c r="B67" s="6">
        <v>28.4</v>
      </c>
      <c r="C67" s="6">
        <v>36</v>
      </c>
      <c r="D67" s="6">
        <v>8.52</v>
      </c>
      <c r="E67" s="46"/>
      <c r="F67" s="6">
        <v>1.91</v>
      </c>
      <c r="G67" s="6">
        <v>8.6</v>
      </c>
      <c r="H67" s="6">
        <v>10.51</v>
      </c>
      <c r="I67" s="6">
        <v>2.4700000000000002</v>
      </c>
      <c r="J67" s="6">
        <v>0</v>
      </c>
      <c r="K67" s="45"/>
      <c r="L67" s="6">
        <v>28.9</v>
      </c>
      <c r="M67" s="6">
        <v>73.2</v>
      </c>
      <c r="N67" s="6">
        <v>1008.8</v>
      </c>
      <c r="O67" s="6">
        <v>153</v>
      </c>
      <c r="P67" s="6">
        <v>2.77</v>
      </c>
      <c r="Q67" s="6">
        <v>36.29</v>
      </c>
      <c r="R67" s="6">
        <v>0</v>
      </c>
    </row>
    <row r="68" spans="1:18" ht="15.75" customHeight="1">
      <c r="A68" s="44">
        <v>43845.750119502314</v>
      </c>
      <c r="B68" s="6">
        <v>23.4</v>
      </c>
      <c r="C68" s="6">
        <v>36</v>
      </c>
      <c r="D68" s="6">
        <v>6.51</v>
      </c>
      <c r="E68" s="6">
        <v>0.37</v>
      </c>
      <c r="F68" s="6">
        <v>2.84</v>
      </c>
      <c r="G68" s="6">
        <v>11.69</v>
      </c>
      <c r="H68" s="6">
        <v>14.53</v>
      </c>
      <c r="I68" s="6">
        <v>2.02</v>
      </c>
      <c r="J68" s="6">
        <v>9</v>
      </c>
      <c r="K68" s="45"/>
      <c r="L68" s="6">
        <v>28.2</v>
      </c>
      <c r="M68" s="6">
        <v>77.3</v>
      </c>
      <c r="N68" s="6">
        <v>1009.2</v>
      </c>
      <c r="O68" s="6">
        <v>29</v>
      </c>
      <c r="P68" s="6">
        <v>2.06</v>
      </c>
      <c r="Q68" s="6">
        <v>29.99</v>
      </c>
      <c r="R68" s="6">
        <v>0</v>
      </c>
    </row>
    <row r="69" spans="1:18" ht="15.75" customHeight="1">
      <c r="A69" s="44">
        <v>43845.791786226851</v>
      </c>
      <c r="B69" s="6">
        <v>22.3</v>
      </c>
      <c r="C69" s="6">
        <v>36</v>
      </c>
      <c r="D69" s="6">
        <v>5.03</v>
      </c>
      <c r="E69" s="6">
        <v>0.32</v>
      </c>
      <c r="F69" s="6">
        <v>1.65</v>
      </c>
      <c r="G69" s="6">
        <v>12.26</v>
      </c>
      <c r="H69" s="6">
        <v>13.91</v>
      </c>
      <c r="I69" s="6">
        <v>0.79</v>
      </c>
      <c r="J69" s="6">
        <v>9</v>
      </c>
      <c r="K69" s="45"/>
      <c r="L69" s="6">
        <v>27.5</v>
      </c>
      <c r="M69" s="6">
        <v>80.400000000000006</v>
      </c>
      <c r="N69" s="6">
        <v>1009.5</v>
      </c>
      <c r="O69" s="6">
        <v>0</v>
      </c>
      <c r="P69" s="6">
        <v>1.8</v>
      </c>
      <c r="Q69" s="6">
        <v>31.85</v>
      </c>
      <c r="R69" s="6">
        <v>0</v>
      </c>
    </row>
    <row r="70" spans="1:18" ht="15.75" customHeight="1">
      <c r="A70" s="44">
        <v>43845.833452951389</v>
      </c>
      <c r="B70" s="6">
        <v>22.2</v>
      </c>
      <c r="C70" s="6">
        <v>36</v>
      </c>
      <c r="D70" s="6">
        <v>4.01</v>
      </c>
      <c r="E70" s="6">
        <v>0.32</v>
      </c>
      <c r="F70" s="6">
        <v>1.55</v>
      </c>
      <c r="G70" s="6">
        <v>12.48</v>
      </c>
      <c r="H70" s="6">
        <v>14.04</v>
      </c>
      <c r="I70" s="6">
        <v>2.5499999999999998</v>
      </c>
      <c r="J70" s="6">
        <v>11</v>
      </c>
      <c r="K70" s="45"/>
      <c r="L70" s="6">
        <v>27.3</v>
      </c>
      <c r="M70" s="6">
        <v>81.2</v>
      </c>
      <c r="N70" s="6">
        <v>1010.2</v>
      </c>
      <c r="O70" s="6">
        <v>0</v>
      </c>
      <c r="P70" s="6">
        <v>1.96</v>
      </c>
      <c r="Q70" s="6">
        <v>30.39</v>
      </c>
      <c r="R70" s="6">
        <v>0</v>
      </c>
    </row>
    <row r="71" spans="1:18" ht="15.75" customHeight="1">
      <c r="A71" s="44">
        <v>43845.875119675926</v>
      </c>
      <c r="B71" s="6">
        <v>22.2</v>
      </c>
      <c r="C71" s="6">
        <v>36</v>
      </c>
      <c r="D71" s="6">
        <v>5.44</v>
      </c>
      <c r="E71" s="6">
        <v>0.3</v>
      </c>
      <c r="F71" s="6">
        <v>0.83</v>
      </c>
      <c r="G71" s="6">
        <v>11.17</v>
      </c>
      <c r="H71" s="6">
        <v>12</v>
      </c>
      <c r="I71" s="6">
        <v>3.46</v>
      </c>
      <c r="J71" s="6">
        <v>12</v>
      </c>
      <c r="K71" s="45"/>
      <c r="L71" s="6">
        <v>27.1</v>
      </c>
      <c r="M71" s="6">
        <v>81</v>
      </c>
      <c r="N71" s="6">
        <v>1010.6</v>
      </c>
      <c r="O71" s="6">
        <v>0</v>
      </c>
      <c r="P71" s="6">
        <v>1.64</v>
      </c>
      <c r="Q71" s="6">
        <v>30.25</v>
      </c>
      <c r="R71" s="6">
        <v>0</v>
      </c>
    </row>
    <row r="72" spans="1:18" ht="15.75" customHeight="1">
      <c r="A72" s="44">
        <v>43845.916786400463</v>
      </c>
      <c r="B72" s="6">
        <v>22.2</v>
      </c>
      <c r="C72" s="6">
        <v>36</v>
      </c>
      <c r="D72" s="6">
        <v>3.62</v>
      </c>
      <c r="E72" s="6">
        <v>0.32</v>
      </c>
      <c r="F72" s="6">
        <v>0.93</v>
      </c>
      <c r="G72" s="6">
        <v>11.54</v>
      </c>
      <c r="H72" s="6">
        <v>12.47</v>
      </c>
      <c r="I72" s="6">
        <v>3.71</v>
      </c>
      <c r="J72" s="6">
        <v>8</v>
      </c>
      <c r="K72" s="45"/>
      <c r="L72" s="6">
        <v>27</v>
      </c>
      <c r="M72" s="6">
        <v>82.1</v>
      </c>
      <c r="N72" s="6">
        <v>1010.6</v>
      </c>
      <c r="O72" s="6">
        <v>1</v>
      </c>
      <c r="P72" s="6">
        <v>1.39</v>
      </c>
      <c r="Q72" s="6">
        <v>27.2</v>
      </c>
      <c r="R72" s="6">
        <v>0</v>
      </c>
    </row>
    <row r="73" spans="1:18" ht="15.75" customHeight="1">
      <c r="A73" s="44">
        <v>43845.958453125</v>
      </c>
      <c r="B73" s="6">
        <v>22.2</v>
      </c>
      <c r="C73" s="6">
        <v>36</v>
      </c>
      <c r="D73" s="6">
        <v>5.42</v>
      </c>
      <c r="E73" s="6">
        <v>0.3</v>
      </c>
      <c r="F73" s="6">
        <v>0.42</v>
      </c>
      <c r="G73" s="6">
        <v>10.23</v>
      </c>
      <c r="H73" s="6">
        <v>10.65</v>
      </c>
      <c r="I73" s="6">
        <v>4.04</v>
      </c>
      <c r="J73" s="6">
        <v>6</v>
      </c>
      <c r="K73" s="45"/>
      <c r="L73" s="6">
        <v>27</v>
      </c>
      <c r="M73" s="6">
        <v>82</v>
      </c>
      <c r="N73" s="6">
        <v>1010.4</v>
      </c>
      <c r="O73" s="6">
        <v>1</v>
      </c>
      <c r="P73" s="6">
        <v>1.28</v>
      </c>
      <c r="Q73" s="6">
        <v>42.41</v>
      </c>
      <c r="R73" s="6">
        <v>0</v>
      </c>
    </row>
    <row r="74" spans="1:18" ht="15.75" customHeight="1">
      <c r="A74" s="44">
        <v>43846.000119849537</v>
      </c>
      <c r="B74" s="6">
        <v>22.1</v>
      </c>
      <c r="C74" s="6">
        <v>36</v>
      </c>
      <c r="D74" s="6">
        <v>5.36</v>
      </c>
      <c r="E74" s="6">
        <v>0.27</v>
      </c>
      <c r="F74" s="6">
        <v>0.27</v>
      </c>
      <c r="G74" s="6">
        <v>9.24</v>
      </c>
      <c r="H74" s="6">
        <v>9.51</v>
      </c>
      <c r="I74" s="6">
        <v>3.68</v>
      </c>
      <c r="J74" s="6">
        <v>4</v>
      </c>
      <c r="K74" s="45"/>
      <c r="L74" s="6">
        <v>26.9</v>
      </c>
      <c r="M74" s="6">
        <v>83.5</v>
      </c>
      <c r="N74" s="6">
        <v>1010</v>
      </c>
      <c r="O74" s="6">
        <v>0</v>
      </c>
      <c r="P74" s="6">
        <v>1.35</v>
      </c>
      <c r="Q74" s="6">
        <v>50.36</v>
      </c>
      <c r="R74" s="6">
        <v>0</v>
      </c>
    </row>
    <row r="75" spans="1:18" ht="15.75" customHeight="1">
      <c r="A75" s="44">
        <v>43846.041786574075</v>
      </c>
      <c r="B75" s="6">
        <v>22.1</v>
      </c>
      <c r="C75" s="6">
        <v>36</v>
      </c>
      <c r="D75" s="6">
        <v>5.73</v>
      </c>
      <c r="E75" s="6">
        <v>0.13</v>
      </c>
      <c r="F75" s="6">
        <v>0.39</v>
      </c>
      <c r="G75" s="6">
        <v>8.52</v>
      </c>
      <c r="H75" s="6">
        <v>8.91</v>
      </c>
      <c r="I75" s="6">
        <v>2.86</v>
      </c>
      <c r="J75" s="6">
        <v>4</v>
      </c>
      <c r="K75" s="45"/>
      <c r="L75" s="6">
        <v>26.7</v>
      </c>
      <c r="M75" s="6">
        <v>83.7</v>
      </c>
      <c r="N75" s="6">
        <v>1009.6</v>
      </c>
      <c r="O75" s="6">
        <v>0</v>
      </c>
      <c r="P75" s="6">
        <v>1.1299999999999999</v>
      </c>
      <c r="Q75" s="6">
        <v>47.27</v>
      </c>
      <c r="R75" s="6">
        <v>0</v>
      </c>
    </row>
    <row r="76" spans="1:18" ht="15.75" customHeight="1">
      <c r="A76" s="44">
        <v>43846.083453298612</v>
      </c>
      <c r="B76" s="6">
        <v>22</v>
      </c>
      <c r="C76" s="6">
        <v>36</v>
      </c>
      <c r="D76" s="6">
        <v>4.5999999999999996</v>
      </c>
      <c r="E76" s="6">
        <v>0.16</v>
      </c>
      <c r="F76" s="6">
        <v>0.53</v>
      </c>
      <c r="G76" s="6">
        <v>9.19</v>
      </c>
      <c r="H76" s="6">
        <v>9.7200000000000006</v>
      </c>
      <c r="I76" s="6">
        <v>2.38</v>
      </c>
      <c r="J76" s="6">
        <v>5</v>
      </c>
      <c r="K76" s="45"/>
      <c r="L76" s="6">
        <v>26.3</v>
      </c>
      <c r="M76" s="6">
        <v>86.1</v>
      </c>
      <c r="N76" s="6">
        <v>1009.4</v>
      </c>
      <c r="O76" s="6">
        <v>0</v>
      </c>
      <c r="P76" s="6">
        <v>0.78</v>
      </c>
      <c r="Q76" s="6">
        <v>63.88</v>
      </c>
      <c r="R76" s="6">
        <v>0</v>
      </c>
    </row>
    <row r="77" spans="1:18" ht="15.75" customHeight="1">
      <c r="A77" s="44">
        <v>43846.125120023149</v>
      </c>
      <c r="B77" s="6">
        <v>22.1</v>
      </c>
      <c r="C77" s="6">
        <v>36</v>
      </c>
      <c r="D77" s="6">
        <v>5.3</v>
      </c>
      <c r="E77" s="6">
        <v>0.16</v>
      </c>
      <c r="F77" s="6">
        <v>0.13</v>
      </c>
      <c r="G77" s="6">
        <v>8.7799999999999994</v>
      </c>
      <c r="H77" s="6">
        <v>8.91</v>
      </c>
      <c r="I77" s="6">
        <v>2.2200000000000002</v>
      </c>
      <c r="J77" s="6">
        <v>1</v>
      </c>
      <c r="K77" s="45"/>
      <c r="L77" s="6">
        <v>26.4</v>
      </c>
      <c r="M77" s="6">
        <v>86.2</v>
      </c>
      <c r="N77" s="6">
        <v>1009.4</v>
      </c>
      <c r="O77" s="6">
        <v>1</v>
      </c>
      <c r="P77" s="6">
        <v>1.01</v>
      </c>
      <c r="Q77" s="6">
        <v>67.06</v>
      </c>
      <c r="R77" s="6">
        <v>0</v>
      </c>
    </row>
    <row r="78" spans="1:18" ht="15.75" customHeight="1">
      <c r="A78" s="44">
        <v>43846.166786747686</v>
      </c>
      <c r="B78" s="6">
        <v>22.1</v>
      </c>
      <c r="C78" s="6">
        <v>36</v>
      </c>
      <c r="D78" s="6">
        <v>6.54</v>
      </c>
      <c r="E78" s="6">
        <v>0.17</v>
      </c>
      <c r="F78" s="6">
        <v>0.12</v>
      </c>
      <c r="G78" s="6">
        <v>7.69</v>
      </c>
      <c r="H78" s="6">
        <v>7.8</v>
      </c>
      <c r="I78" s="6">
        <v>2.61</v>
      </c>
      <c r="J78" s="6">
        <v>1</v>
      </c>
      <c r="K78" s="45"/>
      <c r="L78" s="6">
        <v>26.5</v>
      </c>
      <c r="M78" s="6">
        <v>85</v>
      </c>
      <c r="N78" s="6">
        <v>1009.6</v>
      </c>
      <c r="O78" s="6">
        <v>1</v>
      </c>
      <c r="P78" s="6">
        <v>1.22</v>
      </c>
      <c r="Q78" s="6">
        <v>70.75</v>
      </c>
      <c r="R78" s="6">
        <v>0</v>
      </c>
    </row>
    <row r="79" spans="1:18" ht="15.75" customHeight="1">
      <c r="A79" s="44">
        <v>43846.208453472223</v>
      </c>
      <c r="B79" s="6">
        <v>22.1</v>
      </c>
      <c r="C79" s="6">
        <v>36</v>
      </c>
      <c r="D79" s="6">
        <v>6.56</v>
      </c>
      <c r="E79" s="6">
        <v>0.19</v>
      </c>
      <c r="F79" s="6">
        <v>0.24</v>
      </c>
      <c r="G79" s="6">
        <v>7.63</v>
      </c>
      <c r="H79" s="6">
        <v>7.86</v>
      </c>
      <c r="I79" s="6">
        <v>2.58</v>
      </c>
      <c r="J79" s="6">
        <v>1</v>
      </c>
      <c r="K79" s="45"/>
      <c r="L79" s="6">
        <v>26.6</v>
      </c>
      <c r="M79" s="6">
        <v>84.3</v>
      </c>
      <c r="N79" s="6">
        <v>1009.9</v>
      </c>
      <c r="O79" s="6">
        <v>1</v>
      </c>
      <c r="P79" s="6">
        <v>1.45</v>
      </c>
      <c r="Q79" s="6">
        <v>76.73</v>
      </c>
      <c r="R79" s="6">
        <v>0</v>
      </c>
    </row>
    <row r="80" spans="1:18" ht="15.75" customHeight="1">
      <c r="A80" s="44">
        <v>43846.250120196761</v>
      </c>
      <c r="B80" s="6">
        <v>22</v>
      </c>
      <c r="C80" s="6">
        <v>36</v>
      </c>
      <c r="D80" s="6">
        <v>6.24</v>
      </c>
      <c r="E80" s="6">
        <v>0.21</v>
      </c>
      <c r="F80" s="6">
        <v>0.4</v>
      </c>
      <c r="G80" s="6">
        <v>8.36</v>
      </c>
      <c r="H80" s="6">
        <v>8.75</v>
      </c>
      <c r="I80" s="6">
        <v>2.67</v>
      </c>
      <c r="J80" s="6">
        <v>3</v>
      </c>
      <c r="K80" s="45"/>
      <c r="L80" s="6">
        <v>26.8</v>
      </c>
      <c r="M80" s="6">
        <v>82.5</v>
      </c>
      <c r="N80" s="6">
        <v>1010.7</v>
      </c>
      <c r="O80" s="6">
        <v>9</v>
      </c>
      <c r="P80" s="6">
        <v>1.75</v>
      </c>
      <c r="Q80" s="6">
        <v>67.77</v>
      </c>
      <c r="R80" s="6">
        <v>0</v>
      </c>
    </row>
    <row r="81" spans="1:18" ht="15.75" customHeight="1">
      <c r="A81" s="44">
        <v>43846.291786921298</v>
      </c>
      <c r="B81" s="6">
        <v>21.8</v>
      </c>
      <c r="C81" s="6">
        <v>36</v>
      </c>
      <c r="D81" s="6">
        <v>5.26</v>
      </c>
      <c r="E81" s="6">
        <v>0.28000000000000003</v>
      </c>
      <c r="F81" s="6">
        <v>2.5</v>
      </c>
      <c r="G81" s="6">
        <v>10.28</v>
      </c>
      <c r="H81" s="6">
        <v>12.77</v>
      </c>
      <c r="I81" s="6">
        <v>2.63</v>
      </c>
      <c r="J81" s="6">
        <v>8</v>
      </c>
      <c r="K81" s="45"/>
      <c r="L81" s="6">
        <v>27.2</v>
      </c>
      <c r="M81" s="6">
        <v>80.400000000000006</v>
      </c>
      <c r="N81" s="6">
        <v>1011.5</v>
      </c>
      <c r="O81" s="6">
        <v>80</v>
      </c>
      <c r="P81" s="6">
        <v>1.53</v>
      </c>
      <c r="Q81" s="6">
        <v>73.150000000000006</v>
      </c>
      <c r="R81" s="6">
        <v>0</v>
      </c>
    </row>
    <row r="82" spans="1:18" ht="15.75" customHeight="1">
      <c r="A82" s="44">
        <v>43846.333453645835</v>
      </c>
      <c r="B82" s="6">
        <v>22.2</v>
      </c>
      <c r="C82" s="6">
        <v>36</v>
      </c>
      <c r="D82" s="6">
        <v>6.72</v>
      </c>
      <c r="E82" s="6">
        <v>0.33</v>
      </c>
      <c r="F82" s="6">
        <v>5.26</v>
      </c>
      <c r="G82" s="6">
        <v>11.65</v>
      </c>
      <c r="H82" s="6">
        <v>16.91</v>
      </c>
      <c r="I82" s="6">
        <v>2.52</v>
      </c>
      <c r="J82" s="6">
        <v>7</v>
      </c>
      <c r="K82" s="45"/>
      <c r="L82" s="6">
        <v>28</v>
      </c>
      <c r="M82" s="6">
        <v>76.7</v>
      </c>
      <c r="N82" s="6">
        <v>1012.1</v>
      </c>
      <c r="O82" s="6">
        <v>238</v>
      </c>
      <c r="P82" s="6">
        <v>2.84</v>
      </c>
      <c r="Q82" s="6">
        <v>72.680000000000007</v>
      </c>
      <c r="R82" s="6">
        <v>0</v>
      </c>
    </row>
    <row r="83" spans="1:18" ht="15.75" customHeight="1">
      <c r="A83" s="44">
        <v>43846.375120370372</v>
      </c>
      <c r="B83" s="6">
        <v>23.4</v>
      </c>
      <c r="C83" s="6">
        <v>36</v>
      </c>
      <c r="D83" s="6">
        <v>5.78</v>
      </c>
      <c r="E83" s="6">
        <v>0.37</v>
      </c>
      <c r="F83" s="6">
        <v>4.16</v>
      </c>
      <c r="G83" s="6">
        <v>12.9</v>
      </c>
      <c r="H83" s="6">
        <v>17.05</v>
      </c>
      <c r="I83" s="6">
        <v>0.96</v>
      </c>
      <c r="J83" s="6">
        <v>17</v>
      </c>
      <c r="K83" s="45"/>
      <c r="L83" s="6">
        <v>27.8</v>
      </c>
      <c r="M83" s="6">
        <v>79.599999999999994</v>
      </c>
      <c r="N83" s="6">
        <v>1012.6</v>
      </c>
      <c r="O83" s="6">
        <v>331</v>
      </c>
      <c r="P83" s="6">
        <v>2.87</v>
      </c>
      <c r="Q83" s="6">
        <v>116.01</v>
      </c>
      <c r="R83" s="6">
        <v>0</v>
      </c>
    </row>
    <row r="84" spans="1:18" ht="15.75" customHeight="1">
      <c r="A84" s="44">
        <v>43846.41678709491</v>
      </c>
      <c r="B84" s="6">
        <v>23.2</v>
      </c>
      <c r="C84" s="6">
        <v>36</v>
      </c>
      <c r="D84" s="6">
        <v>10.45</v>
      </c>
      <c r="E84" s="6">
        <v>0.28999999999999998</v>
      </c>
      <c r="F84" s="6">
        <v>3.14</v>
      </c>
      <c r="G84" s="6">
        <v>11.13</v>
      </c>
      <c r="H84" s="6">
        <v>14.27</v>
      </c>
      <c r="I84" s="47"/>
      <c r="J84" s="6">
        <v>6</v>
      </c>
      <c r="K84" s="45"/>
      <c r="L84" s="6">
        <v>28</v>
      </c>
      <c r="M84" s="6">
        <v>78.2</v>
      </c>
      <c r="N84" s="6">
        <v>1012.8</v>
      </c>
      <c r="O84" s="6">
        <v>629</v>
      </c>
      <c r="P84" s="6">
        <v>3.44</v>
      </c>
      <c r="Q84" s="6">
        <v>98.57</v>
      </c>
      <c r="R84" s="6">
        <v>1.4</v>
      </c>
    </row>
    <row r="85" spans="1:18" ht="15.75" customHeight="1">
      <c r="A85" s="44">
        <v>43846.458453819447</v>
      </c>
      <c r="B85" s="6">
        <v>23.2</v>
      </c>
      <c r="C85" s="6">
        <v>36</v>
      </c>
      <c r="D85" s="6">
        <v>11.97</v>
      </c>
      <c r="E85" s="6">
        <v>0.25</v>
      </c>
      <c r="F85" s="6">
        <v>1.78</v>
      </c>
      <c r="G85" s="6">
        <v>10.29</v>
      </c>
      <c r="H85" s="6">
        <v>12.07</v>
      </c>
      <c r="I85" s="46"/>
      <c r="J85" s="6">
        <v>12</v>
      </c>
      <c r="K85" s="45"/>
      <c r="L85" s="6">
        <v>29.9</v>
      </c>
      <c r="M85" s="6">
        <v>65.5</v>
      </c>
      <c r="N85" s="6">
        <v>1012.6</v>
      </c>
      <c r="O85" s="6">
        <v>892</v>
      </c>
      <c r="P85" s="6">
        <v>3.71</v>
      </c>
      <c r="Q85" s="6">
        <v>69.349999999999994</v>
      </c>
      <c r="R85" s="6">
        <v>0</v>
      </c>
    </row>
    <row r="86" spans="1:18" ht="15.75" customHeight="1">
      <c r="A86" s="44">
        <v>43846.500120543984</v>
      </c>
      <c r="B86" s="6">
        <v>24.6</v>
      </c>
      <c r="C86" s="6">
        <v>36</v>
      </c>
      <c r="D86" s="6">
        <v>13.2</v>
      </c>
      <c r="E86" s="6">
        <v>0.27</v>
      </c>
      <c r="F86" s="6">
        <v>1.19</v>
      </c>
      <c r="G86" s="6">
        <v>9.41</v>
      </c>
      <c r="H86" s="6">
        <v>10.6</v>
      </c>
      <c r="I86" s="46"/>
      <c r="J86" s="6">
        <v>7</v>
      </c>
      <c r="K86" s="45"/>
      <c r="L86" s="6">
        <v>30.1</v>
      </c>
      <c r="M86" s="6">
        <v>65</v>
      </c>
      <c r="N86" s="6">
        <v>1012.3</v>
      </c>
      <c r="O86" s="6">
        <v>989</v>
      </c>
      <c r="P86" s="6">
        <v>4.2</v>
      </c>
      <c r="Q86" s="6">
        <v>68.92</v>
      </c>
      <c r="R86" s="6">
        <v>0</v>
      </c>
    </row>
    <row r="87" spans="1:18" ht="15.75" customHeight="1">
      <c r="A87" s="44">
        <v>43846.541787268521</v>
      </c>
      <c r="B87" s="6">
        <v>25</v>
      </c>
      <c r="C87" s="6">
        <v>36</v>
      </c>
      <c r="D87" s="6">
        <v>14.01</v>
      </c>
      <c r="E87" s="6">
        <v>0.27</v>
      </c>
      <c r="F87" s="6">
        <v>1.6</v>
      </c>
      <c r="G87" s="6">
        <v>7.68</v>
      </c>
      <c r="H87" s="6">
        <v>9.2799999999999994</v>
      </c>
      <c r="I87" s="46"/>
      <c r="J87" s="6">
        <v>5</v>
      </c>
      <c r="K87" s="45"/>
      <c r="L87" s="6">
        <v>30.3</v>
      </c>
      <c r="M87" s="6">
        <v>63.7</v>
      </c>
      <c r="N87" s="6">
        <v>1011.6</v>
      </c>
      <c r="O87" s="6">
        <v>798</v>
      </c>
      <c r="P87" s="6">
        <v>4.41</v>
      </c>
      <c r="Q87" s="6">
        <v>67.23</v>
      </c>
      <c r="R87" s="6">
        <v>0</v>
      </c>
    </row>
    <row r="88" spans="1:18" ht="15.75" customHeight="1">
      <c r="A88" s="44">
        <v>43846.583453993058</v>
      </c>
      <c r="B88" s="6">
        <v>25.2</v>
      </c>
      <c r="C88" s="6">
        <v>36</v>
      </c>
      <c r="D88" s="6">
        <v>13.62</v>
      </c>
      <c r="E88" s="6">
        <v>0.27</v>
      </c>
      <c r="F88" s="6">
        <v>1.27</v>
      </c>
      <c r="G88" s="6">
        <v>7.63</v>
      </c>
      <c r="H88" s="6">
        <v>8.9</v>
      </c>
      <c r="I88" s="46"/>
      <c r="J88" s="6">
        <v>5</v>
      </c>
      <c r="K88" s="45"/>
      <c r="L88" s="6">
        <v>30</v>
      </c>
      <c r="M88" s="6">
        <v>65.7</v>
      </c>
      <c r="N88" s="6">
        <v>1010.9</v>
      </c>
      <c r="O88" s="6">
        <v>661</v>
      </c>
      <c r="P88" s="6">
        <v>4.45</v>
      </c>
      <c r="Q88" s="6">
        <v>62.74</v>
      </c>
      <c r="R88" s="6">
        <v>0</v>
      </c>
    </row>
    <row r="89" spans="1:18" ht="15.75" customHeight="1">
      <c r="A89" s="44">
        <v>43846.625120717596</v>
      </c>
      <c r="B89" s="6">
        <v>25.7</v>
      </c>
      <c r="C89" s="6">
        <v>36</v>
      </c>
      <c r="D89" s="6">
        <v>12.76</v>
      </c>
      <c r="E89" s="6">
        <v>0.3</v>
      </c>
      <c r="F89" s="6">
        <v>1.72</v>
      </c>
      <c r="G89" s="6">
        <v>7.95</v>
      </c>
      <c r="H89" s="6">
        <v>9.67</v>
      </c>
      <c r="I89" s="46"/>
      <c r="J89" s="6">
        <v>5</v>
      </c>
      <c r="K89" s="45"/>
      <c r="L89" s="6">
        <v>30.1</v>
      </c>
      <c r="M89" s="6">
        <v>65.5</v>
      </c>
      <c r="N89" s="6">
        <v>1010.6</v>
      </c>
      <c r="O89" s="6">
        <v>627</v>
      </c>
      <c r="P89" s="6">
        <v>3.79</v>
      </c>
      <c r="Q89" s="6">
        <v>49.8</v>
      </c>
      <c r="R89" s="6">
        <v>0</v>
      </c>
    </row>
    <row r="90" spans="1:18" ht="15.75" customHeight="1">
      <c r="A90" s="44">
        <v>43846.666787442133</v>
      </c>
      <c r="B90" s="6">
        <v>26.2</v>
      </c>
      <c r="C90" s="6">
        <v>36</v>
      </c>
      <c r="D90" s="6">
        <v>12.86</v>
      </c>
      <c r="E90" s="6">
        <v>0.3</v>
      </c>
      <c r="F90" s="46"/>
      <c r="G90" s="46"/>
      <c r="H90" s="46"/>
      <c r="I90" s="6">
        <v>2.34</v>
      </c>
      <c r="J90" s="6">
        <v>4</v>
      </c>
      <c r="K90" s="45"/>
      <c r="L90" s="6">
        <v>29.8</v>
      </c>
      <c r="M90" s="6">
        <v>67.599999999999994</v>
      </c>
      <c r="N90" s="6">
        <v>1010.4</v>
      </c>
      <c r="O90" s="6">
        <v>351</v>
      </c>
      <c r="P90" s="6">
        <v>3.67</v>
      </c>
      <c r="Q90" s="6">
        <v>50.59</v>
      </c>
      <c r="R90" s="6">
        <v>0</v>
      </c>
    </row>
    <row r="91" spans="1:18" ht="15.75" customHeight="1">
      <c r="A91" s="44">
        <v>43846.70845416667</v>
      </c>
      <c r="B91" s="6">
        <v>26.4</v>
      </c>
      <c r="C91" s="6">
        <v>36</v>
      </c>
      <c r="D91" s="6">
        <v>10.38</v>
      </c>
      <c r="E91" s="6">
        <v>0.32</v>
      </c>
      <c r="F91" s="46"/>
      <c r="G91" s="46"/>
      <c r="H91" s="46"/>
      <c r="I91" s="6">
        <v>2.73</v>
      </c>
      <c r="J91" s="6">
        <v>1</v>
      </c>
      <c r="K91" s="45"/>
      <c r="L91" s="6">
        <v>29.6</v>
      </c>
      <c r="M91" s="6">
        <v>68</v>
      </c>
      <c r="N91" s="6">
        <v>1010.5</v>
      </c>
      <c r="O91" s="6">
        <v>197</v>
      </c>
      <c r="P91" s="6">
        <v>3.3</v>
      </c>
      <c r="Q91" s="6">
        <v>44.32</v>
      </c>
      <c r="R91" s="6">
        <v>0</v>
      </c>
    </row>
    <row r="92" spans="1:18" ht="15.75" customHeight="1">
      <c r="A92" s="44">
        <v>43846.750120891207</v>
      </c>
      <c r="B92" s="6">
        <v>25.8</v>
      </c>
      <c r="C92" s="6">
        <v>36</v>
      </c>
      <c r="D92" s="6">
        <v>10.54</v>
      </c>
      <c r="E92" s="6">
        <v>0.56999999999999995</v>
      </c>
      <c r="F92" s="6">
        <v>2.56</v>
      </c>
      <c r="G92" s="6">
        <v>10.87</v>
      </c>
      <c r="H92" s="6">
        <v>13.43</v>
      </c>
      <c r="I92" s="6">
        <v>2.15</v>
      </c>
      <c r="J92" s="6">
        <v>14</v>
      </c>
      <c r="K92" s="45"/>
      <c r="L92" s="6">
        <v>28.6</v>
      </c>
      <c r="M92" s="6">
        <v>72.8</v>
      </c>
      <c r="N92" s="6">
        <v>1010.8</v>
      </c>
      <c r="O92" s="6">
        <v>27</v>
      </c>
      <c r="P92" s="6">
        <v>2.5099999999999998</v>
      </c>
      <c r="Q92" s="6">
        <v>44.78</v>
      </c>
      <c r="R92" s="6">
        <v>0</v>
      </c>
    </row>
    <row r="93" spans="1:18" ht="15.75" customHeight="1">
      <c r="A93" s="44">
        <v>43846.791787615737</v>
      </c>
      <c r="B93" s="6">
        <v>24.6</v>
      </c>
      <c r="C93" s="6">
        <v>36</v>
      </c>
      <c r="D93" s="6">
        <v>10.89</v>
      </c>
      <c r="E93" s="6">
        <v>0.45</v>
      </c>
      <c r="F93" s="6">
        <v>0.66</v>
      </c>
      <c r="G93" s="6">
        <v>10.17</v>
      </c>
      <c r="H93" s="6">
        <v>10.82</v>
      </c>
      <c r="I93" s="6">
        <v>2.39</v>
      </c>
      <c r="J93" s="6">
        <v>11</v>
      </c>
      <c r="K93" s="45"/>
      <c r="L93" s="6">
        <v>27.9</v>
      </c>
      <c r="M93" s="6">
        <v>77.2</v>
      </c>
      <c r="N93" s="6">
        <v>1011</v>
      </c>
      <c r="O93" s="6">
        <v>0</v>
      </c>
      <c r="P93" s="6">
        <v>1.83</v>
      </c>
      <c r="Q93" s="6">
        <v>47</v>
      </c>
      <c r="R93" s="6">
        <v>0</v>
      </c>
    </row>
    <row r="94" spans="1:18" ht="15.75" customHeight="1">
      <c r="A94" s="44">
        <v>43846.833454340274</v>
      </c>
      <c r="B94" s="6">
        <v>24.1</v>
      </c>
      <c r="C94" s="6">
        <v>36</v>
      </c>
      <c r="D94" s="6">
        <v>7.71</v>
      </c>
      <c r="E94" s="6">
        <v>0.5</v>
      </c>
      <c r="F94" s="6">
        <v>0.57999999999999996</v>
      </c>
      <c r="G94" s="6">
        <v>12.25</v>
      </c>
      <c r="H94" s="6">
        <v>12.83</v>
      </c>
      <c r="I94" s="6">
        <v>2.65</v>
      </c>
      <c r="J94" s="6">
        <v>11</v>
      </c>
      <c r="K94" s="45"/>
      <c r="L94" s="6">
        <v>27.6</v>
      </c>
      <c r="M94" s="6">
        <v>79.599999999999994</v>
      </c>
      <c r="N94" s="6">
        <v>1011.2</v>
      </c>
      <c r="O94" s="6">
        <v>0</v>
      </c>
      <c r="P94" s="6">
        <v>1.55</v>
      </c>
      <c r="Q94" s="6">
        <v>50.76</v>
      </c>
      <c r="R94" s="6">
        <v>0</v>
      </c>
    </row>
    <row r="95" spans="1:18" ht="15.75" customHeight="1">
      <c r="A95" s="44">
        <v>43846.875121064812</v>
      </c>
      <c r="B95" s="6">
        <v>23.9</v>
      </c>
      <c r="C95" s="6">
        <v>36</v>
      </c>
      <c r="D95" s="6">
        <v>9.19</v>
      </c>
      <c r="E95" s="6">
        <v>0.51</v>
      </c>
      <c r="F95" s="6">
        <v>0.54</v>
      </c>
      <c r="G95" s="6">
        <v>11.34</v>
      </c>
      <c r="H95" s="6">
        <v>11.88</v>
      </c>
      <c r="I95" s="6">
        <v>2.69</v>
      </c>
      <c r="J95" s="6">
        <v>10</v>
      </c>
      <c r="K95" s="45"/>
      <c r="L95" s="6">
        <v>27.5</v>
      </c>
      <c r="M95" s="6">
        <v>81.7</v>
      </c>
      <c r="N95" s="6">
        <v>1011.8</v>
      </c>
      <c r="O95" s="6">
        <v>1</v>
      </c>
      <c r="P95" s="6">
        <v>2.09</v>
      </c>
      <c r="Q95" s="6">
        <v>44.06</v>
      </c>
      <c r="R95" s="6">
        <v>0</v>
      </c>
    </row>
    <row r="96" spans="1:18" ht="15.75" customHeight="1">
      <c r="A96" s="44">
        <v>43846.916787789349</v>
      </c>
      <c r="B96" s="6">
        <v>24.3</v>
      </c>
      <c r="C96" s="6">
        <v>36</v>
      </c>
      <c r="D96" s="6">
        <v>10.89</v>
      </c>
      <c r="E96" s="6">
        <v>0.49</v>
      </c>
      <c r="F96" s="6">
        <v>0.33</v>
      </c>
      <c r="G96" s="6">
        <v>8.6199999999999992</v>
      </c>
      <c r="H96" s="6">
        <v>8.9499999999999993</v>
      </c>
      <c r="I96" s="6">
        <v>2.64</v>
      </c>
      <c r="J96" s="6">
        <v>6</v>
      </c>
      <c r="K96" s="45"/>
      <c r="L96" s="6">
        <v>27.5</v>
      </c>
      <c r="M96" s="6">
        <v>80.5</v>
      </c>
      <c r="N96" s="6">
        <v>1011.8</v>
      </c>
      <c r="O96" s="6">
        <v>1</v>
      </c>
      <c r="P96" s="6">
        <v>2.52</v>
      </c>
      <c r="Q96" s="6">
        <v>48.72</v>
      </c>
      <c r="R96" s="6">
        <v>0</v>
      </c>
    </row>
    <row r="97" spans="1:18" ht="15.75" customHeight="1">
      <c r="A97" s="44">
        <v>43846.958454513886</v>
      </c>
      <c r="B97" s="6">
        <v>24.3</v>
      </c>
      <c r="C97" s="6">
        <v>36</v>
      </c>
      <c r="D97" s="6">
        <v>8.44</v>
      </c>
      <c r="E97" s="6">
        <v>0.5</v>
      </c>
      <c r="F97" s="6">
        <v>0.37</v>
      </c>
      <c r="G97" s="6">
        <v>8.19</v>
      </c>
      <c r="H97" s="6">
        <v>8.56</v>
      </c>
      <c r="I97" s="6">
        <v>2.5499999999999998</v>
      </c>
      <c r="J97" s="6">
        <v>4</v>
      </c>
      <c r="K97" s="45"/>
      <c r="L97" s="6">
        <v>27.4</v>
      </c>
      <c r="M97" s="6">
        <v>78.7</v>
      </c>
      <c r="N97" s="6">
        <v>1011.8</v>
      </c>
      <c r="O97" s="6">
        <v>1</v>
      </c>
      <c r="P97" s="6">
        <v>2.54</v>
      </c>
      <c r="Q97" s="6">
        <v>52.59</v>
      </c>
      <c r="R97" s="6">
        <v>0</v>
      </c>
    </row>
    <row r="98" spans="1:18" ht="15.75" customHeight="1">
      <c r="A98" s="44">
        <v>43847.000121238423</v>
      </c>
      <c r="B98" s="6">
        <v>24.2</v>
      </c>
      <c r="C98" s="6">
        <v>36</v>
      </c>
      <c r="D98" s="6">
        <v>9.64</v>
      </c>
      <c r="E98" s="6">
        <v>0.46</v>
      </c>
      <c r="F98" s="6">
        <v>0.2</v>
      </c>
      <c r="G98" s="6">
        <v>7.09</v>
      </c>
      <c r="H98" s="6">
        <v>7.3</v>
      </c>
      <c r="I98" s="6">
        <v>2.57</v>
      </c>
      <c r="J98" s="6">
        <v>10</v>
      </c>
      <c r="K98" s="45"/>
      <c r="L98" s="6">
        <v>27.2</v>
      </c>
      <c r="M98" s="6">
        <v>80.599999999999994</v>
      </c>
      <c r="N98" s="6">
        <v>1011.2</v>
      </c>
      <c r="O98" s="6">
        <v>0</v>
      </c>
      <c r="P98" s="6">
        <v>2.2400000000000002</v>
      </c>
      <c r="Q98" s="6">
        <v>57.31</v>
      </c>
      <c r="R98" s="6">
        <v>0</v>
      </c>
    </row>
    <row r="99" spans="1:18" ht="15.75" customHeight="1">
      <c r="A99" s="44">
        <v>43847.04178796296</v>
      </c>
      <c r="B99" s="6">
        <v>24</v>
      </c>
      <c r="C99" s="6">
        <v>36</v>
      </c>
      <c r="D99" s="6">
        <v>8.5299999999999994</v>
      </c>
      <c r="E99" s="6">
        <v>0.17</v>
      </c>
      <c r="F99" s="6">
        <v>0.19</v>
      </c>
      <c r="G99" s="6">
        <v>6.39</v>
      </c>
      <c r="H99" s="6">
        <v>6.58</v>
      </c>
      <c r="I99" s="6">
        <v>2.1</v>
      </c>
      <c r="J99" s="6">
        <v>8</v>
      </c>
      <c r="K99" s="45"/>
      <c r="L99" s="6">
        <v>27.2</v>
      </c>
      <c r="M99" s="6">
        <v>80.7</v>
      </c>
      <c r="N99" s="6">
        <v>1010.3</v>
      </c>
      <c r="O99" s="6">
        <v>1</v>
      </c>
      <c r="P99" s="6">
        <v>2.15</v>
      </c>
      <c r="Q99" s="6">
        <v>54.86</v>
      </c>
      <c r="R99" s="6">
        <v>0</v>
      </c>
    </row>
    <row r="100" spans="1:18" ht="15.75" customHeight="1">
      <c r="A100" s="44">
        <v>43847.083454687498</v>
      </c>
      <c r="B100" s="6">
        <v>23.8</v>
      </c>
      <c r="C100" s="6">
        <v>36</v>
      </c>
      <c r="D100" s="6">
        <v>8.99</v>
      </c>
      <c r="E100" s="6">
        <v>0.19</v>
      </c>
      <c r="F100" s="6">
        <v>0.12</v>
      </c>
      <c r="G100" s="6">
        <v>5.8</v>
      </c>
      <c r="H100" s="6">
        <v>5.92</v>
      </c>
      <c r="I100" s="6">
        <v>1.9</v>
      </c>
      <c r="J100" s="6">
        <v>6</v>
      </c>
      <c r="K100" s="45"/>
      <c r="L100" s="6">
        <v>27.1</v>
      </c>
      <c r="M100" s="6">
        <v>81.2</v>
      </c>
      <c r="N100" s="6">
        <v>1009.6</v>
      </c>
      <c r="O100" s="6">
        <v>1</v>
      </c>
      <c r="P100" s="6">
        <v>1.88</v>
      </c>
      <c r="Q100" s="6">
        <v>59.66</v>
      </c>
      <c r="R100" s="6">
        <v>0</v>
      </c>
    </row>
    <row r="101" spans="1:18" ht="15.75" customHeight="1">
      <c r="A101" s="44">
        <v>43847.125121412035</v>
      </c>
      <c r="B101" s="6">
        <v>23.8</v>
      </c>
      <c r="C101" s="6">
        <v>36</v>
      </c>
      <c r="D101" s="6">
        <v>9.1199999999999992</v>
      </c>
      <c r="E101" s="6">
        <v>0.19</v>
      </c>
      <c r="F101" s="6">
        <v>0.09</v>
      </c>
      <c r="G101" s="6">
        <v>5.84</v>
      </c>
      <c r="H101" s="6">
        <v>5.93</v>
      </c>
      <c r="I101" s="6">
        <v>1.83</v>
      </c>
      <c r="J101" s="6">
        <v>8</v>
      </c>
      <c r="K101" s="45"/>
      <c r="L101" s="6">
        <v>27</v>
      </c>
      <c r="M101" s="6">
        <v>80.7</v>
      </c>
      <c r="N101" s="6">
        <v>1009.7</v>
      </c>
      <c r="O101" s="6">
        <v>1</v>
      </c>
      <c r="P101" s="6">
        <v>1.49</v>
      </c>
      <c r="Q101" s="6">
        <v>62.56</v>
      </c>
      <c r="R101" s="6">
        <v>0</v>
      </c>
    </row>
    <row r="102" spans="1:18" ht="15.75" customHeight="1">
      <c r="A102" s="44">
        <v>43847.166788136572</v>
      </c>
      <c r="B102" s="6">
        <v>23.7</v>
      </c>
      <c r="C102" s="6">
        <v>36</v>
      </c>
      <c r="D102" s="6">
        <v>8.06</v>
      </c>
      <c r="E102" s="6">
        <v>0.2</v>
      </c>
      <c r="F102" s="6">
        <v>0.12</v>
      </c>
      <c r="G102" s="6">
        <v>6.25</v>
      </c>
      <c r="H102" s="6">
        <v>6.37</v>
      </c>
      <c r="I102" s="6">
        <v>1.94</v>
      </c>
      <c r="J102" s="6">
        <v>10</v>
      </c>
      <c r="K102" s="45"/>
      <c r="L102" s="6">
        <v>26.9</v>
      </c>
      <c r="M102" s="6">
        <v>81.400000000000006</v>
      </c>
      <c r="N102" s="6">
        <v>1009.8</v>
      </c>
      <c r="O102" s="6">
        <v>0</v>
      </c>
      <c r="P102" s="6">
        <v>1.1299999999999999</v>
      </c>
      <c r="Q102" s="6">
        <v>52.39</v>
      </c>
      <c r="R102" s="6">
        <v>0</v>
      </c>
    </row>
    <row r="103" spans="1:18" ht="15.75" customHeight="1">
      <c r="A103" s="44">
        <v>43847.208454861109</v>
      </c>
      <c r="B103" s="6">
        <v>23.7</v>
      </c>
      <c r="C103" s="6">
        <v>36</v>
      </c>
      <c r="D103" s="6">
        <v>6.33</v>
      </c>
      <c r="E103" s="6">
        <v>0.21</v>
      </c>
      <c r="F103" s="6">
        <v>0.24</v>
      </c>
      <c r="G103" s="6">
        <v>7.3</v>
      </c>
      <c r="H103" s="6">
        <v>7.54</v>
      </c>
      <c r="I103" s="6">
        <v>1.98</v>
      </c>
      <c r="J103" s="6">
        <v>11</v>
      </c>
      <c r="K103" s="45"/>
      <c r="L103" s="6">
        <v>26.5</v>
      </c>
      <c r="M103" s="6">
        <v>84.9</v>
      </c>
      <c r="N103" s="6">
        <v>1010.3</v>
      </c>
      <c r="O103" s="48"/>
      <c r="P103" s="6">
        <v>0.94</v>
      </c>
      <c r="Q103" s="6">
        <v>86.66</v>
      </c>
      <c r="R103" s="6">
        <v>0</v>
      </c>
    </row>
    <row r="104" spans="1:18" ht="15.75" customHeight="1">
      <c r="A104" s="44">
        <v>43847.250121585646</v>
      </c>
      <c r="B104" s="6">
        <v>23.6</v>
      </c>
      <c r="C104" s="6">
        <v>36</v>
      </c>
      <c r="D104" s="6">
        <v>5.25</v>
      </c>
      <c r="E104" s="6">
        <v>0.25</v>
      </c>
      <c r="F104" s="6">
        <v>0.6</v>
      </c>
      <c r="G104" s="6">
        <v>9.17</v>
      </c>
      <c r="H104" s="6">
        <v>9.77</v>
      </c>
      <c r="I104" s="6">
        <v>1.92</v>
      </c>
      <c r="J104" s="6">
        <v>8</v>
      </c>
      <c r="K104" s="45"/>
      <c r="L104" s="6">
        <v>26.1</v>
      </c>
      <c r="M104" s="6">
        <v>87.6</v>
      </c>
      <c r="N104" s="6">
        <v>1010.9</v>
      </c>
      <c r="O104" s="6">
        <v>8</v>
      </c>
      <c r="P104" s="6">
        <v>1.26</v>
      </c>
      <c r="Q104" s="6">
        <v>63.95</v>
      </c>
      <c r="R104" s="6">
        <v>0.2</v>
      </c>
    </row>
    <row r="105" spans="1:18" ht="15.75" customHeight="1">
      <c r="A105" s="44">
        <v>43847.291788310184</v>
      </c>
      <c r="B105" s="6">
        <v>23.2</v>
      </c>
      <c r="C105" s="6">
        <v>36</v>
      </c>
      <c r="D105" s="6">
        <v>1.3</v>
      </c>
      <c r="E105" s="6">
        <v>0.64</v>
      </c>
      <c r="F105" s="6">
        <v>17.79</v>
      </c>
      <c r="G105" s="6">
        <v>15.36</v>
      </c>
      <c r="H105" s="6">
        <v>33.15</v>
      </c>
      <c r="I105" s="6">
        <v>2.11</v>
      </c>
      <c r="J105" s="6">
        <v>14</v>
      </c>
      <c r="K105" s="45"/>
      <c r="L105" s="6">
        <v>26.3</v>
      </c>
      <c r="M105" s="6">
        <v>88.4</v>
      </c>
      <c r="N105" s="6">
        <v>1011.6</v>
      </c>
      <c r="O105" s="6">
        <v>45</v>
      </c>
      <c r="P105" s="6">
        <v>0.85</v>
      </c>
      <c r="Q105" s="6">
        <v>112.13</v>
      </c>
      <c r="R105" s="6">
        <v>0.2</v>
      </c>
    </row>
    <row r="106" spans="1:18" ht="15.75" customHeight="1">
      <c r="A106" s="44">
        <v>43847.333455034721</v>
      </c>
      <c r="B106" s="6">
        <v>23.5</v>
      </c>
      <c r="C106" s="6">
        <v>36</v>
      </c>
      <c r="D106" s="6">
        <v>6.34</v>
      </c>
      <c r="E106" s="6">
        <v>0.39</v>
      </c>
      <c r="F106" s="6">
        <v>6.26</v>
      </c>
      <c r="G106" s="6">
        <v>13.39</v>
      </c>
      <c r="H106" s="6">
        <v>19.649999999999999</v>
      </c>
      <c r="I106" s="6">
        <v>2.2599999999999998</v>
      </c>
      <c r="J106" s="6">
        <v>14</v>
      </c>
      <c r="K106" s="45"/>
      <c r="L106" s="6">
        <v>27.5</v>
      </c>
      <c r="M106" s="6">
        <v>79.599999999999994</v>
      </c>
      <c r="N106" s="6">
        <v>1012.5</v>
      </c>
      <c r="O106" s="6">
        <v>234</v>
      </c>
      <c r="P106" s="6">
        <v>2.35</v>
      </c>
      <c r="Q106" s="6">
        <v>104</v>
      </c>
      <c r="R106" s="6">
        <v>0</v>
      </c>
    </row>
    <row r="107" spans="1:18" ht="15.75" customHeight="1">
      <c r="A107" s="44">
        <v>43847.375121759258</v>
      </c>
      <c r="B107" s="6">
        <v>24.6</v>
      </c>
      <c r="C107" s="6">
        <v>36</v>
      </c>
      <c r="D107" s="6">
        <v>10.55</v>
      </c>
      <c r="E107" s="6">
        <v>0.32</v>
      </c>
      <c r="F107" s="6">
        <v>4.63</v>
      </c>
      <c r="G107" s="6">
        <v>13.39</v>
      </c>
      <c r="H107" s="6">
        <v>18.02</v>
      </c>
      <c r="I107" s="6">
        <v>1.93</v>
      </c>
      <c r="J107" s="6">
        <v>17</v>
      </c>
      <c r="K107" s="45"/>
      <c r="L107" s="6">
        <v>28.3</v>
      </c>
      <c r="M107" s="6">
        <v>74.400000000000006</v>
      </c>
      <c r="N107" s="6">
        <v>1013.1</v>
      </c>
      <c r="O107" s="6">
        <v>376</v>
      </c>
      <c r="P107" s="6">
        <v>2.41</v>
      </c>
      <c r="Q107" s="6">
        <v>90.15</v>
      </c>
      <c r="R107" s="46"/>
    </row>
    <row r="108" spans="1:18" ht="15.75" customHeight="1">
      <c r="A108" s="44">
        <v>43847.416788483795</v>
      </c>
      <c r="B108" s="6">
        <v>25.9</v>
      </c>
      <c r="C108" s="6">
        <v>36</v>
      </c>
      <c r="D108" s="6">
        <v>12.6</v>
      </c>
      <c r="E108" s="6">
        <v>0.25</v>
      </c>
      <c r="F108" s="6">
        <v>2.15</v>
      </c>
      <c r="G108" s="6">
        <v>9.3800000000000008</v>
      </c>
      <c r="H108" s="6">
        <v>11.53</v>
      </c>
      <c r="I108" s="6">
        <v>1.37</v>
      </c>
      <c r="J108" s="6">
        <v>10</v>
      </c>
      <c r="K108" s="45"/>
      <c r="L108" s="6">
        <v>29.2</v>
      </c>
      <c r="M108" s="6">
        <v>67.900000000000006</v>
      </c>
      <c r="N108" s="6">
        <v>1013.1</v>
      </c>
      <c r="O108" s="6">
        <v>609</v>
      </c>
      <c r="P108" s="6">
        <v>3.97</v>
      </c>
      <c r="Q108" s="6">
        <v>59.18</v>
      </c>
      <c r="R108" s="46"/>
    </row>
    <row r="109" spans="1:18" ht="15.75" customHeight="1">
      <c r="A109" s="44">
        <v>43847.458455208332</v>
      </c>
      <c r="B109" s="6">
        <v>26.1</v>
      </c>
      <c r="C109" s="6">
        <v>36</v>
      </c>
      <c r="D109" s="6">
        <v>13.42</v>
      </c>
      <c r="E109" s="6">
        <v>0.27</v>
      </c>
      <c r="F109" s="6">
        <v>2.19</v>
      </c>
      <c r="G109" s="6">
        <v>9.2200000000000006</v>
      </c>
      <c r="H109" s="6">
        <v>11.41</v>
      </c>
      <c r="I109" s="6">
        <v>1.25</v>
      </c>
      <c r="J109" s="6">
        <v>7</v>
      </c>
      <c r="K109" s="45"/>
      <c r="L109" s="6">
        <v>29.4</v>
      </c>
      <c r="M109" s="6">
        <v>70</v>
      </c>
      <c r="N109" s="6">
        <v>1012.8</v>
      </c>
      <c r="O109" s="6">
        <v>641</v>
      </c>
      <c r="P109" s="6">
        <v>3.22</v>
      </c>
      <c r="Q109" s="6">
        <v>96.93</v>
      </c>
      <c r="R109" s="6">
        <v>0</v>
      </c>
    </row>
    <row r="110" spans="1:18" ht="15.75" customHeight="1">
      <c r="A110" s="44">
        <v>43847.50012193287</v>
      </c>
      <c r="B110" s="6">
        <v>26.5</v>
      </c>
      <c r="C110" s="6">
        <v>36</v>
      </c>
      <c r="D110" s="6">
        <v>13.36</v>
      </c>
      <c r="E110" s="6">
        <v>0.31</v>
      </c>
      <c r="F110" s="6">
        <v>2.31</v>
      </c>
      <c r="G110" s="6">
        <v>9.7200000000000006</v>
      </c>
      <c r="H110" s="6">
        <v>12.02</v>
      </c>
      <c r="I110" s="6">
        <v>1.39</v>
      </c>
      <c r="J110" s="6">
        <v>4</v>
      </c>
      <c r="K110" s="45"/>
      <c r="L110" s="6">
        <v>27.9</v>
      </c>
      <c r="M110" s="6">
        <v>76.599999999999994</v>
      </c>
      <c r="N110" s="6">
        <v>1012.7</v>
      </c>
      <c r="O110" s="6">
        <v>511</v>
      </c>
      <c r="P110" s="6">
        <v>3.81</v>
      </c>
      <c r="Q110" s="6">
        <v>102.48</v>
      </c>
      <c r="R110" s="6">
        <v>0.4</v>
      </c>
    </row>
    <row r="111" spans="1:18" ht="15.75" customHeight="1">
      <c r="A111" s="44">
        <v>43847.541788657407</v>
      </c>
      <c r="B111" s="6">
        <v>26.3</v>
      </c>
      <c r="C111" s="6">
        <v>36</v>
      </c>
      <c r="D111" s="6">
        <v>15.97</v>
      </c>
      <c r="E111" s="6">
        <v>0.33</v>
      </c>
      <c r="F111" s="6">
        <v>2.14</v>
      </c>
      <c r="G111" s="6">
        <v>9.0500000000000007</v>
      </c>
      <c r="H111" s="6">
        <v>11.19</v>
      </c>
      <c r="I111" s="6">
        <v>1.37</v>
      </c>
      <c r="J111" s="6">
        <v>0</v>
      </c>
      <c r="K111" s="45"/>
      <c r="L111" s="6">
        <v>29.3</v>
      </c>
      <c r="M111" s="6">
        <v>70.5</v>
      </c>
      <c r="N111" s="6">
        <v>1011.8</v>
      </c>
      <c r="O111" s="6">
        <v>620</v>
      </c>
      <c r="P111" s="6">
        <v>2.48</v>
      </c>
      <c r="Q111" s="6">
        <v>92.82</v>
      </c>
      <c r="R111" s="6">
        <v>0</v>
      </c>
    </row>
    <row r="112" spans="1:18" ht="15.75" customHeight="1">
      <c r="A112" s="44">
        <v>43847.583455381944</v>
      </c>
      <c r="B112" s="6">
        <v>26.6</v>
      </c>
      <c r="C112" s="6">
        <v>36</v>
      </c>
      <c r="D112" s="6">
        <v>11.06</v>
      </c>
      <c r="E112" s="6">
        <v>0.26</v>
      </c>
      <c r="F112" s="6">
        <v>1.4</v>
      </c>
      <c r="G112" s="6">
        <v>9.68</v>
      </c>
      <c r="H112" s="6">
        <v>11.08</v>
      </c>
      <c r="I112" s="6">
        <v>1.25</v>
      </c>
      <c r="J112" s="6">
        <v>5</v>
      </c>
      <c r="K112" s="45"/>
      <c r="L112" s="6">
        <v>30.2</v>
      </c>
      <c r="M112" s="6">
        <v>65.3</v>
      </c>
      <c r="N112" s="6">
        <v>1010.8</v>
      </c>
      <c r="O112" s="6">
        <v>597</v>
      </c>
      <c r="P112" s="6">
        <v>3.47</v>
      </c>
      <c r="Q112" s="6">
        <v>59.12</v>
      </c>
      <c r="R112" s="6">
        <v>0</v>
      </c>
    </row>
    <row r="113" spans="1:18" ht="15.75" customHeight="1">
      <c r="A113" s="44">
        <v>43847.625122106481</v>
      </c>
      <c r="B113" s="6">
        <v>26.6</v>
      </c>
      <c r="C113" s="6">
        <v>36</v>
      </c>
      <c r="D113" s="6">
        <v>13.3</v>
      </c>
      <c r="E113" s="6">
        <v>0.26</v>
      </c>
      <c r="F113" s="6">
        <v>1.43</v>
      </c>
      <c r="G113" s="6">
        <v>7.93</v>
      </c>
      <c r="H113" s="6">
        <v>9.36</v>
      </c>
      <c r="I113" s="6">
        <v>0.92</v>
      </c>
      <c r="J113" s="6">
        <v>10</v>
      </c>
      <c r="K113" s="45"/>
      <c r="L113" s="6">
        <v>30</v>
      </c>
      <c r="M113" s="6">
        <v>66.099999999999994</v>
      </c>
      <c r="N113" s="6">
        <v>1010.2</v>
      </c>
      <c r="O113" s="6">
        <v>397</v>
      </c>
      <c r="P113" s="6">
        <v>3.36</v>
      </c>
      <c r="Q113" s="6">
        <v>58.19</v>
      </c>
      <c r="R113" s="6">
        <v>0</v>
      </c>
    </row>
    <row r="114" spans="1:18" ht="15.75" customHeight="1">
      <c r="A114" s="44">
        <v>43847.666788831018</v>
      </c>
      <c r="B114" s="6">
        <v>26.5</v>
      </c>
      <c r="C114" s="6">
        <v>36</v>
      </c>
      <c r="D114" s="6">
        <v>11.51</v>
      </c>
      <c r="E114" s="6">
        <v>0.31</v>
      </c>
      <c r="F114" s="6">
        <v>1.79</v>
      </c>
      <c r="G114" s="6">
        <v>7.18</v>
      </c>
      <c r="H114" s="6">
        <v>8.98</v>
      </c>
      <c r="I114" s="6">
        <v>0.99</v>
      </c>
      <c r="J114" s="6">
        <v>10</v>
      </c>
      <c r="K114" s="45"/>
      <c r="L114" s="6">
        <v>29.3</v>
      </c>
      <c r="M114" s="6">
        <v>70</v>
      </c>
      <c r="N114" s="6">
        <v>1010.1</v>
      </c>
      <c r="O114" s="6">
        <v>231</v>
      </c>
      <c r="P114" s="6">
        <v>2.84</v>
      </c>
      <c r="Q114" s="6">
        <v>51.46</v>
      </c>
      <c r="R114" s="6">
        <v>0</v>
      </c>
    </row>
    <row r="115" spans="1:18" ht="15.75" customHeight="1">
      <c r="A115" s="44">
        <v>43847.708455555556</v>
      </c>
      <c r="B115" s="6">
        <v>26.4</v>
      </c>
      <c r="C115" s="6">
        <v>36</v>
      </c>
      <c r="D115" s="6">
        <v>10.38</v>
      </c>
      <c r="E115" s="6">
        <v>0.32</v>
      </c>
      <c r="F115" s="46"/>
      <c r="G115" s="46"/>
      <c r="H115" s="46"/>
      <c r="I115" s="6">
        <v>2.73</v>
      </c>
      <c r="J115" s="6">
        <v>1</v>
      </c>
      <c r="K115" s="45"/>
      <c r="L115" s="6">
        <v>29.6</v>
      </c>
      <c r="M115" s="6">
        <v>68</v>
      </c>
      <c r="N115" s="6">
        <v>1010.5</v>
      </c>
      <c r="O115" s="6">
        <v>197</v>
      </c>
      <c r="P115" s="6">
        <v>3.3</v>
      </c>
      <c r="Q115" s="6">
        <v>44.32</v>
      </c>
      <c r="R115" s="6">
        <v>0</v>
      </c>
    </row>
    <row r="116" spans="1:18" ht="15.75" customHeight="1">
      <c r="A116" s="44">
        <v>43847.750122280093</v>
      </c>
      <c r="B116" s="6">
        <v>25.8</v>
      </c>
      <c r="C116" s="6">
        <v>36</v>
      </c>
      <c r="D116" s="6">
        <v>10.54</v>
      </c>
      <c r="E116" s="6">
        <v>0.56999999999999995</v>
      </c>
      <c r="F116" s="6">
        <v>2.56</v>
      </c>
      <c r="G116" s="6">
        <v>10.87</v>
      </c>
      <c r="H116" s="6">
        <v>13.43</v>
      </c>
      <c r="I116" s="6">
        <v>2.15</v>
      </c>
      <c r="J116" s="6">
        <v>14</v>
      </c>
      <c r="K116" s="45"/>
      <c r="L116" s="6">
        <v>28.6</v>
      </c>
      <c r="M116" s="6">
        <v>72.8</v>
      </c>
      <c r="N116" s="6">
        <v>1010.8</v>
      </c>
      <c r="O116" s="6">
        <v>27</v>
      </c>
      <c r="P116" s="6">
        <v>2.5099999999999998</v>
      </c>
      <c r="Q116" s="6">
        <v>44.78</v>
      </c>
      <c r="R116" s="6">
        <v>0</v>
      </c>
    </row>
    <row r="117" spans="1:18" ht="15.75" customHeight="1">
      <c r="A117" s="44">
        <v>43847.79178900463</v>
      </c>
      <c r="B117" s="6">
        <v>24.6</v>
      </c>
      <c r="C117" s="6">
        <v>36</v>
      </c>
      <c r="D117" s="6">
        <v>10.89</v>
      </c>
      <c r="E117" s="6">
        <v>0.45</v>
      </c>
      <c r="F117" s="6">
        <v>0.66</v>
      </c>
      <c r="G117" s="6">
        <v>10.17</v>
      </c>
      <c r="H117" s="6">
        <v>10.82</v>
      </c>
      <c r="I117" s="6">
        <v>2.39</v>
      </c>
      <c r="J117" s="6">
        <v>11</v>
      </c>
      <c r="K117" s="45"/>
      <c r="L117" s="6">
        <v>27.9</v>
      </c>
      <c r="M117" s="6">
        <v>77.2</v>
      </c>
      <c r="N117" s="6">
        <v>1011</v>
      </c>
      <c r="O117" s="6">
        <v>0</v>
      </c>
      <c r="P117" s="6">
        <v>1.83</v>
      </c>
      <c r="Q117" s="6">
        <v>47</v>
      </c>
      <c r="R117" s="6">
        <v>0</v>
      </c>
    </row>
    <row r="118" spans="1:18" ht="15.75" customHeight="1">
      <c r="A118" s="44">
        <v>43847.833455729167</v>
      </c>
      <c r="B118" s="6">
        <v>24.1</v>
      </c>
      <c r="C118" s="6">
        <v>36</v>
      </c>
      <c r="D118" s="6">
        <v>7.71</v>
      </c>
      <c r="E118" s="6">
        <v>0.5</v>
      </c>
      <c r="F118" s="6">
        <v>0.57999999999999996</v>
      </c>
      <c r="G118" s="6">
        <v>12.25</v>
      </c>
      <c r="H118" s="6">
        <v>12.83</v>
      </c>
      <c r="I118" s="6">
        <v>2.65</v>
      </c>
      <c r="J118" s="6">
        <v>11</v>
      </c>
      <c r="K118" s="45"/>
      <c r="L118" s="6">
        <v>27.6</v>
      </c>
      <c r="M118" s="6">
        <v>79.599999999999994</v>
      </c>
      <c r="N118" s="6">
        <v>1011.2</v>
      </c>
      <c r="O118" s="6">
        <v>0</v>
      </c>
      <c r="P118" s="6">
        <v>1.55</v>
      </c>
      <c r="Q118" s="6">
        <v>50.76</v>
      </c>
      <c r="R118" s="6">
        <v>0</v>
      </c>
    </row>
    <row r="119" spans="1:18" ht="15.75" customHeight="1">
      <c r="A119" s="44">
        <v>43847.875122453705</v>
      </c>
      <c r="B119" s="6">
        <v>23.9</v>
      </c>
      <c r="C119" s="6">
        <v>36</v>
      </c>
      <c r="D119" s="6">
        <v>9.19</v>
      </c>
      <c r="E119" s="6">
        <v>0.51</v>
      </c>
      <c r="F119" s="6">
        <v>0.54</v>
      </c>
      <c r="G119" s="6">
        <v>11.34</v>
      </c>
      <c r="H119" s="6">
        <v>11.88</v>
      </c>
      <c r="I119" s="6">
        <v>2.69</v>
      </c>
      <c r="J119" s="6">
        <v>10</v>
      </c>
      <c r="K119" s="45"/>
      <c r="L119" s="6">
        <v>27.5</v>
      </c>
      <c r="M119" s="6">
        <v>81.7</v>
      </c>
      <c r="N119" s="6">
        <v>1011.8</v>
      </c>
      <c r="O119" s="6">
        <v>1</v>
      </c>
      <c r="P119" s="6">
        <v>2.09</v>
      </c>
      <c r="Q119" s="6">
        <v>44.06</v>
      </c>
      <c r="R119" s="6">
        <v>0</v>
      </c>
    </row>
    <row r="120" spans="1:18" ht="15.75" customHeight="1">
      <c r="A120" s="44">
        <v>43847.916789178242</v>
      </c>
      <c r="B120" s="6">
        <v>24.3</v>
      </c>
      <c r="C120" s="6">
        <v>36</v>
      </c>
      <c r="D120" s="6">
        <v>10.89</v>
      </c>
      <c r="E120" s="6">
        <v>0.49</v>
      </c>
      <c r="F120" s="6">
        <v>0.33</v>
      </c>
      <c r="G120" s="6">
        <v>8.6199999999999992</v>
      </c>
      <c r="H120" s="6">
        <v>8.9499999999999993</v>
      </c>
      <c r="I120" s="6">
        <v>2.64</v>
      </c>
      <c r="J120" s="6">
        <v>6</v>
      </c>
      <c r="K120" s="45"/>
      <c r="L120" s="6">
        <v>27.5</v>
      </c>
      <c r="M120" s="6">
        <v>80.5</v>
      </c>
      <c r="N120" s="6">
        <v>1011.8</v>
      </c>
      <c r="O120" s="6">
        <v>1</v>
      </c>
      <c r="P120" s="6">
        <v>2.52</v>
      </c>
      <c r="Q120" s="6">
        <v>48.72</v>
      </c>
      <c r="R120" s="6">
        <v>0</v>
      </c>
    </row>
    <row r="121" spans="1:18" ht="15.75" customHeight="1">
      <c r="A121" s="44">
        <v>43847.958455902779</v>
      </c>
      <c r="B121" s="6">
        <v>24.3</v>
      </c>
      <c r="C121" s="6">
        <v>36</v>
      </c>
      <c r="D121" s="6">
        <v>8.44</v>
      </c>
      <c r="E121" s="6">
        <v>0.5</v>
      </c>
      <c r="F121" s="6">
        <v>0.37</v>
      </c>
      <c r="G121" s="6">
        <v>8.19</v>
      </c>
      <c r="H121" s="6">
        <v>8.56</v>
      </c>
      <c r="I121" s="6">
        <v>2.5499999999999998</v>
      </c>
      <c r="J121" s="6">
        <v>4</v>
      </c>
      <c r="K121" s="45"/>
      <c r="L121" s="6">
        <v>27.4</v>
      </c>
      <c r="M121" s="6">
        <v>78.7</v>
      </c>
      <c r="N121" s="6">
        <v>1011.8</v>
      </c>
      <c r="O121" s="6">
        <v>1</v>
      </c>
      <c r="P121" s="6">
        <v>2.54</v>
      </c>
      <c r="Q121" s="6">
        <v>52.59</v>
      </c>
      <c r="R121" s="6">
        <v>0</v>
      </c>
    </row>
    <row r="122" spans="1:18" ht="15.75" customHeight="1">
      <c r="A122" s="44">
        <v>43848.000122627316</v>
      </c>
      <c r="B122" s="6">
        <v>25</v>
      </c>
      <c r="C122" s="6">
        <v>36</v>
      </c>
      <c r="D122" s="6">
        <v>9.8699999999999992</v>
      </c>
      <c r="E122" s="6">
        <v>0.37</v>
      </c>
      <c r="F122" s="6">
        <v>0.31</v>
      </c>
      <c r="G122" s="6">
        <v>5.79</v>
      </c>
      <c r="H122" s="6">
        <v>6.1</v>
      </c>
      <c r="I122" s="6">
        <v>1.23</v>
      </c>
      <c r="J122" s="6">
        <v>2</v>
      </c>
      <c r="K122" s="45"/>
      <c r="L122" s="6">
        <v>27.4</v>
      </c>
      <c r="M122" s="6">
        <v>80.8</v>
      </c>
      <c r="N122" s="6">
        <v>1012</v>
      </c>
      <c r="O122" s="6">
        <v>1</v>
      </c>
      <c r="P122" s="6">
        <v>2.66</v>
      </c>
      <c r="Q122" s="6">
        <v>72.92</v>
      </c>
      <c r="R122" s="6">
        <v>0</v>
      </c>
    </row>
    <row r="123" spans="1:18" ht="15.75" customHeight="1">
      <c r="A123" s="44">
        <v>43848.041789351853</v>
      </c>
      <c r="B123" s="6">
        <v>25</v>
      </c>
      <c r="C123" s="6">
        <v>36</v>
      </c>
      <c r="D123" s="6">
        <v>9.07</v>
      </c>
      <c r="E123" s="6">
        <v>0.25</v>
      </c>
      <c r="F123" s="6">
        <v>0.23</v>
      </c>
      <c r="G123" s="6">
        <v>5.87</v>
      </c>
      <c r="H123" s="6">
        <v>6.1</v>
      </c>
      <c r="I123" s="6">
        <v>1.66</v>
      </c>
      <c r="J123" s="6">
        <v>5</v>
      </c>
      <c r="K123" s="45"/>
      <c r="L123" s="6">
        <v>27.1</v>
      </c>
      <c r="M123" s="6">
        <v>82.3</v>
      </c>
      <c r="N123" s="6">
        <v>1011.1</v>
      </c>
      <c r="O123" s="6">
        <v>1</v>
      </c>
      <c r="P123" s="6">
        <v>1.97</v>
      </c>
      <c r="Q123" s="6">
        <v>86.44</v>
      </c>
      <c r="R123" s="6">
        <v>0</v>
      </c>
    </row>
    <row r="124" spans="1:18" ht="15.75" customHeight="1">
      <c r="A124" s="44">
        <v>43848.083456076391</v>
      </c>
      <c r="B124" s="6">
        <v>25.2</v>
      </c>
      <c r="C124" s="6">
        <v>36</v>
      </c>
      <c r="D124" s="6">
        <v>7.62</v>
      </c>
      <c r="E124" s="6">
        <v>0.25</v>
      </c>
      <c r="F124" s="6">
        <v>0.36</v>
      </c>
      <c r="G124" s="6">
        <v>6.79</v>
      </c>
      <c r="H124" s="6">
        <v>7.14</v>
      </c>
      <c r="I124" s="6">
        <v>1.75</v>
      </c>
      <c r="J124" s="6">
        <v>7</v>
      </c>
      <c r="K124" s="45"/>
      <c r="L124" s="6">
        <v>26.6</v>
      </c>
      <c r="M124" s="6">
        <v>84.8</v>
      </c>
      <c r="N124" s="6">
        <v>1010.6</v>
      </c>
      <c r="O124" s="6">
        <v>0</v>
      </c>
      <c r="P124" s="6">
        <v>1.33</v>
      </c>
      <c r="Q124" s="6">
        <v>108.2</v>
      </c>
      <c r="R124" s="6">
        <v>0</v>
      </c>
    </row>
    <row r="125" spans="1:18" ht="15.75" customHeight="1">
      <c r="A125" s="44">
        <v>43848.125122800928</v>
      </c>
      <c r="B125" s="6">
        <v>25.2</v>
      </c>
      <c r="C125" s="6">
        <v>36</v>
      </c>
      <c r="D125" s="6">
        <v>5.39</v>
      </c>
      <c r="E125" s="6">
        <v>0.27</v>
      </c>
      <c r="F125" s="6">
        <v>0.26</v>
      </c>
      <c r="G125" s="6">
        <v>8.8800000000000008</v>
      </c>
      <c r="H125" s="6">
        <v>9.1300000000000008</v>
      </c>
      <c r="I125" s="6">
        <v>1.75</v>
      </c>
      <c r="J125" s="6">
        <v>6</v>
      </c>
      <c r="K125" s="45"/>
      <c r="L125" s="6">
        <v>25.9</v>
      </c>
      <c r="M125" s="6">
        <v>88.6</v>
      </c>
      <c r="N125" s="6">
        <v>1010.3</v>
      </c>
      <c r="O125" s="6">
        <v>0</v>
      </c>
      <c r="P125" s="6">
        <v>1.29</v>
      </c>
      <c r="Q125" s="6">
        <v>135.05000000000001</v>
      </c>
      <c r="R125" s="6">
        <v>0</v>
      </c>
    </row>
    <row r="126" spans="1:18" ht="15.75" customHeight="1">
      <c r="A126" s="44">
        <v>43848.166789525465</v>
      </c>
      <c r="B126" s="6">
        <v>25.1</v>
      </c>
      <c r="C126" s="6">
        <v>36</v>
      </c>
      <c r="D126" s="6">
        <v>6.06</v>
      </c>
      <c r="E126" s="6">
        <v>0.27</v>
      </c>
      <c r="F126" s="6">
        <v>0.26</v>
      </c>
      <c r="G126" s="6">
        <v>10.4</v>
      </c>
      <c r="H126" s="6">
        <v>10.65</v>
      </c>
      <c r="I126" s="6">
        <v>1.64</v>
      </c>
      <c r="J126" s="6">
        <v>4</v>
      </c>
      <c r="K126" s="45"/>
      <c r="L126" s="6">
        <v>25.6</v>
      </c>
      <c r="M126" s="6">
        <v>88.2</v>
      </c>
      <c r="N126" s="6">
        <v>1010.3</v>
      </c>
      <c r="O126" s="6">
        <v>1</v>
      </c>
      <c r="P126" s="6">
        <v>1.38</v>
      </c>
      <c r="Q126" s="6">
        <v>122.3</v>
      </c>
      <c r="R126" s="6">
        <v>0</v>
      </c>
    </row>
    <row r="127" spans="1:18" ht="15.75" customHeight="1">
      <c r="A127" s="44">
        <v>43848.208456250002</v>
      </c>
      <c r="B127" s="6">
        <v>24.9</v>
      </c>
      <c r="C127" s="6">
        <v>36</v>
      </c>
      <c r="D127" s="6">
        <v>4.78</v>
      </c>
      <c r="E127" s="6">
        <v>0.28999999999999998</v>
      </c>
      <c r="F127" s="6">
        <v>0.36</v>
      </c>
      <c r="G127" s="6">
        <v>11.37</v>
      </c>
      <c r="H127" s="6">
        <v>11.73</v>
      </c>
      <c r="I127" s="6">
        <v>1.73</v>
      </c>
      <c r="J127" s="6">
        <v>9</v>
      </c>
      <c r="K127" s="45"/>
      <c r="L127" s="6">
        <v>25.3</v>
      </c>
      <c r="M127" s="6">
        <v>89.2</v>
      </c>
      <c r="N127" s="6">
        <v>1010.6</v>
      </c>
      <c r="O127" s="6">
        <v>0</v>
      </c>
      <c r="P127" s="6">
        <v>2.0499999999999998</v>
      </c>
      <c r="Q127" s="6">
        <v>126.11</v>
      </c>
      <c r="R127" s="6">
        <v>0</v>
      </c>
    </row>
    <row r="128" spans="1:18" ht="15.75" customHeight="1">
      <c r="A128" s="44">
        <v>43848.250122974539</v>
      </c>
      <c r="B128" s="6">
        <v>24.6</v>
      </c>
      <c r="C128" s="6">
        <v>36</v>
      </c>
      <c r="D128" s="6">
        <v>4.41</v>
      </c>
      <c r="E128" s="6">
        <v>0.31</v>
      </c>
      <c r="F128" s="6">
        <v>0.77</v>
      </c>
      <c r="G128" s="6">
        <v>12.32</v>
      </c>
      <c r="H128" s="6">
        <v>13.09</v>
      </c>
      <c r="I128" s="6">
        <v>1.96</v>
      </c>
      <c r="J128" s="6">
        <v>6</v>
      </c>
      <c r="K128" s="45"/>
      <c r="L128" s="6">
        <v>24.9</v>
      </c>
      <c r="M128" s="6">
        <v>91</v>
      </c>
      <c r="N128" s="6">
        <v>1010.6</v>
      </c>
      <c r="O128" s="6">
        <v>10</v>
      </c>
      <c r="P128" s="6">
        <v>2.64</v>
      </c>
      <c r="Q128" s="6">
        <v>119.8</v>
      </c>
      <c r="R128" s="6">
        <v>0</v>
      </c>
    </row>
    <row r="129" spans="1:18" ht="15.75" customHeight="1">
      <c r="A129" s="44">
        <v>43848.291789699077</v>
      </c>
      <c r="B129" s="6">
        <v>24.3</v>
      </c>
      <c r="C129" s="6">
        <v>36</v>
      </c>
      <c r="D129" s="6">
        <v>3.91</v>
      </c>
      <c r="E129" s="6">
        <v>0.34</v>
      </c>
      <c r="F129" s="6">
        <v>3.71</v>
      </c>
      <c r="G129" s="6">
        <v>12.98</v>
      </c>
      <c r="H129" s="6">
        <v>16.68</v>
      </c>
      <c r="I129" s="6">
        <v>2.19</v>
      </c>
      <c r="J129" s="6">
        <v>3</v>
      </c>
      <c r="K129" s="45"/>
      <c r="L129" s="6">
        <v>25.4</v>
      </c>
      <c r="M129" s="6">
        <v>87.7</v>
      </c>
      <c r="N129" s="6">
        <v>1011.1</v>
      </c>
      <c r="O129" s="6">
        <v>122</v>
      </c>
      <c r="P129" s="6">
        <v>2.5</v>
      </c>
      <c r="Q129" s="6">
        <v>118.85</v>
      </c>
      <c r="R129" s="6">
        <v>0</v>
      </c>
    </row>
    <row r="130" spans="1:18" ht="15.75" customHeight="1">
      <c r="A130" s="44">
        <v>43848.333456423614</v>
      </c>
      <c r="B130" s="45"/>
      <c r="C130" s="6">
        <v>36</v>
      </c>
      <c r="D130" s="6">
        <v>6.64</v>
      </c>
      <c r="E130" s="6">
        <v>0.34</v>
      </c>
      <c r="F130" s="6">
        <v>2.83</v>
      </c>
      <c r="G130" s="6">
        <v>10.67</v>
      </c>
      <c r="H130" s="6">
        <v>13.5</v>
      </c>
      <c r="I130" s="6">
        <v>2.29</v>
      </c>
      <c r="J130" s="6">
        <v>6</v>
      </c>
      <c r="K130" s="45"/>
      <c r="L130" s="45"/>
      <c r="M130" s="45"/>
      <c r="N130" s="45"/>
      <c r="O130" s="45"/>
      <c r="P130" s="45"/>
      <c r="Q130" s="45"/>
      <c r="R130" s="45"/>
    </row>
    <row r="131" spans="1:18" ht="15.75" customHeight="1">
      <c r="A131" s="44">
        <v>43848.375123148151</v>
      </c>
      <c r="B131" s="6">
        <v>25.1</v>
      </c>
      <c r="C131" s="6">
        <v>36</v>
      </c>
      <c r="D131" s="6">
        <v>9.65</v>
      </c>
      <c r="E131" s="6">
        <v>0.33</v>
      </c>
      <c r="F131" s="6">
        <v>2.39</v>
      </c>
      <c r="G131" s="6">
        <v>9.14</v>
      </c>
      <c r="H131" s="6">
        <v>11.53</v>
      </c>
      <c r="I131" s="6">
        <v>2.21</v>
      </c>
      <c r="J131" s="6">
        <v>14</v>
      </c>
      <c r="K131" s="45"/>
      <c r="L131" s="6">
        <v>27.7</v>
      </c>
      <c r="M131" s="6">
        <v>81.5</v>
      </c>
      <c r="N131" s="6">
        <v>1011.8</v>
      </c>
      <c r="O131" s="6">
        <v>673.8</v>
      </c>
      <c r="P131" s="6">
        <v>3</v>
      </c>
      <c r="Q131" s="6">
        <v>108.4</v>
      </c>
      <c r="R131" s="6">
        <v>0</v>
      </c>
    </row>
    <row r="132" spans="1:18" ht="15.75" customHeight="1">
      <c r="A132" s="44">
        <v>43848.416789872688</v>
      </c>
      <c r="B132" s="6">
        <v>25</v>
      </c>
      <c r="C132" s="6">
        <v>36</v>
      </c>
      <c r="D132" s="6">
        <v>12.25</v>
      </c>
      <c r="E132" s="6">
        <v>0.35</v>
      </c>
      <c r="F132" s="6">
        <v>2.81</v>
      </c>
      <c r="G132" s="6">
        <v>9.7200000000000006</v>
      </c>
      <c r="H132" s="6">
        <v>12.52</v>
      </c>
      <c r="I132" s="6">
        <v>1.91</v>
      </c>
      <c r="J132" s="6">
        <v>9</v>
      </c>
      <c r="K132" s="45"/>
      <c r="L132" s="6">
        <v>27.8</v>
      </c>
      <c r="M132" s="6">
        <v>81.8</v>
      </c>
      <c r="N132" s="6">
        <v>1011.9</v>
      </c>
      <c r="O132" s="6">
        <v>354.3</v>
      </c>
      <c r="P132" s="6">
        <v>1.6</v>
      </c>
      <c r="Q132" s="6">
        <v>68</v>
      </c>
      <c r="R132" s="6">
        <v>0</v>
      </c>
    </row>
    <row r="133" spans="1:18" ht="15.75" customHeight="1">
      <c r="A133" s="44">
        <v>43848.458456597225</v>
      </c>
      <c r="B133" s="6">
        <v>25.1</v>
      </c>
      <c r="C133" s="6">
        <v>36</v>
      </c>
      <c r="D133" s="6">
        <v>14.01</v>
      </c>
      <c r="E133" s="6">
        <v>0.34</v>
      </c>
      <c r="F133" s="6">
        <v>1.95</v>
      </c>
      <c r="G133" s="6">
        <v>9.18</v>
      </c>
      <c r="H133" s="6">
        <v>11.13</v>
      </c>
      <c r="I133" s="6">
        <v>1.87</v>
      </c>
      <c r="J133" s="6">
        <v>5</v>
      </c>
      <c r="K133" s="45"/>
      <c r="L133" s="6">
        <v>27.1</v>
      </c>
      <c r="M133" s="6">
        <v>86.1</v>
      </c>
      <c r="N133" s="6">
        <v>1011.6</v>
      </c>
      <c r="O133" s="6">
        <v>566.6</v>
      </c>
      <c r="P133" s="6">
        <v>4.9000000000000004</v>
      </c>
      <c r="Q133" s="6">
        <v>88.3</v>
      </c>
      <c r="R133" s="6">
        <v>0</v>
      </c>
    </row>
    <row r="134" spans="1:18" ht="15.75" customHeight="1">
      <c r="A134" s="44">
        <v>43848.500123321763</v>
      </c>
      <c r="B134" s="6">
        <v>24.8</v>
      </c>
      <c r="C134" s="6">
        <v>36</v>
      </c>
      <c r="D134" s="6">
        <v>15.46</v>
      </c>
      <c r="E134" s="6">
        <v>0.33</v>
      </c>
      <c r="F134" s="6">
        <v>1.83</v>
      </c>
      <c r="G134" s="6">
        <v>8.01</v>
      </c>
      <c r="H134" s="6">
        <v>9.84</v>
      </c>
      <c r="I134" s="6">
        <v>1.82</v>
      </c>
      <c r="J134" s="6">
        <v>8</v>
      </c>
      <c r="K134" s="45"/>
      <c r="L134" s="6">
        <v>27.2</v>
      </c>
      <c r="M134" s="6">
        <v>84.6</v>
      </c>
      <c r="N134" s="6">
        <v>1011</v>
      </c>
      <c r="O134" s="6">
        <v>134.80000000000001</v>
      </c>
      <c r="P134" s="6">
        <v>4.7</v>
      </c>
      <c r="Q134" s="6">
        <v>71.7</v>
      </c>
      <c r="R134" s="6">
        <v>0</v>
      </c>
    </row>
    <row r="135" spans="1:18" ht="15.75" customHeight="1">
      <c r="A135" s="44">
        <v>43848.5417900463</v>
      </c>
      <c r="B135" s="6">
        <v>24.9</v>
      </c>
      <c r="C135" s="6">
        <v>36</v>
      </c>
      <c r="D135" s="6">
        <v>14.12</v>
      </c>
      <c r="E135" s="6">
        <v>0.33</v>
      </c>
      <c r="F135" s="6">
        <v>0.95</v>
      </c>
      <c r="G135" s="6">
        <v>8</v>
      </c>
      <c r="H135" s="6">
        <v>8.9499999999999993</v>
      </c>
      <c r="I135" s="6">
        <v>1.71</v>
      </c>
      <c r="J135" s="6">
        <v>7</v>
      </c>
      <c r="K135" s="45"/>
      <c r="L135" s="6">
        <v>27.3</v>
      </c>
      <c r="M135" s="6">
        <v>84.1</v>
      </c>
      <c r="N135" s="6">
        <v>1010</v>
      </c>
      <c r="O135" s="6">
        <v>292</v>
      </c>
      <c r="P135" s="6">
        <v>4.8</v>
      </c>
      <c r="Q135" s="6">
        <v>48.3</v>
      </c>
      <c r="R135" s="6">
        <v>0</v>
      </c>
    </row>
    <row r="136" spans="1:18" ht="15.75" customHeight="1">
      <c r="A136" s="44">
        <v>43848.58345677083</v>
      </c>
      <c r="B136" s="6">
        <v>24.7</v>
      </c>
      <c r="C136" s="6">
        <v>36</v>
      </c>
      <c r="D136" s="6">
        <v>15.73</v>
      </c>
      <c r="E136" s="6">
        <v>0.32</v>
      </c>
      <c r="F136" s="6">
        <v>1.1100000000000001</v>
      </c>
      <c r="G136" s="6">
        <v>7.1</v>
      </c>
      <c r="H136" s="6">
        <v>8.2100000000000009</v>
      </c>
      <c r="I136" s="6">
        <v>1.55</v>
      </c>
      <c r="J136" s="6">
        <v>3</v>
      </c>
      <c r="K136" s="45"/>
      <c r="L136" s="6">
        <v>26.6</v>
      </c>
      <c r="M136" s="6">
        <v>86.1</v>
      </c>
      <c r="N136" s="6">
        <v>1009.4</v>
      </c>
      <c r="O136" s="6">
        <v>562.4</v>
      </c>
      <c r="P136" s="6">
        <v>6.1</v>
      </c>
      <c r="Q136" s="6">
        <v>54.5</v>
      </c>
      <c r="R136" s="6">
        <v>0</v>
      </c>
    </row>
    <row r="137" spans="1:18" ht="15.75" customHeight="1">
      <c r="A137" s="44">
        <v>43848.625123495367</v>
      </c>
      <c r="B137" s="6">
        <v>24.8</v>
      </c>
      <c r="C137" s="6">
        <v>36</v>
      </c>
      <c r="D137" s="6">
        <v>14.59</v>
      </c>
      <c r="E137" s="6">
        <v>0.34</v>
      </c>
      <c r="F137" s="6">
        <v>0.84</v>
      </c>
      <c r="G137" s="6">
        <v>6.43</v>
      </c>
      <c r="H137" s="6">
        <v>7.27</v>
      </c>
      <c r="I137" s="6">
        <v>1.55</v>
      </c>
      <c r="J137" s="6">
        <v>1</v>
      </c>
      <c r="K137" s="45"/>
      <c r="L137" s="6">
        <v>26.7</v>
      </c>
      <c r="M137" s="6">
        <v>83.9</v>
      </c>
      <c r="N137" s="6">
        <v>1009.7</v>
      </c>
      <c r="O137" s="6">
        <v>265.7</v>
      </c>
      <c r="P137" s="6">
        <v>2.7</v>
      </c>
      <c r="Q137" s="6">
        <v>35</v>
      </c>
      <c r="R137" s="6">
        <v>0</v>
      </c>
    </row>
    <row r="138" spans="1:18" ht="15.75" customHeight="1">
      <c r="A138" s="44">
        <v>43848.666790219904</v>
      </c>
      <c r="B138" s="6">
        <v>24.8</v>
      </c>
      <c r="C138" s="6">
        <v>36</v>
      </c>
      <c r="D138" s="6">
        <v>13.15</v>
      </c>
      <c r="E138" s="6">
        <v>0.34</v>
      </c>
      <c r="F138" s="6">
        <v>0.84</v>
      </c>
      <c r="G138" s="6">
        <v>6.14</v>
      </c>
      <c r="H138" s="6">
        <v>6.97</v>
      </c>
      <c r="I138" s="6">
        <v>1.55</v>
      </c>
      <c r="J138" s="6">
        <v>7</v>
      </c>
      <c r="K138" s="45"/>
      <c r="L138" s="6">
        <v>26.7</v>
      </c>
      <c r="M138" s="6">
        <v>81.900000000000006</v>
      </c>
      <c r="N138" s="6">
        <v>1009.7</v>
      </c>
      <c r="O138" s="6">
        <v>131.1</v>
      </c>
      <c r="P138" s="6">
        <v>3.3</v>
      </c>
      <c r="Q138" s="6">
        <v>32.4</v>
      </c>
      <c r="R138" s="6">
        <v>0</v>
      </c>
    </row>
    <row r="139" spans="1:18" ht="15.75" customHeight="1">
      <c r="A139" s="44">
        <v>43848.708456944441</v>
      </c>
      <c r="B139" s="6">
        <v>24.8</v>
      </c>
      <c r="C139" s="6">
        <v>36</v>
      </c>
      <c r="D139" s="6">
        <v>12.55</v>
      </c>
      <c r="E139" s="6">
        <v>0.36</v>
      </c>
      <c r="F139" s="6">
        <v>0.56000000000000005</v>
      </c>
      <c r="G139" s="6">
        <v>5.85</v>
      </c>
      <c r="H139" s="6">
        <v>6.41</v>
      </c>
      <c r="I139" s="6">
        <v>1.58</v>
      </c>
      <c r="J139" s="6">
        <v>6</v>
      </c>
      <c r="K139" s="45"/>
      <c r="L139" s="6">
        <v>26.8</v>
      </c>
      <c r="M139" s="6">
        <v>80.7</v>
      </c>
      <c r="N139" s="6">
        <v>1009.9</v>
      </c>
      <c r="O139" s="6">
        <v>61.9</v>
      </c>
      <c r="P139" s="6">
        <v>5.5</v>
      </c>
      <c r="Q139" s="6">
        <v>51.5</v>
      </c>
      <c r="R139" s="6">
        <v>0</v>
      </c>
    </row>
    <row r="140" spans="1:18" ht="15.75" customHeight="1">
      <c r="A140" s="44">
        <v>43848.750123668979</v>
      </c>
      <c r="B140" s="6">
        <v>24.5</v>
      </c>
      <c r="C140" s="6">
        <v>36</v>
      </c>
      <c r="D140" s="6">
        <v>13.77</v>
      </c>
      <c r="E140" s="6">
        <v>0.39</v>
      </c>
      <c r="F140" s="6">
        <v>0.42</v>
      </c>
      <c r="G140" s="6">
        <v>6.12</v>
      </c>
      <c r="H140" s="6">
        <v>6.53</v>
      </c>
      <c r="I140" s="6">
        <v>1.7</v>
      </c>
      <c r="J140" s="6">
        <v>18</v>
      </c>
      <c r="K140" s="45"/>
      <c r="L140" s="6">
        <v>26.9</v>
      </c>
      <c r="M140" s="6">
        <v>80</v>
      </c>
      <c r="N140" s="6">
        <v>1010.7</v>
      </c>
      <c r="O140" s="6">
        <v>1</v>
      </c>
      <c r="P140" s="6">
        <v>5</v>
      </c>
      <c r="Q140" s="6">
        <v>26.3</v>
      </c>
      <c r="R140" s="6">
        <v>0</v>
      </c>
    </row>
    <row r="141" spans="1:18" ht="15.75" customHeight="1">
      <c r="A141" s="44">
        <v>43848.791790393516</v>
      </c>
      <c r="B141" s="6">
        <v>24.6</v>
      </c>
      <c r="C141" s="6">
        <v>36</v>
      </c>
      <c r="D141" s="6">
        <v>13.36</v>
      </c>
      <c r="E141" s="6">
        <v>0.41</v>
      </c>
      <c r="F141" s="6">
        <v>0.25</v>
      </c>
      <c r="G141" s="6">
        <v>5.85</v>
      </c>
      <c r="H141" s="6">
        <v>6.09</v>
      </c>
      <c r="I141" s="6">
        <v>1.88</v>
      </c>
      <c r="J141" s="6">
        <v>12</v>
      </c>
      <c r="K141" s="45"/>
      <c r="L141" s="6">
        <v>27.5</v>
      </c>
      <c r="M141" s="6">
        <v>76.900000000000006</v>
      </c>
      <c r="N141" s="6">
        <v>1011.3</v>
      </c>
      <c r="O141" s="6">
        <v>0.8</v>
      </c>
      <c r="P141" s="6">
        <v>3</v>
      </c>
      <c r="Q141" s="6">
        <v>36.799999999999997</v>
      </c>
      <c r="R141" s="6">
        <v>0</v>
      </c>
    </row>
    <row r="142" spans="1:18" ht="15.75" customHeight="1">
      <c r="A142" s="44">
        <v>43848.833457118053</v>
      </c>
      <c r="B142" s="6">
        <v>24.5</v>
      </c>
      <c r="C142" s="6">
        <v>36</v>
      </c>
      <c r="D142" s="6">
        <v>11.18</v>
      </c>
      <c r="E142" s="6">
        <v>0.43</v>
      </c>
      <c r="F142" s="6">
        <v>0.35</v>
      </c>
      <c r="G142" s="6">
        <v>6.45</v>
      </c>
      <c r="H142" s="6">
        <v>6.8</v>
      </c>
      <c r="I142" s="6">
        <v>1.92</v>
      </c>
      <c r="J142" s="6">
        <v>20</v>
      </c>
      <c r="K142" s="45"/>
      <c r="L142" s="6">
        <v>28.4</v>
      </c>
      <c r="M142" s="6">
        <v>70.599999999999994</v>
      </c>
      <c r="N142" s="6">
        <v>1011.9</v>
      </c>
      <c r="O142" s="6">
        <v>0.7</v>
      </c>
      <c r="P142" s="6">
        <v>4.4000000000000004</v>
      </c>
      <c r="Q142" s="6">
        <v>42.7</v>
      </c>
      <c r="R142" s="6">
        <v>0</v>
      </c>
    </row>
    <row r="143" spans="1:18" ht="15.75" customHeight="1">
      <c r="A143" s="44">
        <v>43848.87512384259</v>
      </c>
      <c r="B143" s="6">
        <v>24.8</v>
      </c>
      <c r="C143" s="6">
        <v>36</v>
      </c>
      <c r="D143" s="6">
        <v>11.39</v>
      </c>
      <c r="E143" s="6">
        <v>0.43</v>
      </c>
      <c r="F143" s="6">
        <v>0.31</v>
      </c>
      <c r="G143" s="6">
        <v>5.8</v>
      </c>
      <c r="H143" s="6">
        <v>6.11</v>
      </c>
      <c r="I143" s="6">
        <v>1.86</v>
      </c>
      <c r="J143" s="6">
        <v>14</v>
      </c>
      <c r="K143" s="45"/>
      <c r="L143" s="6">
        <v>29.2</v>
      </c>
      <c r="M143" s="6">
        <v>65</v>
      </c>
      <c r="N143" s="6">
        <v>1011.7</v>
      </c>
      <c r="O143" s="6">
        <v>1.2</v>
      </c>
      <c r="P143" s="6">
        <v>3</v>
      </c>
      <c r="Q143" s="6">
        <v>349</v>
      </c>
      <c r="R143" s="6">
        <v>0</v>
      </c>
    </row>
    <row r="144" spans="1:18" ht="15.75" customHeight="1">
      <c r="A144" s="44">
        <v>43848.916790567127</v>
      </c>
      <c r="B144" s="6">
        <v>25.7</v>
      </c>
      <c r="C144" s="6">
        <v>36</v>
      </c>
      <c r="D144" s="6">
        <v>11.06</v>
      </c>
      <c r="E144" s="6">
        <v>0.43</v>
      </c>
      <c r="F144" s="6">
        <v>0.35</v>
      </c>
      <c r="G144" s="6">
        <v>5.64</v>
      </c>
      <c r="H144" s="6">
        <v>5.99</v>
      </c>
      <c r="I144" s="6">
        <v>1.86</v>
      </c>
      <c r="J144" s="6">
        <v>10</v>
      </c>
      <c r="K144" s="45"/>
      <c r="L144" s="6">
        <v>29.7</v>
      </c>
      <c r="M144" s="6">
        <v>60.8</v>
      </c>
      <c r="N144" s="6">
        <v>1011.6</v>
      </c>
      <c r="O144" s="6">
        <v>1.7</v>
      </c>
      <c r="P144" s="6">
        <v>3.7</v>
      </c>
      <c r="Q144" s="6">
        <v>31.1</v>
      </c>
      <c r="R144" s="6">
        <v>0</v>
      </c>
    </row>
    <row r="145" spans="1:18" ht="15.75" customHeight="1">
      <c r="A145" s="44">
        <v>43848.958457291665</v>
      </c>
      <c r="B145" s="6">
        <v>26</v>
      </c>
      <c r="C145" s="6">
        <v>36</v>
      </c>
      <c r="D145" s="6">
        <v>11.62</v>
      </c>
      <c r="E145" s="6">
        <v>0.44</v>
      </c>
      <c r="F145" s="6">
        <v>0.19</v>
      </c>
      <c r="G145" s="6">
        <v>5.7</v>
      </c>
      <c r="H145" s="6">
        <v>5.89</v>
      </c>
      <c r="I145" s="6">
        <v>1.78</v>
      </c>
      <c r="J145" s="6">
        <v>18</v>
      </c>
      <c r="K145" s="45"/>
      <c r="L145" s="6">
        <v>30.1</v>
      </c>
      <c r="M145" s="6">
        <v>62.5</v>
      </c>
      <c r="N145" s="6">
        <v>1011.3</v>
      </c>
      <c r="O145" s="6">
        <v>3</v>
      </c>
      <c r="P145" s="6">
        <v>4.0999999999999996</v>
      </c>
      <c r="Q145" s="6">
        <v>27.7</v>
      </c>
      <c r="R145" s="6">
        <v>0</v>
      </c>
    </row>
    <row r="146" spans="1:18" ht="15.75" customHeight="1">
      <c r="A146" s="44">
        <v>43849.000124016202</v>
      </c>
      <c r="B146" s="6">
        <v>26.5</v>
      </c>
      <c r="C146" s="6">
        <v>36</v>
      </c>
      <c r="D146" s="6">
        <v>11.47</v>
      </c>
      <c r="E146" s="6">
        <v>0.41</v>
      </c>
      <c r="F146" s="6">
        <v>0.13</v>
      </c>
      <c r="G146" s="6">
        <v>5.43</v>
      </c>
      <c r="H146" s="6">
        <v>5.56</v>
      </c>
      <c r="I146" s="6">
        <v>1.71</v>
      </c>
      <c r="J146" s="6">
        <v>18</v>
      </c>
      <c r="K146" s="45"/>
      <c r="L146" s="6">
        <v>29.4</v>
      </c>
      <c r="M146" s="6">
        <v>65.5</v>
      </c>
      <c r="N146" s="6">
        <v>1011.2</v>
      </c>
      <c r="O146" s="6">
        <v>3.5</v>
      </c>
      <c r="P146" s="6">
        <v>2.4</v>
      </c>
      <c r="Q146" s="6">
        <v>44.2</v>
      </c>
      <c r="R146" s="6">
        <v>0</v>
      </c>
    </row>
    <row r="147" spans="1:18" ht="15.75" customHeight="1">
      <c r="A147" s="44">
        <v>43849.041790740739</v>
      </c>
      <c r="B147" s="6">
        <v>24.9</v>
      </c>
      <c r="C147" s="6">
        <v>36</v>
      </c>
      <c r="D147" s="6">
        <v>10.48</v>
      </c>
      <c r="E147" s="6">
        <v>0.19</v>
      </c>
      <c r="F147" s="6">
        <v>0.24</v>
      </c>
      <c r="G147" s="6">
        <v>5.5</v>
      </c>
      <c r="H147" s="6">
        <v>5.74</v>
      </c>
      <c r="I147" s="6">
        <v>1.7</v>
      </c>
      <c r="J147" s="6">
        <v>20</v>
      </c>
      <c r="K147" s="45"/>
      <c r="L147" s="6">
        <v>29.7</v>
      </c>
      <c r="M147" s="6">
        <v>64</v>
      </c>
      <c r="N147" s="6">
        <v>1010.5</v>
      </c>
      <c r="O147" s="6">
        <v>1.2</v>
      </c>
      <c r="P147" s="6">
        <v>2.7</v>
      </c>
      <c r="Q147" s="6">
        <v>51.2</v>
      </c>
      <c r="R147" s="6">
        <v>0</v>
      </c>
    </row>
    <row r="148" spans="1:18" ht="15.75" customHeight="1">
      <c r="A148" s="44">
        <v>43849.083457465276</v>
      </c>
      <c r="B148" s="6">
        <v>24.7</v>
      </c>
      <c r="C148" s="6">
        <v>36</v>
      </c>
      <c r="D148" s="6">
        <v>11.08</v>
      </c>
      <c r="E148" s="6">
        <v>0.18</v>
      </c>
      <c r="F148" s="6">
        <v>0.06</v>
      </c>
      <c r="G148" s="6">
        <v>4.71</v>
      </c>
      <c r="H148" s="6">
        <v>4.7699999999999996</v>
      </c>
      <c r="I148" s="6">
        <v>1.65</v>
      </c>
      <c r="J148" s="6">
        <v>20</v>
      </c>
      <c r="K148" s="45"/>
      <c r="L148" s="6">
        <v>29.3</v>
      </c>
      <c r="M148" s="6">
        <v>65.599999999999994</v>
      </c>
      <c r="N148" s="6">
        <v>1010</v>
      </c>
      <c r="O148" s="6">
        <v>2.1</v>
      </c>
      <c r="P148" s="6">
        <v>2.9</v>
      </c>
      <c r="Q148" s="6">
        <v>49.8</v>
      </c>
      <c r="R148" s="6">
        <v>0</v>
      </c>
    </row>
    <row r="149" spans="1:18" ht="15.75" customHeight="1">
      <c r="A149" s="44">
        <v>43849.125124189814</v>
      </c>
      <c r="B149" s="6">
        <v>24.8</v>
      </c>
      <c r="C149" s="6">
        <v>36</v>
      </c>
      <c r="D149" s="6">
        <v>11.14</v>
      </c>
      <c r="E149" s="6">
        <v>0.18</v>
      </c>
      <c r="F149" s="6">
        <v>0.1</v>
      </c>
      <c r="G149" s="6">
        <v>4.34</v>
      </c>
      <c r="H149" s="6">
        <v>4.43</v>
      </c>
      <c r="I149" s="6">
        <v>2</v>
      </c>
      <c r="J149" s="6">
        <v>25</v>
      </c>
      <c r="K149" s="45"/>
      <c r="L149" s="6">
        <v>29.4</v>
      </c>
      <c r="M149" s="6">
        <v>65.5</v>
      </c>
      <c r="N149" s="6">
        <v>1009.4</v>
      </c>
      <c r="O149" s="6">
        <v>2.7</v>
      </c>
      <c r="P149" s="6">
        <v>2.7</v>
      </c>
      <c r="Q149" s="6">
        <v>66</v>
      </c>
      <c r="R149" s="6">
        <v>0</v>
      </c>
    </row>
    <row r="150" spans="1:18" ht="15.75" customHeight="1">
      <c r="A150" s="44">
        <v>43849.166790914351</v>
      </c>
      <c r="B150" s="6">
        <v>24.8</v>
      </c>
      <c r="C150" s="6">
        <v>36</v>
      </c>
      <c r="D150" s="45"/>
      <c r="E150" s="45"/>
      <c r="F150" s="45"/>
      <c r="G150" s="45"/>
      <c r="H150" s="45"/>
      <c r="I150" s="45"/>
      <c r="J150" s="45"/>
      <c r="K150" s="45"/>
      <c r="L150" s="6">
        <v>28.7</v>
      </c>
      <c r="M150" s="6">
        <v>68.5</v>
      </c>
      <c r="N150" s="6">
        <v>1009.4</v>
      </c>
      <c r="O150" s="6">
        <v>0.7</v>
      </c>
      <c r="P150" s="6">
        <v>2.6</v>
      </c>
      <c r="Q150" s="6">
        <v>52</v>
      </c>
      <c r="R150" s="6">
        <v>0</v>
      </c>
    </row>
    <row r="151" spans="1:18" ht="15.75" customHeight="1">
      <c r="A151" s="44">
        <v>43849.208457638888</v>
      </c>
      <c r="B151" s="6">
        <v>24.8</v>
      </c>
      <c r="C151" s="6">
        <v>36</v>
      </c>
      <c r="D151" s="6">
        <v>12.03</v>
      </c>
      <c r="E151" s="6">
        <v>0.2</v>
      </c>
      <c r="F151" s="6">
        <v>0.32</v>
      </c>
      <c r="G151" s="6">
        <v>4.6900000000000004</v>
      </c>
      <c r="H151" s="6">
        <v>5.01</v>
      </c>
      <c r="I151" s="6">
        <v>1.83</v>
      </c>
      <c r="J151" s="6">
        <v>19</v>
      </c>
      <c r="K151" s="45"/>
      <c r="L151" s="6">
        <v>28.6</v>
      </c>
      <c r="M151" s="6">
        <v>68.099999999999994</v>
      </c>
      <c r="N151" s="6">
        <v>1009.7</v>
      </c>
      <c r="O151" s="6">
        <v>1.2</v>
      </c>
      <c r="P151" s="6">
        <v>2.8</v>
      </c>
      <c r="Q151" s="6">
        <v>64.3</v>
      </c>
      <c r="R151" s="6">
        <v>0</v>
      </c>
    </row>
    <row r="152" spans="1:18" ht="15.75" customHeight="1">
      <c r="A152" s="44">
        <v>43849.250124363425</v>
      </c>
      <c r="B152" s="6">
        <v>24.5</v>
      </c>
      <c r="C152" s="6">
        <v>36</v>
      </c>
      <c r="D152" s="6">
        <v>11.74</v>
      </c>
      <c r="E152" s="6">
        <v>0.22</v>
      </c>
      <c r="F152" s="6">
        <v>0.41</v>
      </c>
      <c r="G152" s="6">
        <v>5.27</v>
      </c>
      <c r="H152" s="6">
        <v>5.68</v>
      </c>
      <c r="I152" s="6">
        <v>1.9</v>
      </c>
      <c r="J152" s="6">
        <v>15</v>
      </c>
      <c r="K152" s="45"/>
      <c r="L152" s="6">
        <v>27.8</v>
      </c>
      <c r="M152" s="6">
        <v>73.3</v>
      </c>
      <c r="N152" s="6">
        <v>1010.3</v>
      </c>
      <c r="O152" s="6">
        <v>43.2</v>
      </c>
      <c r="P152" s="6">
        <v>3.7</v>
      </c>
      <c r="Q152" s="6">
        <v>83.8</v>
      </c>
      <c r="R152" s="6">
        <v>0</v>
      </c>
    </row>
    <row r="153" spans="1:18" ht="15.75" customHeight="1">
      <c r="A153" s="44">
        <v>43849.291791087962</v>
      </c>
      <c r="B153" s="6">
        <v>24.6</v>
      </c>
      <c r="C153" s="6">
        <v>36</v>
      </c>
      <c r="D153" s="6">
        <v>12.49</v>
      </c>
      <c r="E153" s="6">
        <v>0.22</v>
      </c>
      <c r="F153" s="6">
        <v>0.6</v>
      </c>
      <c r="G153" s="6">
        <v>5.62</v>
      </c>
      <c r="H153" s="6">
        <v>6.22</v>
      </c>
      <c r="I153" s="6">
        <v>1.97</v>
      </c>
      <c r="J153" s="6">
        <v>16</v>
      </c>
      <c r="K153" s="45"/>
      <c r="L153" s="6">
        <v>27.7</v>
      </c>
      <c r="M153" s="6">
        <v>73.8</v>
      </c>
      <c r="N153" s="6">
        <v>1011</v>
      </c>
      <c r="O153" s="6">
        <v>142.4</v>
      </c>
      <c r="P153" s="6">
        <v>4</v>
      </c>
      <c r="Q153" s="6">
        <v>97.3</v>
      </c>
      <c r="R153" s="6">
        <v>0</v>
      </c>
    </row>
    <row r="154" spans="1:18" ht="15.75" customHeight="1">
      <c r="A154" s="44">
        <v>43849.3334578125</v>
      </c>
      <c r="B154" s="6">
        <v>24.5</v>
      </c>
      <c r="C154" s="6">
        <v>36</v>
      </c>
      <c r="D154" s="6">
        <v>14.2</v>
      </c>
      <c r="E154" s="6">
        <v>0.22</v>
      </c>
      <c r="F154" s="6">
        <v>0.55000000000000004</v>
      </c>
      <c r="G154" s="6">
        <v>5.64</v>
      </c>
      <c r="H154" s="6">
        <v>6.19</v>
      </c>
      <c r="I154" s="6">
        <v>1.93</v>
      </c>
      <c r="J154" s="6">
        <v>21</v>
      </c>
      <c r="K154" s="45"/>
      <c r="L154" s="6">
        <v>27.5</v>
      </c>
      <c r="M154" s="6">
        <v>74.099999999999994</v>
      </c>
      <c r="N154" s="6">
        <v>1011.4</v>
      </c>
      <c r="O154" s="6">
        <v>550.29999999999995</v>
      </c>
      <c r="P154" s="6">
        <v>3</v>
      </c>
      <c r="Q154" s="6">
        <v>49.2</v>
      </c>
      <c r="R154" s="6">
        <v>0</v>
      </c>
    </row>
    <row r="155" spans="1:18" ht="15.75" customHeight="1">
      <c r="A155" s="44">
        <v>43849.375124537037</v>
      </c>
      <c r="B155" s="48"/>
      <c r="C155" s="6">
        <v>36</v>
      </c>
      <c r="D155" s="48"/>
      <c r="E155" s="48"/>
      <c r="F155" s="48"/>
      <c r="G155" s="48"/>
      <c r="H155" s="48"/>
      <c r="I155" s="48"/>
      <c r="J155" s="6">
        <v>13</v>
      </c>
      <c r="K155" s="45"/>
      <c r="L155" s="48"/>
      <c r="M155" s="48"/>
      <c r="N155" s="48"/>
      <c r="O155" s="48"/>
      <c r="P155" s="48"/>
      <c r="Q155" s="48"/>
      <c r="R155" s="48"/>
    </row>
    <row r="156" spans="1:18" ht="15.75" customHeight="1">
      <c r="A156" s="44">
        <v>43849.416791261574</v>
      </c>
      <c r="B156" s="6">
        <v>25.8</v>
      </c>
      <c r="C156" s="6">
        <v>36</v>
      </c>
      <c r="D156" s="6">
        <v>11.67</v>
      </c>
      <c r="E156" s="6">
        <v>0.2</v>
      </c>
      <c r="F156" s="6">
        <v>2.4300000000000002</v>
      </c>
      <c r="G156" s="6">
        <v>9.01</v>
      </c>
      <c r="H156" s="6">
        <v>11.44</v>
      </c>
      <c r="I156" s="6">
        <v>2.5099999999999998</v>
      </c>
      <c r="J156" s="6">
        <v>10</v>
      </c>
      <c r="K156" s="45"/>
      <c r="L156" s="6">
        <v>29.4</v>
      </c>
      <c r="M156" s="6">
        <v>63.2</v>
      </c>
      <c r="N156" s="6">
        <v>1010.8</v>
      </c>
      <c r="O156" s="6">
        <v>854</v>
      </c>
      <c r="P156" s="6">
        <v>2.59</v>
      </c>
      <c r="Q156" s="6">
        <v>59.53</v>
      </c>
      <c r="R156" s="48"/>
    </row>
    <row r="157" spans="1:18" ht="15.75" customHeight="1">
      <c r="A157" s="44">
        <v>43849.458457986111</v>
      </c>
      <c r="B157" s="6">
        <v>26.5</v>
      </c>
      <c r="C157" s="6">
        <v>36</v>
      </c>
      <c r="D157" s="6">
        <v>13.67</v>
      </c>
      <c r="E157" s="6">
        <v>0.08</v>
      </c>
      <c r="F157" s="6">
        <v>1.61</v>
      </c>
      <c r="G157" s="6">
        <v>6.87</v>
      </c>
      <c r="H157" s="6">
        <v>8.48</v>
      </c>
      <c r="I157" s="6">
        <v>2.68</v>
      </c>
      <c r="J157" s="6">
        <v>21</v>
      </c>
      <c r="K157" s="45"/>
      <c r="L157" s="6">
        <v>30.1</v>
      </c>
      <c r="M157" s="6">
        <v>58.6</v>
      </c>
      <c r="N157" s="6">
        <v>1010.5</v>
      </c>
      <c r="O157" s="6">
        <v>912</v>
      </c>
      <c r="P157" s="6">
        <v>3.04</v>
      </c>
      <c r="Q157" s="6">
        <v>48.9</v>
      </c>
      <c r="R157" s="6">
        <v>0</v>
      </c>
    </row>
    <row r="158" spans="1:18" ht="15.75" customHeight="1">
      <c r="A158" s="44">
        <v>43849.500124710648</v>
      </c>
      <c r="B158" s="6">
        <v>26.7</v>
      </c>
      <c r="C158" s="6">
        <v>36</v>
      </c>
      <c r="D158" s="6">
        <v>16.63</v>
      </c>
      <c r="E158" s="6">
        <v>0.09</v>
      </c>
      <c r="F158" s="6">
        <v>1.06</v>
      </c>
      <c r="G158" s="6">
        <v>6.12</v>
      </c>
      <c r="H158" s="6">
        <v>7.18</v>
      </c>
      <c r="I158" s="6">
        <v>2.41</v>
      </c>
      <c r="J158" s="6">
        <v>9</v>
      </c>
      <c r="K158" s="45"/>
      <c r="L158" s="6">
        <v>30.2</v>
      </c>
      <c r="M158" s="6">
        <v>59.3</v>
      </c>
      <c r="N158" s="6">
        <v>1010</v>
      </c>
      <c r="O158" s="6">
        <v>837</v>
      </c>
      <c r="P158" s="6">
        <v>3.66</v>
      </c>
      <c r="Q158" s="6">
        <v>43.34</v>
      </c>
      <c r="R158" s="6">
        <v>0</v>
      </c>
    </row>
    <row r="159" spans="1:18" ht="15.75" customHeight="1">
      <c r="A159" s="44">
        <v>43849.541791435186</v>
      </c>
      <c r="B159" s="6">
        <v>26.9</v>
      </c>
      <c r="C159" s="6">
        <v>36</v>
      </c>
      <c r="D159" s="6">
        <v>14.6</v>
      </c>
      <c r="E159" s="6">
        <v>0.21</v>
      </c>
      <c r="F159" s="6">
        <v>1.83</v>
      </c>
      <c r="G159" s="6">
        <v>5.84</v>
      </c>
      <c r="H159" s="6">
        <v>7.67</v>
      </c>
      <c r="I159" s="6">
        <v>2.58</v>
      </c>
      <c r="J159" s="6">
        <v>12</v>
      </c>
      <c r="K159" s="45"/>
      <c r="L159" s="6">
        <v>30.4</v>
      </c>
      <c r="M159" s="6">
        <v>58.7</v>
      </c>
      <c r="N159" s="6">
        <v>1009.2</v>
      </c>
      <c r="O159" s="6">
        <v>722</v>
      </c>
      <c r="P159" s="6">
        <v>3.14</v>
      </c>
      <c r="Q159" s="6">
        <v>55.07</v>
      </c>
      <c r="R159" s="6">
        <v>0</v>
      </c>
    </row>
    <row r="160" spans="1:18" ht="15.75" customHeight="1">
      <c r="A160" s="44">
        <v>43849.583458159723</v>
      </c>
      <c r="B160" s="6">
        <v>26.8</v>
      </c>
      <c r="C160" s="6">
        <v>36</v>
      </c>
      <c r="D160" s="6">
        <v>14.08</v>
      </c>
      <c r="E160" s="6">
        <v>0.24</v>
      </c>
      <c r="F160" s="6">
        <v>1.76</v>
      </c>
      <c r="G160" s="6">
        <v>5.39</v>
      </c>
      <c r="H160" s="6">
        <v>7.15</v>
      </c>
      <c r="I160" s="6">
        <v>2.41</v>
      </c>
      <c r="J160" s="6">
        <v>8</v>
      </c>
      <c r="K160" s="45"/>
      <c r="L160" s="6">
        <v>30.6</v>
      </c>
      <c r="M160" s="6">
        <v>56.6</v>
      </c>
      <c r="N160" s="6">
        <v>1008.5</v>
      </c>
      <c r="O160" s="6">
        <v>781</v>
      </c>
      <c r="P160" s="6">
        <v>2.95</v>
      </c>
      <c r="Q160" s="6">
        <v>64.09</v>
      </c>
      <c r="R160" s="6">
        <v>0</v>
      </c>
    </row>
    <row r="161" spans="1:18" ht="15.75" customHeight="1">
      <c r="A161" s="44">
        <v>43849.62512488426</v>
      </c>
      <c r="B161" s="6">
        <v>26.5</v>
      </c>
      <c r="C161" s="6">
        <v>36</v>
      </c>
      <c r="D161" s="6">
        <v>15.98</v>
      </c>
      <c r="E161" s="6">
        <v>0.22</v>
      </c>
      <c r="F161" s="6">
        <v>1.33</v>
      </c>
      <c r="G161" s="6">
        <v>5.13</v>
      </c>
      <c r="H161" s="6">
        <v>6.46</v>
      </c>
      <c r="I161" s="6">
        <v>2.3199999999999998</v>
      </c>
      <c r="J161" s="6">
        <v>13</v>
      </c>
      <c r="K161" s="45"/>
      <c r="L161" s="6">
        <v>30.4</v>
      </c>
      <c r="M161" s="6">
        <v>57.1</v>
      </c>
      <c r="N161" s="6">
        <v>1007.9</v>
      </c>
      <c r="O161" s="6">
        <v>605</v>
      </c>
      <c r="P161" s="6">
        <v>3.21</v>
      </c>
      <c r="Q161" s="6">
        <v>63.37</v>
      </c>
      <c r="R161" s="6">
        <v>0</v>
      </c>
    </row>
    <row r="162" spans="1:18" ht="15.75" customHeight="1">
      <c r="A162" s="44">
        <v>43849.666791608797</v>
      </c>
      <c r="B162" s="6">
        <v>26.3</v>
      </c>
      <c r="C162" s="6">
        <v>36</v>
      </c>
      <c r="D162" s="6">
        <v>14.9</v>
      </c>
      <c r="E162" s="6">
        <v>0.27</v>
      </c>
      <c r="F162" s="6">
        <v>1.27</v>
      </c>
      <c r="G162" s="6">
        <v>4.9400000000000004</v>
      </c>
      <c r="H162" s="6">
        <v>6.21</v>
      </c>
      <c r="I162" s="6">
        <v>2.72</v>
      </c>
      <c r="J162" s="6">
        <v>11</v>
      </c>
      <c r="K162" s="45"/>
      <c r="L162" s="6">
        <v>30.3</v>
      </c>
      <c r="M162" s="6">
        <v>59</v>
      </c>
      <c r="N162" s="6">
        <v>1007.6</v>
      </c>
      <c r="O162" s="6">
        <v>418</v>
      </c>
      <c r="P162" s="6">
        <v>3.06</v>
      </c>
      <c r="Q162" s="6">
        <v>46.82</v>
      </c>
      <c r="R162" s="6">
        <v>0</v>
      </c>
    </row>
    <row r="163" spans="1:18" ht="15.75" customHeight="1">
      <c r="A163" s="44">
        <v>43849.708458333334</v>
      </c>
      <c r="B163" s="6">
        <v>26.7</v>
      </c>
      <c r="C163" s="6">
        <v>36</v>
      </c>
      <c r="D163" s="6">
        <v>13.34</v>
      </c>
      <c r="E163" s="6">
        <v>0.28000000000000003</v>
      </c>
      <c r="F163" s="6">
        <v>1.86</v>
      </c>
      <c r="G163" s="6">
        <v>4.8600000000000003</v>
      </c>
      <c r="H163" s="6">
        <v>6.72</v>
      </c>
      <c r="I163" s="6">
        <v>3.04</v>
      </c>
      <c r="J163" s="6">
        <v>9</v>
      </c>
      <c r="K163" s="45"/>
      <c r="L163" s="6">
        <v>29.7</v>
      </c>
      <c r="M163" s="6">
        <v>61.3</v>
      </c>
      <c r="N163" s="6">
        <v>1007.5</v>
      </c>
      <c r="O163" s="6">
        <v>228</v>
      </c>
      <c r="P163" s="6">
        <v>2.92</v>
      </c>
      <c r="Q163" s="6">
        <v>43.9</v>
      </c>
      <c r="R163" s="6">
        <v>0</v>
      </c>
    </row>
    <row r="164" spans="1:18" ht="15.75" customHeight="1">
      <c r="A164" s="44">
        <v>43849.750125057872</v>
      </c>
      <c r="B164" s="6">
        <v>25.6</v>
      </c>
      <c r="C164" s="6">
        <v>36</v>
      </c>
      <c r="D164" s="6">
        <v>11.83</v>
      </c>
      <c r="E164" s="6">
        <v>0.46</v>
      </c>
      <c r="F164" s="6">
        <v>1.76</v>
      </c>
      <c r="G164" s="6">
        <v>6.37</v>
      </c>
      <c r="H164" s="6">
        <v>8.1199999999999992</v>
      </c>
      <c r="I164" s="6">
        <v>3.04</v>
      </c>
      <c r="J164" s="6">
        <v>12</v>
      </c>
      <c r="K164" s="45"/>
      <c r="L164" s="6">
        <v>28.5</v>
      </c>
      <c r="M164" s="6">
        <v>68.5</v>
      </c>
      <c r="N164" s="6">
        <v>1007.7</v>
      </c>
      <c r="O164" s="6">
        <v>29</v>
      </c>
      <c r="P164" s="6">
        <v>2.67</v>
      </c>
      <c r="Q164" s="6">
        <v>41.78</v>
      </c>
      <c r="R164" s="6">
        <v>0</v>
      </c>
    </row>
    <row r="165" spans="1:18" ht="15.75" customHeight="1">
      <c r="A165" s="44">
        <v>43849.791791782409</v>
      </c>
      <c r="B165" s="6">
        <v>24.3</v>
      </c>
      <c r="C165" s="6">
        <v>36</v>
      </c>
      <c r="D165" s="6">
        <v>8.9499999999999993</v>
      </c>
      <c r="E165" s="6">
        <v>0.53</v>
      </c>
      <c r="F165" s="6">
        <v>0.98</v>
      </c>
      <c r="G165" s="6">
        <v>7.93</v>
      </c>
      <c r="H165" s="6">
        <v>8.91</v>
      </c>
      <c r="I165" s="6">
        <v>2.98</v>
      </c>
      <c r="J165" s="6">
        <v>14</v>
      </c>
      <c r="K165" s="45"/>
      <c r="L165" s="6">
        <v>27.8</v>
      </c>
      <c r="M165" s="6">
        <v>73.400000000000006</v>
      </c>
      <c r="N165" s="6">
        <v>1008.1</v>
      </c>
      <c r="O165" s="6">
        <v>0</v>
      </c>
      <c r="P165" s="6">
        <v>1.69</v>
      </c>
      <c r="Q165" s="6">
        <v>39.979999999999997</v>
      </c>
      <c r="R165" s="6">
        <v>0</v>
      </c>
    </row>
    <row r="166" spans="1:18" ht="15.75" customHeight="1">
      <c r="A166" s="44">
        <v>43849.833458506946</v>
      </c>
      <c r="B166" s="6">
        <v>24.1</v>
      </c>
      <c r="C166" s="6">
        <v>36</v>
      </c>
      <c r="D166" s="6">
        <v>7.62</v>
      </c>
      <c r="E166" s="6">
        <v>0.38</v>
      </c>
      <c r="F166" s="6">
        <v>0.75</v>
      </c>
      <c r="G166" s="6">
        <v>8.2799999999999994</v>
      </c>
      <c r="H166" s="6">
        <v>9.0299999999999994</v>
      </c>
      <c r="I166" s="6">
        <v>3</v>
      </c>
      <c r="J166" s="6">
        <v>16</v>
      </c>
      <c r="K166" s="45"/>
      <c r="L166" s="6">
        <v>27.8</v>
      </c>
      <c r="M166" s="6">
        <v>75.3</v>
      </c>
      <c r="N166" s="6">
        <v>1008.6</v>
      </c>
      <c r="O166" s="6">
        <v>0</v>
      </c>
      <c r="P166" s="6">
        <v>1.42</v>
      </c>
      <c r="Q166" s="6">
        <v>25.81</v>
      </c>
      <c r="R166" s="6">
        <v>0</v>
      </c>
    </row>
    <row r="167" spans="1:18" ht="15.75" customHeight="1">
      <c r="A167" s="44">
        <v>43849.875125231483</v>
      </c>
      <c r="B167" s="6">
        <v>24.2</v>
      </c>
      <c r="C167" s="6">
        <v>36</v>
      </c>
      <c r="D167" s="6">
        <v>8.0299999999999994</v>
      </c>
      <c r="E167" s="6">
        <v>0.37</v>
      </c>
      <c r="F167" s="6">
        <v>0.57999999999999996</v>
      </c>
      <c r="G167" s="6">
        <v>7.99</v>
      </c>
      <c r="H167" s="6">
        <v>8.57</v>
      </c>
      <c r="I167" s="6">
        <v>3.11</v>
      </c>
      <c r="J167" s="6">
        <v>10</v>
      </c>
      <c r="K167" s="45"/>
      <c r="L167" s="6">
        <v>27.6</v>
      </c>
      <c r="M167" s="6">
        <v>77</v>
      </c>
      <c r="N167" s="6">
        <v>1008.9</v>
      </c>
      <c r="O167" s="6">
        <v>0</v>
      </c>
      <c r="P167" s="6">
        <v>1.59</v>
      </c>
      <c r="Q167" s="6">
        <v>26.37</v>
      </c>
      <c r="R167" s="6">
        <v>0</v>
      </c>
    </row>
    <row r="168" spans="1:18" ht="15.75" customHeight="1">
      <c r="A168" s="44">
        <v>43849.91679195602</v>
      </c>
      <c r="B168" s="6">
        <v>24.1</v>
      </c>
      <c r="C168" s="6">
        <v>36</v>
      </c>
      <c r="D168" s="6">
        <v>8.39</v>
      </c>
      <c r="E168" s="6">
        <v>0.37</v>
      </c>
      <c r="F168" s="6">
        <v>0.76</v>
      </c>
      <c r="G168" s="6">
        <v>7.48</v>
      </c>
      <c r="H168" s="6">
        <v>8.25</v>
      </c>
      <c r="I168" s="6">
        <v>3.07</v>
      </c>
      <c r="J168" s="6">
        <v>15</v>
      </c>
      <c r="K168" s="45"/>
      <c r="L168" s="6">
        <v>27.3</v>
      </c>
      <c r="M168" s="6">
        <v>78.599999999999994</v>
      </c>
      <c r="N168" s="6">
        <v>1009.3</v>
      </c>
      <c r="O168" s="6">
        <v>0</v>
      </c>
      <c r="P168" s="6">
        <v>1.71</v>
      </c>
      <c r="Q168" s="6">
        <v>24.6</v>
      </c>
      <c r="R168" s="6">
        <v>0</v>
      </c>
    </row>
    <row r="169" spans="1:18" ht="15.75" customHeight="1">
      <c r="A169" s="44">
        <v>43849.958458680558</v>
      </c>
      <c r="B169" s="6">
        <v>24</v>
      </c>
      <c r="C169" s="6">
        <v>36</v>
      </c>
      <c r="D169" s="6">
        <v>11.13</v>
      </c>
      <c r="E169" s="6">
        <v>0.36</v>
      </c>
      <c r="F169" s="6">
        <v>0.38</v>
      </c>
      <c r="G169" s="6">
        <v>6.76</v>
      </c>
      <c r="H169" s="6">
        <v>7.14</v>
      </c>
      <c r="I169" s="6">
        <v>3.21</v>
      </c>
      <c r="J169" s="6">
        <v>15</v>
      </c>
      <c r="K169" s="45"/>
      <c r="L169" s="6">
        <v>27.2</v>
      </c>
      <c r="M169" s="6">
        <v>76.900000000000006</v>
      </c>
      <c r="N169" s="6">
        <v>1009</v>
      </c>
      <c r="O169" s="6">
        <v>0</v>
      </c>
      <c r="P169" s="6">
        <v>2.08</v>
      </c>
      <c r="Q169" s="6">
        <v>29.58</v>
      </c>
      <c r="R169" s="6">
        <v>0</v>
      </c>
    </row>
    <row r="170" spans="1:18" ht="15.75" customHeight="1">
      <c r="A170" s="44">
        <v>43850.000125405095</v>
      </c>
      <c r="B170" s="6">
        <v>23.9</v>
      </c>
      <c r="C170" s="6">
        <v>36</v>
      </c>
      <c r="D170" s="6">
        <v>11.67</v>
      </c>
      <c r="E170" s="6">
        <v>0.32</v>
      </c>
      <c r="F170" s="6">
        <v>0.2</v>
      </c>
      <c r="G170" s="6">
        <v>5.82</v>
      </c>
      <c r="H170" s="6">
        <v>6.02</v>
      </c>
      <c r="I170" s="6">
        <v>3.31</v>
      </c>
      <c r="J170" s="6">
        <v>14</v>
      </c>
      <c r="K170" s="45"/>
      <c r="L170" s="6">
        <v>27.2</v>
      </c>
      <c r="M170" s="6">
        <v>77.400000000000006</v>
      </c>
      <c r="N170" s="6">
        <v>1008.7</v>
      </c>
      <c r="O170" s="6">
        <v>1</v>
      </c>
      <c r="P170" s="6">
        <v>1.66</v>
      </c>
      <c r="Q170" s="6">
        <v>25.07</v>
      </c>
      <c r="R170" s="6">
        <v>0</v>
      </c>
    </row>
    <row r="171" spans="1:18" ht="15.75" customHeight="1">
      <c r="A171" s="44">
        <v>43850.041792129632</v>
      </c>
      <c r="B171" s="6">
        <v>23.8</v>
      </c>
      <c r="C171" s="6">
        <v>36</v>
      </c>
      <c r="D171" s="6">
        <v>9.8800000000000008</v>
      </c>
      <c r="E171" s="6">
        <v>0.16</v>
      </c>
      <c r="F171" s="6">
        <v>0.23</v>
      </c>
      <c r="G171" s="6">
        <v>5.03</v>
      </c>
      <c r="H171" s="6">
        <v>5.27</v>
      </c>
      <c r="I171" s="6">
        <v>2.27</v>
      </c>
      <c r="J171" s="6">
        <v>9</v>
      </c>
      <c r="K171" s="45"/>
      <c r="L171" s="6">
        <v>27</v>
      </c>
      <c r="M171" s="6">
        <v>77.900000000000006</v>
      </c>
      <c r="N171" s="6">
        <v>1008.5</v>
      </c>
      <c r="O171" s="6">
        <v>0</v>
      </c>
      <c r="P171" s="6">
        <v>1.1100000000000001</v>
      </c>
      <c r="Q171" s="6">
        <v>35.07</v>
      </c>
      <c r="R171" s="6">
        <v>0</v>
      </c>
    </row>
    <row r="172" spans="1:18" ht="15.75" customHeight="1">
      <c r="A172" s="44">
        <v>43850.083458854169</v>
      </c>
      <c r="B172" s="6">
        <v>23.8</v>
      </c>
      <c r="C172" s="6">
        <v>36</v>
      </c>
      <c r="D172" s="6">
        <v>8.7200000000000006</v>
      </c>
      <c r="E172" s="6">
        <v>0.17</v>
      </c>
      <c r="F172" s="6">
        <v>0.25</v>
      </c>
      <c r="G172" s="6">
        <v>5.22</v>
      </c>
      <c r="H172" s="6">
        <v>5.47</v>
      </c>
      <c r="I172" s="6">
        <v>1.87</v>
      </c>
      <c r="J172" s="6">
        <v>8</v>
      </c>
      <c r="K172" s="45"/>
      <c r="L172" s="6">
        <v>26.7</v>
      </c>
      <c r="M172" s="6">
        <v>78.900000000000006</v>
      </c>
      <c r="N172" s="6">
        <v>1008.2</v>
      </c>
      <c r="O172" s="6">
        <v>0</v>
      </c>
      <c r="P172" s="6">
        <v>0.91</v>
      </c>
      <c r="Q172" s="6">
        <v>39.130000000000003</v>
      </c>
      <c r="R172" s="6">
        <v>0</v>
      </c>
    </row>
    <row r="173" spans="1:18" ht="15.75" customHeight="1">
      <c r="A173" s="44">
        <v>43850.125125578707</v>
      </c>
      <c r="B173" s="6">
        <v>23.8</v>
      </c>
      <c r="C173" s="6">
        <v>36</v>
      </c>
      <c r="D173" s="6">
        <v>5.36</v>
      </c>
      <c r="E173" s="6">
        <v>0.19</v>
      </c>
      <c r="F173" s="6">
        <v>0.82</v>
      </c>
      <c r="G173" s="6">
        <v>7.47</v>
      </c>
      <c r="H173" s="6">
        <v>8.2899999999999991</v>
      </c>
      <c r="I173" s="6">
        <v>1.9</v>
      </c>
      <c r="J173" s="6">
        <v>17</v>
      </c>
      <c r="K173" s="45"/>
      <c r="L173" s="6">
        <v>26.1</v>
      </c>
      <c r="M173" s="6">
        <v>82.6</v>
      </c>
      <c r="N173" s="6">
        <v>1008.2</v>
      </c>
      <c r="O173" s="6">
        <v>-1</v>
      </c>
      <c r="P173" s="6">
        <v>0.46</v>
      </c>
      <c r="Q173" s="6">
        <v>63.01</v>
      </c>
      <c r="R173" s="6">
        <v>0</v>
      </c>
    </row>
    <row r="174" spans="1:18" ht="15.75" customHeight="1">
      <c r="A174" s="44">
        <v>43850.166792303244</v>
      </c>
      <c r="B174" s="6">
        <v>23.8</v>
      </c>
      <c r="C174" s="6">
        <v>36</v>
      </c>
      <c r="D174" s="6">
        <v>6.96</v>
      </c>
      <c r="E174" s="6">
        <v>0.2</v>
      </c>
      <c r="F174" s="6">
        <v>0.38</v>
      </c>
      <c r="G174" s="6">
        <v>7.86</v>
      </c>
      <c r="H174" s="6">
        <v>8.23</v>
      </c>
      <c r="I174" s="6">
        <v>1.99</v>
      </c>
      <c r="J174" s="6">
        <v>10</v>
      </c>
      <c r="K174" s="45"/>
      <c r="L174" s="6">
        <v>25.9</v>
      </c>
      <c r="M174" s="6">
        <v>83</v>
      </c>
      <c r="N174" s="6">
        <v>1008</v>
      </c>
      <c r="O174" s="6">
        <v>0</v>
      </c>
      <c r="P174" s="6">
        <v>0.66</v>
      </c>
      <c r="Q174" s="6">
        <v>84.56</v>
      </c>
      <c r="R174" s="6">
        <v>0</v>
      </c>
    </row>
    <row r="175" spans="1:18" ht="15.75" customHeight="1">
      <c r="A175" s="44">
        <v>43850.208459027781</v>
      </c>
      <c r="B175" s="6">
        <v>23.8</v>
      </c>
      <c r="C175" s="6">
        <v>36</v>
      </c>
      <c r="D175" s="6">
        <v>1.18</v>
      </c>
      <c r="E175" s="6">
        <v>0.26</v>
      </c>
      <c r="F175" s="6">
        <v>2.0699999999999998</v>
      </c>
      <c r="G175" s="6">
        <v>16.07</v>
      </c>
      <c r="H175" s="6">
        <v>18.13</v>
      </c>
      <c r="I175" s="6">
        <v>2.1</v>
      </c>
      <c r="J175" s="6">
        <v>25</v>
      </c>
      <c r="K175" s="45"/>
      <c r="L175" s="6">
        <v>25.2</v>
      </c>
      <c r="M175" s="6">
        <v>87.4</v>
      </c>
      <c r="N175" s="6">
        <v>1008.3</v>
      </c>
      <c r="O175" s="6">
        <v>0</v>
      </c>
      <c r="P175" s="6">
        <v>0.88</v>
      </c>
      <c r="Q175" s="6">
        <v>178.41</v>
      </c>
      <c r="R175" s="6">
        <v>0</v>
      </c>
    </row>
    <row r="176" spans="1:18" ht="15.75" customHeight="1">
      <c r="A176" s="44">
        <v>43850.250125752318</v>
      </c>
      <c r="B176" s="6">
        <v>23.7</v>
      </c>
      <c r="C176" s="6">
        <v>36</v>
      </c>
      <c r="D176" s="6">
        <v>1.03</v>
      </c>
      <c r="E176" s="6">
        <v>0.32</v>
      </c>
      <c r="F176" s="6">
        <v>2.77</v>
      </c>
      <c r="G176" s="6">
        <v>24.21</v>
      </c>
      <c r="H176" s="6">
        <v>26.98</v>
      </c>
      <c r="I176" s="6">
        <v>2.2400000000000002</v>
      </c>
      <c r="J176" s="6">
        <v>34</v>
      </c>
      <c r="K176" s="45"/>
      <c r="L176" s="6">
        <v>24.9</v>
      </c>
      <c r="M176" s="6">
        <v>89.5</v>
      </c>
      <c r="N176" s="6">
        <v>1008.8</v>
      </c>
      <c r="O176" s="6">
        <v>7</v>
      </c>
      <c r="P176" s="6">
        <v>0.57999999999999996</v>
      </c>
      <c r="Q176" s="6">
        <v>166.7</v>
      </c>
      <c r="R176" s="6">
        <v>0</v>
      </c>
    </row>
    <row r="177" spans="1:18" ht="15.75" customHeight="1">
      <c r="A177" s="44">
        <v>43850.291792476855</v>
      </c>
      <c r="B177" s="6">
        <v>23.3</v>
      </c>
      <c r="C177" s="6">
        <v>36</v>
      </c>
      <c r="D177" s="6">
        <v>1.66</v>
      </c>
      <c r="E177" s="6">
        <v>0.42</v>
      </c>
      <c r="F177" s="6">
        <v>8.9</v>
      </c>
      <c r="G177" s="6">
        <v>22.8</v>
      </c>
      <c r="H177" s="6">
        <v>31.7</v>
      </c>
      <c r="I177" s="6">
        <v>2.2400000000000002</v>
      </c>
      <c r="J177" s="6">
        <v>36</v>
      </c>
      <c r="K177" s="45"/>
      <c r="L177" s="6">
        <v>25.6</v>
      </c>
      <c r="M177" s="6">
        <v>87.3</v>
      </c>
      <c r="N177" s="6">
        <v>1009.4</v>
      </c>
      <c r="O177" s="6">
        <v>76</v>
      </c>
      <c r="P177" s="6">
        <v>0.74</v>
      </c>
      <c r="Q177" s="6">
        <v>176.32</v>
      </c>
      <c r="R177" s="6">
        <v>0</v>
      </c>
    </row>
    <row r="178" spans="1:18" ht="15.75" customHeight="1">
      <c r="A178" s="44">
        <v>43850.333459201385</v>
      </c>
      <c r="B178" s="6">
        <v>23.3</v>
      </c>
      <c r="C178" s="6">
        <v>36</v>
      </c>
      <c r="D178" s="6">
        <v>6.04</v>
      </c>
      <c r="E178" s="6">
        <v>0.43</v>
      </c>
      <c r="F178" s="6">
        <v>9.3000000000000007</v>
      </c>
      <c r="G178" s="6">
        <v>21.77</v>
      </c>
      <c r="H178" s="6">
        <v>31.07</v>
      </c>
      <c r="I178" s="6">
        <v>2.15</v>
      </c>
      <c r="J178" s="6">
        <v>37</v>
      </c>
      <c r="K178" s="45"/>
      <c r="L178" s="6">
        <v>27.6</v>
      </c>
      <c r="M178" s="6">
        <v>76</v>
      </c>
      <c r="N178" s="6">
        <v>1010.2</v>
      </c>
      <c r="O178" s="6">
        <v>232</v>
      </c>
      <c r="P178" s="6">
        <v>0.88</v>
      </c>
      <c r="Q178" s="6">
        <v>90.95</v>
      </c>
      <c r="R178" s="6">
        <v>0</v>
      </c>
    </row>
    <row r="179" spans="1:18" ht="15.75" customHeight="1">
      <c r="A179" s="44">
        <v>43850.375125925922</v>
      </c>
      <c r="B179" s="6">
        <v>24.2</v>
      </c>
      <c r="C179" s="6">
        <v>36</v>
      </c>
      <c r="D179" s="6">
        <v>11.11</v>
      </c>
      <c r="E179" s="6">
        <v>0.26</v>
      </c>
      <c r="F179" s="6">
        <v>3.4</v>
      </c>
      <c r="G179" s="6">
        <v>10.32</v>
      </c>
      <c r="H179" s="6">
        <v>13.72</v>
      </c>
      <c r="I179" s="6">
        <v>2.12</v>
      </c>
      <c r="J179" s="6">
        <v>18</v>
      </c>
      <c r="K179" s="45"/>
      <c r="L179" s="6">
        <v>29.1</v>
      </c>
      <c r="M179" s="6">
        <v>65.599999999999994</v>
      </c>
      <c r="N179" s="6">
        <v>1010.7</v>
      </c>
      <c r="O179" s="6">
        <v>614</v>
      </c>
      <c r="P179" s="6">
        <v>1.94</v>
      </c>
      <c r="Q179" s="6">
        <v>67.5</v>
      </c>
      <c r="R179" s="6">
        <v>0</v>
      </c>
    </row>
    <row r="180" spans="1:18" ht="15.75" customHeight="1">
      <c r="A180" s="44">
        <v>43850.41679265046</v>
      </c>
      <c r="B180" s="6">
        <v>25.8</v>
      </c>
      <c r="C180" s="6">
        <v>36</v>
      </c>
      <c r="D180" s="6">
        <v>11.7</v>
      </c>
      <c r="E180" s="6">
        <v>0.18</v>
      </c>
      <c r="F180" s="6">
        <v>1.77</v>
      </c>
      <c r="G180" s="6">
        <v>7.51</v>
      </c>
      <c r="H180" s="6">
        <v>9.2899999999999991</v>
      </c>
      <c r="I180" s="6">
        <v>1.83</v>
      </c>
      <c r="J180" s="6">
        <v>11</v>
      </c>
      <c r="K180" s="45"/>
      <c r="L180" s="6">
        <v>30.4</v>
      </c>
      <c r="M180" s="6">
        <v>59.6</v>
      </c>
      <c r="N180" s="6">
        <v>1011</v>
      </c>
      <c r="O180" s="6">
        <v>808</v>
      </c>
      <c r="P180" s="6">
        <v>1.93</v>
      </c>
      <c r="Q180" s="6">
        <v>42.82</v>
      </c>
      <c r="R180" s="6">
        <v>0</v>
      </c>
    </row>
    <row r="181" spans="1:18" ht="15.75" customHeight="1">
      <c r="A181" s="44">
        <v>43850.458459374997</v>
      </c>
      <c r="B181" s="6">
        <v>26.2</v>
      </c>
      <c r="C181" s="6">
        <v>36</v>
      </c>
      <c r="D181" s="6">
        <v>11.92</v>
      </c>
      <c r="E181" s="6">
        <v>0.17</v>
      </c>
      <c r="F181" s="6">
        <v>1.37</v>
      </c>
      <c r="G181" s="6">
        <v>6.06</v>
      </c>
      <c r="H181" s="6">
        <v>7.43</v>
      </c>
      <c r="I181" s="6">
        <v>1.81</v>
      </c>
      <c r="J181" s="6">
        <v>12</v>
      </c>
      <c r="K181" s="45"/>
      <c r="L181" s="6">
        <v>30.9</v>
      </c>
      <c r="M181" s="6">
        <v>58.1</v>
      </c>
      <c r="N181" s="6">
        <v>1010.9</v>
      </c>
      <c r="O181" s="6">
        <v>977</v>
      </c>
      <c r="P181" s="6">
        <v>1.99</v>
      </c>
      <c r="Q181" s="6">
        <v>47.91</v>
      </c>
      <c r="R181" s="6">
        <v>0</v>
      </c>
    </row>
    <row r="182" spans="1:18" ht="15.75" customHeight="1">
      <c r="A182" s="44">
        <v>43850.500126099534</v>
      </c>
      <c r="B182" s="6">
        <v>26.4</v>
      </c>
      <c r="C182" s="6">
        <v>36</v>
      </c>
      <c r="D182" s="6">
        <v>13.57</v>
      </c>
      <c r="E182" s="6">
        <v>0.17</v>
      </c>
      <c r="F182" s="6">
        <v>1.32</v>
      </c>
      <c r="G182" s="6">
        <v>5.67</v>
      </c>
      <c r="H182" s="6">
        <v>7</v>
      </c>
      <c r="I182" s="6">
        <v>1.62</v>
      </c>
      <c r="J182" s="6">
        <v>8</v>
      </c>
      <c r="K182" s="45"/>
      <c r="L182" s="6">
        <v>31.5</v>
      </c>
      <c r="M182" s="6">
        <v>56.1</v>
      </c>
      <c r="N182" s="6">
        <v>1010.4</v>
      </c>
      <c r="O182" s="6">
        <v>994</v>
      </c>
      <c r="P182" s="6">
        <v>1.95</v>
      </c>
      <c r="Q182" s="6">
        <v>42.1</v>
      </c>
      <c r="R182" s="6">
        <v>0</v>
      </c>
    </row>
    <row r="183" spans="1:18" ht="15.75" customHeight="1">
      <c r="A183" s="44">
        <v>43850.541792824071</v>
      </c>
      <c r="B183" s="6">
        <v>26.5</v>
      </c>
      <c r="C183" s="6">
        <v>36</v>
      </c>
      <c r="D183" s="6">
        <v>11.9</v>
      </c>
      <c r="E183" s="6">
        <v>0.26</v>
      </c>
      <c r="F183" s="6">
        <v>2.0499999999999998</v>
      </c>
      <c r="G183" s="6">
        <v>5.43</v>
      </c>
      <c r="H183" s="6">
        <v>7.48</v>
      </c>
      <c r="I183" s="6">
        <v>1.59</v>
      </c>
      <c r="J183" s="6">
        <v>16</v>
      </c>
      <c r="K183" s="45"/>
      <c r="L183" s="6">
        <v>31.4</v>
      </c>
      <c r="M183" s="6">
        <v>55.6</v>
      </c>
      <c r="N183" s="6">
        <v>1009.4</v>
      </c>
      <c r="O183" s="6">
        <v>688</v>
      </c>
      <c r="P183" s="6">
        <v>2.27</v>
      </c>
      <c r="Q183" s="6">
        <v>42.83</v>
      </c>
      <c r="R183" s="6">
        <v>0</v>
      </c>
    </row>
    <row r="184" spans="1:18" ht="15.75" customHeight="1">
      <c r="A184" s="44">
        <v>43850.583459548609</v>
      </c>
      <c r="B184" s="6">
        <v>26.6</v>
      </c>
      <c r="C184" s="6">
        <v>36</v>
      </c>
      <c r="D184" s="6">
        <v>11.66</v>
      </c>
      <c r="E184" s="6">
        <v>0.21</v>
      </c>
      <c r="F184" s="6">
        <v>2.4900000000000002</v>
      </c>
      <c r="G184" s="6">
        <v>5.61</v>
      </c>
      <c r="H184" s="6">
        <v>8.1</v>
      </c>
      <c r="I184" s="6">
        <v>1.66</v>
      </c>
      <c r="J184" s="6">
        <v>16</v>
      </c>
      <c r="K184" s="45"/>
      <c r="L184" s="6">
        <v>31.5</v>
      </c>
      <c r="M184" s="6">
        <v>53.8</v>
      </c>
      <c r="N184" s="6">
        <v>1008.4</v>
      </c>
      <c r="O184" s="6">
        <v>803</v>
      </c>
      <c r="P184" s="6">
        <v>2.25</v>
      </c>
      <c r="Q184" s="6">
        <v>31.27</v>
      </c>
      <c r="R184" s="6">
        <v>0</v>
      </c>
    </row>
    <row r="185" spans="1:18" ht="15.75" customHeight="1">
      <c r="A185" s="44">
        <v>43850.625126273146</v>
      </c>
      <c r="B185" s="6">
        <v>27</v>
      </c>
      <c r="C185" s="6">
        <v>36</v>
      </c>
      <c r="D185" s="6">
        <v>11.8</v>
      </c>
      <c r="E185" s="6">
        <v>0.2</v>
      </c>
      <c r="F185" s="6">
        <v>1.61</v>
      </c>
      <c r="G185" s="6">
        <v>5.26</v>
      </c>
      <c r="H185" s="6">
        <v>6.87</v>
      </c>
      <c r="I185" s="6">
        <v>1.63</v>
      </c>
      <c r="J185" s="6">
        <v>11</v>
      </c>
      <c r="K185" s="45"/>
      <c r="L185" s="6">
        <v>31.5</v>
      </c>
      <c r="M185" s="6">
        <v>53.2</v>
      </c>
      <c r="N185" s="6">
        <v>1007.5</v>
      </c>
      <c r="O185" s="6">
        <v>620</v>
      </c>
      <c r="P185" s="6">
        <v>2.59</v>
      </c>
      <c r="Q185" s="6">
        <v>27.86</v>
      </c>
      <c r="R185" s="6">
        <v>0</v>
      </c>
    </row>
    <row r="186" spans="1:18" ht="15.75" customHeight="1">
      <c r="A186" s="44">
        <v>43850.666792997683</v>
      </c>
      <c r="B186" s="6">
        <v>26.9</v>
      </c>
      <c r="C186" s="6">
        <v>36</v>
      </c>
      <c r="D186" s="6">
        <v>11.75</v>
      </c>
      <c r="E186" s="6">
        <v>0.19</v>
      </c>
      <c r="F186" s="6">
        <v>1.64</v>
      </c>
      <c r="G186" s="6">
        <v>5.54</v>
      </c>
      <c r="H186" s="6">
        <v>7.18</v>
      </c>
      <c r="I186" s="6">
        <v>1.52</v>
      </c>
      <c r="J186" s="6">
        <v>14</v>
      </c>
      <c r="K186" s="45"/>
      <c r="L186" s="6">
        <v>31.1</v>
      </c>
      <c r="M186" s="6">
        <v>51.3</v>
      </c>
      <c r="N186" s="6">
        <v>1006.9</v>
      </c>
      <c r="O186" s="6">
        <v>450</v>
      </c>
      <c r="P186" s="6">
        <v>2.79</v>
      </c>
      <c r="Q186" s="6">
        <v>30.2</v>
      </c>
      <c r="R186" s="6">
        <v>0</v>
      </c>
    </row>
    <row r="187" spans="1:18" ht="15.75" customHeight="1">
      <c r="A187" s="44">
        <v>43850.70845972222</v>
      </c>
      <c r="B187" s="6">
        <v>26.8</v>
      </c>
      <c r="C187" s="6">
        <v>36</v>
      </c>
      <c r="D187" s="6">
        <v>12.26</v>
      </c>
      <c r="E187" s="6">
        <v>0.24</v>
      </c>
      <c r="F187" s="6">
        <v>2.29</v>
      </c>
      <c r="G187" s="6">
        <v>5.58</v>
      </c>
      <c r="H187" s="6">
        <v>7.87</v>
      </c>
      <c r="I187" s="6">
        <v>1.66</v>
      </c>
      <c r="J187" s="6">
        <v>15</v>
      </c>
      <c r="K187" s="45"/>
      <c r="L187" s="6">
        <v>30.3</v>
      </c>
      <c r="M187" s="6">
        <v>57.2</v>
      </c>
      <c r="N187" s="6">
        <v>1007.2</v>
      </c>
      <c r="O187" s="6">
        <v>236</v>
      </c>
      <c r="P187" s="6">
        <v>2.82</v>
      </c>
      <c r="Q187" s="6">
        <v>33.43</v>
      </c>
      <c r="R187" s="6">
        <v>0</v>
      </c>
    </row>
    <row r="188" spans="1:18" ht="15.75" customHeight="1">
      <c r="A188" s="44">
        <v>43850.750126446757</v>
      </c>
      <c r="B188" s="6">
        <v>25.4</v>
      </c>
      <c r="C188" s="6">
        <v>36</v>
      </c>
      <c r="D188" s="6">
        <v>10.68</v>
      </c>
      <c r="E188" s="6">
        <v>0.45</v>
      </c>
      <c r="F188" s="6">
        <v>2.62</v>
      </c>
      <c r="G188" s="6">
        <v>8.1300000000000008</v>
      </c>
      <c r="H188" s="6">
        <v>10.75</v>
      </c>
      <c r="I188" s="6">
        <v>1.72</v>
      </c>
      <c r="J188" s="6">
        <v>24</v>
      </c>
      <c r="K188" s="45"/>
      <c r="L188" s="6">
        <v>29.1</v>
      </c>
      <c r="M188" s="6">
        <v>63</v>
      </c>
      <c r="N188" s="6">
        <v>1007.4</v>
      </c>
      <c r="O188" s="6">
        <v>31</v>
      </c>
      <c r="P188" s="6">
        <v>2.1</v>
      </c>
      <c r="Q188" s="6">
        <v>14.08</v>
      </c>
      <c r="R188" s="6">
        <v>0</v>
      </c>
    </row>
    <row r="189" spans="1:18" ht="15.75" customHeight="1">
      <c r="A189" s="44">
        <v>43850.791793171295</v>
      </c>
      <c r="B189" s="6">
        <v>24.5</v>
      </c>
      <c r="C189" s="6">
        <v>36</v>
      </c>
      <c r="D189" s="6">
        <v>6.4</v>
      </c>
      <c r="E189" s="6">
        <v>0.34</v>
      </c>
      <c r="F189" s="6">
        <v>2.52</v>
      </c>
      <c r="G189" s="6">
        <v>10.130000000000001</v>
      </c>
      <c r="H189" s="6">
        <v>12.65</v>
      </c>
      <c r="I189" s="6">
        <v>1.83</v>
      </c>
      <c r="J189" s="6">
        <v>22</v>
      </c>
      <c r="K189" s="45"/>
      <c r="L189" s="6">
        <v>28.3</v>
      </c>
      <c r="M189" s="6">
        <v>67.2</v>
      </c>
      <c r="N189" s="6">
        <v>1008</v>
      </c>
      <c r="O189" s="6">
        <v>0</v>
      </c>
      <c r="P189" s="6">
        <v>1.81</v>
      </c>
      <c r="Q189" s="6">
        <v>349.15</v>
      </c>
      <c r="R189" s="6">
        <v>0</v>
      </c>
    </row>
    <row r="190" spans="1:18" ht="15.75" customHeight="1">
      <c r="A190" s="44">
        <v>43850.833459895832</v>
      </c>
      <c r="B190" s="6">
        <v>24.2</v>
      </c>
      <c r="C190" s="6">
        <v>36</v>
      </c>
      <c r="D190" s="6">
        <v>7.17</v>
      </c>
      <c r="E190" s="6">
        <v>0.34</v>
      </c>
      <c r="F190" s="6">
        <v>1.31</v>
      </c>
      <c r="G190" s="6">
        <v>9.19</v>
      </c>
      <c r="H190" s="6">
        <v>10.5</v>
      </c>
      <c r="I190" s="6">
        <v>1.89</v>
      </c>
      <c r="J190" s="6">
        <v>8</v>
      </c>
      <c r="K190" s="45"/>
      <c r="L190" s="6">
        <v>28.1</v>
      </c>
      <c r="M190" s="6">
        <v>69.599999999999994</v>
      </c>
      <c r="N190" s="6">
        <v>1009.1</v>
      </c>
      <c r="O190" s="6">
        <v>0</v>
      </c>
      <c r="P190" s="6">
        <v>1.85</v>
      </c>
      <c r="Q190" s="6">
        <v>342.92</v>
      </c>
      <c r="R190" s="6">
        <v>0</v>
      </c>
    </row>
    <row r="191" spans="1:18" ht="15.75" customHeight="1">
      <c r="A191" s="44">
        <v>43850.875126620369</v>
      </c>
      <c r="B191" s="6">
        <v>24.2</v>
      </c>
      <c r="C191" s="6">
        <v>36</v>
      </c>
      <c r="D191" s="6">
        <v>6.85</v>
      </c>
      <c r="E191" s="6">
        <v>0.35</v>
      </c>
      <c r="F191" s="6">
        <v>0.8</v>
      </c>
      <c r="G191" s="6">
        <v>9.02</v>
      </c>
      <c r="H191" s="6">
        <v>9.82</v>
      </c>
      <c r="I191" s="6">
        <v>2.23</v>
      </c>
      <c r="J191" s="6">
        <v>11</v>
      </c>
      <c r="K191" s="45"/>
      <c r="L191" s="6">
        <v>27.8</v>
      </c>
      <c r="M191" s="6">
        <v>73</v>
      </c>
      <c r="N191" s="6">
        <v>1010.2</v>
      </c>
      <c r="O191" s="6">
        <v>0</v>
      </c>
      <c r="P191" s="6">
        <v>1.44</v>
      </c>
      <c r="Q191" s="6">
        <v>346.68</v>
      </c>
      <c r="R191" s="6">
        <v>0</v>
      </c>
    </row>
    <row r="192" spans="1:18" ht="15.75" customHeight="1">
      <c r="A192" s="44">
        <v>43850.916793344906</v>
      </c>
      <c r="B192" s="6">
        <v>24.3</v>
      </c>
      <c r="C192" s="6">
        <v>36</v>
      </c>
      <c r="D192" s="6">
        <v>7.23</v>
      </c>
      <c r="E192" s="6">
        <v>0.34</v>
      </c>
      <c r="F192" s="6">
        <v>0.68</v>
      </c>
      <c r="G192" s="6">
        <v>8.32</v>
      </c>
      <c r="H192" s="6">
        <v>9</v>
      </c>
      <c r="I192" s="6">
        <v>2.0699999999999998</v>
      </c>
      <c r="J192" s="6">
        <v>13</v>
      </c>
      <c r="K192" s="45"/>
      <c r="L192" s="6">
        <v>27.7</v>
      </c>
      <c r="M192" s="6">
        <v>73.099999999999994</v>
      </c>
      <c r="N192" s="6">
        <v>1010.5</v>
      </c>
      <c r="O192" s="6">
        <v>1</v>
      </c>
      <c r="P192" s="6">
        <v>1.95</v>
      </c>
      <c r="Q192" s="6">
        <v>333.99</v>
      </c>
      <c r="R192" s="6">
        <v>0</v>
      </c>
    </row>
    <row r="193" spans="1:18" ht="15.75" customHeight="1">
      <c r="A193" s="44">
        <v>43850.958460069443</v>
      </c>
      <c r="B193" s="6">
        <v>24.2</v>
      </c>
      <c r="C193" s="6">
        <v>36</v>
      </c>
      <c r="D193" s="6">
        <v>6.57</v>
      </c>
      <c r="E193" s="6">
        <v>0.38</v>
      </c>
      <c r="F193" s="6">
        <v>1.42</v>
      </c>
      <c r="G193" s="6">
        <v>8.74</v>
      </c>
      <c r="H193" s="6">
        <v>10.16</v>
      </c>
      <c r="I193" s="6">
        <v>2.33</v>
      </c>
      <c r="J193" s="6">
        <v>10</v>
      </c>
      <c r="K193" s="45"/>
      <c r="L193" s="6">
        <v>27.8</v>
      </c>
      <c r="M193" s="6">
        <v>74</v>
      </c>
      <c r="N193" s="6">
        <v>1010.7</v>
      </c>
      <c r="O193" s="6">
        <v>1</v>
      </c>
      <c r="P193" s="6">
        <v>1.3</v>
      </c>
      <c r="Q193" s="6">
        <v>333.85</v>
      </c>
      <c r="R193" s="6">
        <v>0</v>
      </c>
    </row>
    <row r="194" spans="1:18" ht="15.75" customHeight="1">
      <c r="A194" s="44">
        <v>43851.000126793981</v>
      </c>
      <c r="B194" s="6">
        <v>24.2</v>
      </c>
      <c r="C194" s="6">
        <v>36</v>
      </c>
      <c r="D194" s="6">
        <v>6.46</v>
      </c>
      <c r="E194" s="6">
        <v>0.35</v>
      </c>
      <c r="F194" s="6">
        <v>1.0900000000000001</v>
      </c>
      <c r="G194" s="6">
        <v>9.2100000000000009</v>
      </c>
      <c r="H194" s="6">
        <v>10.3</v>
      </c>
      <c r="I194" s="6">
        <v>2.14</v>
      </c>
      <c r="J194" s="6">
        <v>7</v>
      </c>
      <c r="K194" s="45"/>
      <c r="L194" s="6">
        <v>27.7</v>
      </c>
      <c r="M194" s="6">
        <v>75.8</v>
      </c>
      <c r="N194" s="6">
        <v>1010.4</v>
      </c>
      <c r="O194" s="6">
        <v>1</v>
      </c>
      <c r="P194" s="6">
        <v>1.32</v>
      </c>
      <c r="Q194" s="6">
        <v>331.02</v>
      </c>
      <c r="R194" s="6">
        <v>0</v>
      </c>
    </row>
    <row r="195" spans="1:18" ht="15.75" customHeight="1">
      <c r="A195" s="44">
        <v>43851.041793518518</v>
      </c>
      <c r="B195" s="6">
        <v>24.2</v>
      </c>
      <c r="C195" s="6">
        <v>36</v>
      </c>
      <c r="D195" s="6">
        <v>8.5</v>
      </c>
      <c r="E195" s="6">
        <v>0.21</v>
      </c>
      <c r="F195" s="6">
        <v>0.32</v>
      </c>
      <c r="G195" s="6">
        <v>7.76</v>
      </c>
      <c r="H195" s="6">
        <v>8.08</v>
      </c>
      <c r="I195" s="6">
        <v>2.08</v>
      </c>
      <c r="J195" s="6">
        <v>4</v>
      </c>
      <c r="K195" s="45"/>
      <c r="L195" s="6">
        <v>27.6</v>
      </c>
      <c r="M195" s="6">
        <v>76.7</v>
      </c>
      <c r="N195" s="6">
        <v>1010</v>
      </c>
      <c r="O195" s="6">
        <v>1</v>
      </c>
      <c r="P195" s="6">
        <v>1.31</v>
      </c>
      <c r="Q195" s="6">
        <v>349.06</v>
      </c>
      <c r="R195" s="6">
        <v>0</v>
      </c>
    </row>
    <row r="196" spans="1:18" ht="15.75" customHeight="1">
      <c r="A196" s="44">
        <v>43851.083460243055</v>
      </c>
      <c r="B196" s="6">
        <v>24.3</v>
      </c>
      <c r="C196" s="6">
        <v>36</v>
      </c>
      <c r="D196" s="6">
        <v>10.32</v>
      </c>
      <c r="E196" s="6">
        <v>0.21</v>
      </c>
      <c r="F196" s="6">
        <v>0.16</v>
      </c>
      <c r="G196" s="6">
        <v>6.09</v>
      </c>
      <c r="H196" s="6">
        <v>6.24</v>
      </c>
      <c r="I196" s="6">
        <v>2.09</v>
      </c>
      <c r="J196" s="6">
        <v>9</v>
      </c>
      <c r="K196" s="45"/>
      <c r="L196" s="6">
        <v>27.3</v>
      </c>
      <c r="M196" s="6">
        <v>79.3</v>
      </c>
      <c r="N196" s="6">
        <v>1009.2</v>
      </c>
      <c r="O196" s="6">
        <v>1</v>
      </c>
      <c r="P196" s="6">
        <v>1.95</v>
      </c>
      <c r="Q196" s="6">
        <v>333.44</v>
      </c>
      <c r="R196" s="6">
        <v>0</v>
      </c>
    </row>
    <row r="197" spans="1:18" ht="15.75" customHeight="1">
      <c r="A197" s="44">
        <v>43851.125126967592</v>
      </c>
      <c r="B197" s="6">
        <v>24.1</v>
      </c>
      <c r="C197" s="6">
        <v>36</v>
      </c>
      <c r="D197" s="6">
        <v>11.92</v>
      </c>
      <c r="E197" s="6">
        <v>0.23</v>
      </c>
      <c r="F197" s="6">
        <v>0.28999999999999998</v>
      </c>
      <c r="G197" s="6">
        <v>5.58</v>
      </c>
      <c r="H197" s="6">
        <v>5.87</v>
      </c>
      <c r="I197" s="6">
        <v>2.04</v>
      </c>
      <c r="J197" s="6">
        <v>5</v>
      </c>
      <c r="K197" s="45"/>
      <c r="L197" s="6">
        <v>27.2</v>
      </c>
      <c r="M197" s="6">
        <v>80.599999999999994</v>
      </c>
      <c r="N197" s="6">
        <v>1008.8</v>
      </c>
      <c r="O197" s="6">
        <v>1</v>
      </c>
      <c r="P197" s="6">
        <v>1.74</v>
      </c>
      <c r="Q197" s="6">
        <v>326.07</v>
      </c>
      <c r="R197" s="6">
        <v>0</v>
      </c>
    </row>
    <row r="198" spans="1:18" ht="15.75" customHeight="1">
      <c r="A198" s="44">
        <v>43851.166793692129</v>
      </c>
      <c r="B198" s="6">
        <v>24.2</v>
      </c>
      <c r="C198" s="6">
        <v>36</v>
      </c>
      <c r="D198" s="6">
        <v>12.01</v>
      </c>
      <c r="E198" s="6">
        <v>0.24</v>
      </c>
      <c r="F198" s="6">
        <v>0.51</v>
      </c>
      <c r="G198" s="6">
        <v>6.96</v>
      </c>
      <c r="H198" s="6">
        <v>7.47</v>
      </c>
      <c r="I198" s="6">
        <v>2.0299999999999998</v>
      </c>
      <c r="J198" s="6">
        <v>13</v>
      </c>
      <c r="K198" s="45"/>
      <c r="L198" s="6">
        <v>26.9</v>
      </c>
      <c r="M198" s="6">
        <v>82.2</v>
      </c>
      <c r="N198" s="6">
        <v>1008.5</v>
      </c>
      <c r="O198" s="6">
        <v>1</v>
      </c>
      <c r="P198" s="6">
        <v>1.43</v>
      </c>
      <c r="Q198" s="6">
        <v>310.89999999999998</v>
      </c>
      <c r="R198" s="6">
        <v>0</v>
      </c>
    </row>
    <row r="199" spans="1:18" ht="15.75" customHeight="1">
      <c r="A199" s="44">
        <v>43851.208460416667</v>
      </c>
      <c r="B199" s="6">
        <v>24.1</v>
      </c>
      <c r="C199" s="6">
        <v>36</v>
      </c>
      <c r="D199" s="6">
        <v>9.94</v>
      </c>
      <c r="E199" s="6">
        <v>0.27</v>
      </c>
      <c r="F199" s="6">
        <v>1.03</v>
      </c>
      <c r="G199" s="6">
        <v>9.85</v>
      </c>
      <c r="H199" s="6">
        <v>10.88</v>
      </c>
      <c r="I199" s="6">
        <v>1.99</v>
      </c>
      <c r="J199" s="6">
        <v>10</v>
      </c>
      <c r="K199" s="45"/>
      <c r="L199" s="6">
        <v>26.5</v>
      </c>
      <c r="M199" s="6">
        <v>83.8</v>
      </c>
      <c r="N199" s="6">
        <v>1008.3</v>
      </c>
      <c r="O199" s="6">
        <v>3</v>
      </c>
      <c r="P199" s="6">
        <v>1.17</v>
      </c>
      <c r="Q199" s="6">
        <v>330.36</v>
      </c>
      <c r="R199" s="6">
        <v>0</v>
      </c>
    </row>
    <row r="200" spans="1:18" ht="15.75" customHeight="1">
      <c r="A200" s="44">
        <v>43851.250127141204</v>
      </c>
      <c r="B200" s="6">
        <v>23.9</v>
      </c>
      <c r="C200" s="6">
        <v>36</v>
      </c>
      <c r="D200" s="6">
        <v>7.06</v>
      </c>
      <c r="E200" s="6">
        <v>0.3</v>
      </c>
      <c r="F200" s="6">
        <v>1.67</v>
      </c>
      <c r="G200" s="6">
        <v>11.42</v>
      </c>
      <c r="H200" s="6">
        <v>13.08</v>
      </c>
      <c r="I200" s="6">
        <v>2.0499999999999998</v>
      </c>
      <c r="J200" s="6">
        <v>12</v>
      </c>
      <c r="K200" s="45"/>
      <c r="L200" s="6">
        <v>26.7</v>
      </c>
      <c r="M200" s="6">
        <v>83</v>
      </c>
      <c r="N200" s="6">
        <v>1008.3</v>
      </c>
      <c r="O200" s="6">
        <v>7</v>
      </c>
      <c r="P200" s="6">
        <v>0.46</v>
      </c>
      <c r="Q200" s="6">
        <v>343.76</v>
      </c>
      <c r="R200" s="6">
        <v>0</v>
      </c>
    </row>
    <row r="201" spans="1:18" ht="15.75" customHeight="1">
      <c r="A201" s="44">
        <v>43851.291793865741</v>
      </c>
      <c r="B201" s="6">
        <v>24</v>
      </c>
      <c r="C201" s="6">
        <v>36</v>
      </c>
      <c r="D201" s="6">
        <v>2.04</v>
      </c>
      <c r="E201" s="6">
        <v>0.45</v>
      </c>
      <c r="F201" s="6">
        <v>9.86</v>
      </c>
      <c r="G201" s="6">
        <v>18.260000000000002</v>
      </c>
      <c r="H201" s="6">
        <v>28.12</v>
      </c>
      <c r="I201" s="6">
        <v>2.2799999999999998</v>
      </c>
      <c r="J201" s="6">
        <v>14</v>
      </c>
      <c r="K201" s="45"/>
      <c r="L201" s="6">
        <v>27</v>
      </c>
      <c r="M201" s="6">
        <v>83.3</v>
      </c>
      <c r="N201" s="6">
        <v>1008.8</v>
      </c>
      <c r="O201" s="6">
        <v>65</v>
      </c>
      <c r="P201" s="6">
        <v>0.24</v>
      </c>
      <c r="Q201" s="6">
        <v>119.08</v>
      </c>
      <c r="R201" s="6">
        <v>0</v>
      </c>
    </row>
    <row r="202" spans="1:18" ht="15.75" customHeight="1">
      <c r="A202" s="44">
        <v>43851.333460590278</v>
      </c>
      <c r="B202" s="6">
        <v>24.4</v>
      </c>
      <c r="C202" s="6">
        <v>36</v>
      </c>
      <c r="D202" s="6">
        <v>12.21</v>
      </c>
      <c r="E202" s="6">
        <v>0.38</v>
      </c>
      <c r="F202" s="6">
        <v>4.1399999999999997</v>
      </c>
      <c r="G202" s="6">
        <v>12.38</v>
      </c>
      <c r="H202" s="6">
        <v>16.510000000000002</v>
      </c>
      <c r="I202" s="6">
        <v>2.29</v>
      </c>
      <c r="J202" s="6">
        <v>12</v>
      </c>
      <c r="K202" s="45"/>
      <c r="L202" s="6">
        <v>28.1</v>
      </c>
      <c r="M202" s="6">
        <v>77</v>
      </c>
      <c r="N202" s="6">
        <v>1009.4</v>
      </c>
      <c r="O202" s="6">
        <v>234</v>
      </c>
      <c r="P202" s="6">
        <v>1.02</v>
      </c>
      <c r="Q202" s="6">
        <v>63.69</v>
      </c>
      <c r="R202" s="6">
        <v>0</v>
      </c>
    </row>
    <row r="203" spans="1:18" ht="15.75" customHeight="1">
      <c r="A203" s="44">
        <v>43851.375127314815</v>
      </c>
      <c r="B203" s="6">
        <v>25.1</v>
      </c>
      <c r="C203" s="6">
        <v>36</v>
      </c>
      <c r="D203" s="6">
        <v>16.61</v>
      </c>
      <c r="E203" s="6">
        <v>0.31</v>
      </c>
      <c r="F203" s="6">
        <v>2.06</v>
      </c>
      <c r="G203" s="6">
        <v>8.6199999999999992</v>
      </c>
      <c r="H203" s="6">
        <v>10.68</v>
      </c>
      <c r="I203" s="6">
        <v>1.86</v>
      </c>
      <c r="J203" s="6">
        <v>20</v>
      </c>
      <c r="K203" s="45"/>
      <c r="L203" s="6">
        <v>29.3</v>
      </c>
      <c r="M203" s="6">
        <v>69.8</v>
      </c>
      <c r="N203" s="6">
        <v>1009.8</v>
      </c>
      <c r="O203" s="6">
        <v>558</v>
      </c>
      <c r="P203" s="6">
        <v>1.58</v>
      </c>
      <c r="Q203" s="6">
        <v>67.180000000000007</v>
      </c>
      <c r="R203" s="6">
        <v>0</v>
      </c>
    </row>
    <row r="204" spans="1:18" ht="15.75" customHeight="1">
      <c r="A204" s="44">
        <v>43851.416794039353</v>
      </c>
      <c r="B204" s="6">
        <v>25.8</v>
      </c>
      <c r="C204" s="6">
        <v>36</v>
      </c>
      <c r="D204" s="6">
        <v>18.809999999999999</v>
      </c>
      <c r="E204" s="6">
        <v>0.26</v>
      </c>
      <c r="F204" s="6">
        <v>1.08</v>
      </c>
      <c r="G204" s="6">
        <v>7.24</v>
      </c>
      <c r="H204" s="6">
        <v>8.32</v>
      </c>
      <c r="I204" s="6">
        <v>1.77</v>
      </c>
      <c r="J204" s="6">
        <v>18</v>
      </c>
      <c r="K204" s="45"/>
      <c r="L204" s="6">
        <v>30.6</v>
      </c>
      <c r="M204" s="6">
        <v>62.5</v>
      </c>
      <c r="N204" s="6">
        <v>1009.6</v>
      </c>
      <c r="O204" s="6">
        <v>709</v>
      </c>
      <c r="P204" s="6">
        <v>2.2000000000000002</v>
      </c>
      <c r="Q204" s="6">
        <v>76.510000000000005</v>
      </c>
      <c r="R204" s="6">
        <v>0</v>
      </c>
    </row>
    <row r="205" spans="1:18" ht="15.75" customHeight="1">
      <c r="A205" s="44">
        <v>43851.45846076389</v>
      </c>
      <c r="B205" s="6">
        <v>26</v>
      </c>
      <c r="C205" s="6">
        <v>36</v>
      </c>
      <c r="D205" s="6">
        <v>17.57</v>
      </c>
      <c r="E205" s="6">
        <v>0.25</v>
      </c>
      <c r="F205" s="6">
        <v>1.25</v>
      </c>
      <c r="G205" s="6">
        <v>6.61</v>
      </c>
      <c r="H205" s="6">
        <v>7.86</v>
      </c>
      <c r="I205" s="6">
        <v>1.71</v>
      </c>
      <c r="J205" s="6">
        <v>17</v>
      </c>
      <c r="K205" s="45"/>
      <c r="L205" s="6">
        <v>31.4</v>
      </c>
      <c r="M205" s="6">
        <v>58.3</v>
      </c>
      <c r="N205" s="6">
        <v>1009.2</v>
      </c>
      <c r="O205" s="6">
        <v>869</v>
      </c>
      <c r="P205" s="6">
        <v>2.8</v>
      </c>
      <c r="Q205" s="6">
        <v>71.64</v>
      </c>
      <c r="R205" s="6">
        <v>0</v>
      </c>
    </row>
    <row r="206" spans="1:18" ht="15.75" customHeight="1">
      <c r="A206" s="44">
        <v>43851.500127488427</v>
      </c>
      <c r="B206" s="6">
        <v>26.1</v>
      </c>
      <c r="C206" s="6">
        <v>36</v>
      </c>
      <c r="D206" s="6">
        <v>17.510000000000002</v>
      </c>
      <c r="E206" s="6">
        <v>0.26</v>
      </c>
      <c r="F206" s="6">
        <v>1.06</v>
      </c>
      <c r="G206" s="6">
        <v>5.68</v>
      </c>
      <c r="H206" s="6">
        <v>6.74</v>
      </c>
      <c r="I206" s="6">
        <v>1.84</v>
      </c>
      <c r="J206" s="6">
        <v>17</v>
      </c>
      <c r="K206" s="45"/>
      <c r="L206" s="6">
        <v>30.9</v>
      </c>
      <c r="M206" s="6">
        <v>60.8</v>
      </c>
      <c r="N206" s="6">
        <v>1009.1</v>
      </c>
      <c r="O206" s="6">
        <v>856</v>
      </c>
      <c r="P206" s="6">
        <v>3.62</v>
      </c>
      <c r="Q206" s="6">
        <v>53.96</v>
      </c>
      <c r="R206" s="6">
        <v>0</v>
      </c>
    </row>
    <row r="207" spans="1:18" ht="15.75" customHeight="1">
      <c r="A207" s="44">
        <v>43851.541794212964</v>
      </c>
      <c r="B207" s="6">
        <v>26</v>
      </c>
      <c r="C207" s="6">
        <v>36</v>
      </c>
      <c r="D207" s="6">
        <v>15.66</v>
      </c>
      <c r="E207" s="6">
        <v>0.31</v>
      </c>
      <c r="F207" s="6">
        <v>1.7</v>
      </c>
      <c r="G207" s="6">
        <v>5.21</v>
      </c>
      <c r="H207" s="6">
        <v>6.91</v>
      </c>
      <c r="I207" s="6">
        <v>1.89</v>
      </c>
      <c r="J207" s="6">
        <v>20</v>
      </c>
      <c r="K207" s="45"/>
      <c r="L207" s="6">
        <v>30.9</v>
      </c>
      <c r="M207" s="6">
        <v>62.4</v>
      </c>
      <c r="N207" s="6">
        <v>1008.9</v>
      </c>
      <c r="O207" s="6">
        <v>666</v>
      </c>
      <c r="P207" s="6">
        <v>3.37</v>
      </c>
      <c r="Q207" s="6">
        <v>53.04</v>
      </c>
      <c r="R207" s="6">
        <v>0</v>
      </c>
    </row>
    <row r="208" spans="1:18" ht="15.75" customHeight="1">
      <c r="A208" s="44">
        <v>43851.583460937502</v>
      </c>
      <c r="B208" s="6">
        <v>26.1</v>
      </c>
      <c r="C208" s="6">
        <v>36</v>
      </c>
      <c r="D208" s="6">
        <v>14.11</v>
      </c>
      <c r="E208" s="6">
        <v>0.27</v>
      </c>
      <c r="F208" s="6">
        <v>2.2999999999999998</v>
      </c>
      <c r="G208" s="6">
        <v>5.17</v>
      </c>
      <c r="H208" s="6">
        <v>7.47</v>
      </c>
      <c r="I208" s="6">
        <v>1.89</v>
      </c>
      <c r="J208" s="6">
        <v>21</v>
      </c>
      <c r="K208" s="45"/>
      <c r="L208" s="6">
        <v>30.9</v>
      </c>
      <c r="M208" s="6">
        <v>62.9</v>
      </c>
      <c r="N208" s="6">
        <v>1008.3</v>
      </c>
      <c r="O208" s="6">
        <v>527</v>
      </c>
      <c r="P208" s="6">
        <v>3.39</v>
      </c>
      <c r="Q208" s="6">
        <v>49.14</v>
      </c>
      <c r="R208" s="6">
        <v>0</v>
      </c>
    </row>
    <row r="209" spans="1:18" ht="15.75" customHeight="1">
      <c r="A209" s="44">
        <v>43851.625127662039</v>
      </c>
      <c r="B209" s="6">
        <v>26.5</v>
      </c>
      <c r="C209" s="6">
        <v>36</v>
      </c>
      <c r="D209" s="6">
        <v>14.06</v>
      </c>
      <c r="E209" s="6">
        <v>0.28000000000000003</v>
      </c>
      <c r="F209" s="6">
        <v>1.46</v>
      </c>
      <c r="G209" s="6">
        <v>5.23</v>
      </c>
      <c r="H209" s="6">
        <v>6.69</v>
      </c>
      <c r="I209" s="6">
        <v>2.0499999999999998</v>
      </c>
      <c r="J209" s="6">
        <v>15</v>
      </c>
      <c r="K209" s="45"/>
      <c r="L209" s="6">
        <v>30.2</v>
      </c>
      <c r="M209" s="6">
        <v>67.599999999999994</v>
      </c>
      <c r="N209" s="6">
        <v>1007.7</v>
      </c>
      <c r="O209" s="6">
        <v>391</v>
      </c>
      <c r="P209" s="6">
        <v>3.49</v>
      </c>
      <c r="Q209" s="6">
        <v>44.3</v>
      </c>
      <c r="R209" s="6">
        <v>0</v>
      </c>
    </row>
    <row r="210" spans="1:18" ht="15.75" customHeight="1">
      <c r="A210" s="44">
        <v>43851.666794386576</v>
      </c>
      <c r="B210" s="6">
        <v>26.7</v>
      </c>
      <c r="C210" s="6">
        <v>36</v>
      </c>
      <c r="D210" s="6">
        <v>12.75</v>
      </c>
      <c r="E210" s="6">
        <v>0.27</v>
      </c>
      <c r="F210" s="6">
        <v>1.31</v>
      </c>
      <c r="G210" s="6">
        <v>4.8099999999999996</v>
      </c>
      <c r="H210" s="6">
        <v>6.12</v>
      </c>
      <c r="I210" s="6">
        <v>2.19</v>
      </c>
      <c r="J210" s="6">
        <v>11</v>
      </c>
      <c r="K210" s="45"/>
      <c r="L210" s="6">
        <v>30</v>
      </c>
      <c r="M210" s="6">
        <v>67.400000000000006</v>
      </c>
      <c r="N210" s="6">
        <v>1007.2</v>
      </c>
      <c r="O210" s="6">
        <v>400</v>
      </c>
      <c r="P210" s="6">
        <v>3.58</v>
      </c>
      <c r="Q210" s="6">
        <v>45.1</v>
      </c>
      <c r="R210" s="6">
        <v>0</v>
      </c>
    </row>
    <row r="211" spans="1:18" ht="15.75" customHeight="1">
      <c r="A211" s="44">
        <v>43851.708461111113</v>
      </c>
      <c r="B211" s="6">
        <v>26.5</v>
      </c>
      <c r="C211" s="6">
        <v>36</v>
      </c>
      <c r="D211" s="6">
        <v>12.72</v>
      </c>
      <c r="E211" s="6">
        <v>0.28999999999999998</v>
      </c>
      <c r="F211" s="6">
        <v>1.1599999999999999</v>
      </c>
      <c r="G211" s="6">
        <v>5.01</v>
      </c>
      <c r="H211" s="6">
        <v>6.18</v>
      </c>
      <c r="I211" s="6">
        <v>2.2599999999999998</v>
      </c>
      <c r="J211" s="6">
        <v>7</v>
      </c>
      <c r="K211" s="45"/>
      <c r="L211" s="6">
        <v>29.6</v>
      </c>
      <c r="M211" s="6">
        <v>68.8</v>
      </c>
      <c r="N211" s="6">
        <v>1007.1</v>
      </c>
      <c r="O211" s="6">
        <v>199</v>
      </c>
      <c r="P211" s="6">
        <v>3.32</v>
      </c>
      <c r="Q211" s="6">
        <v>43.16</v>
      </c>
      <c r="R211" s="6">
        <v>0</v>
      </c>
    </row>
    <row r="212" spans="1:18" ht="15.75" customHeight="1">
      <c r="A212" s="44">
        <v>43851.75012783565</v>
      </c>
      <c r="B212" s="6">
        <v>25.7</v>
      </c>
      <c r="C212" s="6">
        <v>36</v>
      </c>
      <c r="D212" s="6">
        <v>13.3</v>
      </c>
      <c r="E212" s="6">
        <v>0.51</v>
      </c>
      <c r="F212" s="6">
        <v>2.3199999999999998</v>
      </c>
      <c r="G212" s="6">
        <v>7.96</v>
      </c>
      <c r="H212" s="6">
        <v>10.28</v>
      </c>
      <c r="I212" s="6">
        <v>2.19</v>
      </c>
      <c r="J212" s="6">
        <v>8</v>
      </c>
      <c r="K212" s="45"/>
      <c r="L212" s="6">
        <v>28.6</v>
      </c>
      <c r="M212" s="6">
        <v>74.2</v>
      </c>
      <c r="N212" s="6">
        <v>1007.5</v>
      </c>
      <c r="O212" s="6">
        <v>25</v>
      </c>
      <c r="P212" s="6">
        <v>2.67</v>
      </c>
      <c r="Q212" s="6">
        <v>52.53</v>
      </c>
      <c r="R212" s="6">
        <v>0</v>
      </c>
    </row>
    <row r="213" spans="1:18" ht="15.75" customHeight="1">
      <c r="A213" s="44">
        <v>43851.791794560188</v>
      </c>
      <c r="B213" s="6">
        <v>25.1</v>
      </c>
      <c r="C213" s="6">
        <v>36</v>
      </c>
      <c r="D213" s="6">
        <v>12.74</v>
      </c>
      <c r="E213" s="6">
        <v>0.35</v>
      </c>
      <c r="F213" s="6">
        <v>0.53</v>
      </c>
      <c r="G213" s="6">
        <v>7.26</v>
      </c>
      <c r="H213" s="6">
        <v>7.79</v>
      </c>
      <c r="I213" s="6">
        <v>2.16</v>
      </c>
      <c r="J213" s="6">
        <v>8</v>
      </c>
      <c r="K213" s="45"/>
      <c r="L213" s="6">
        <v>28.2</v>
      </c>
      <c r="M213" s="6">
        <v>75.900000000000006</v>
      </c>
      <c r="N213" s="6">
        <v>1008</v>
      </c>
      <c r="O213" s="6">
        <v>1</v>
      </c>
      <c r="P213" s="6">
        <v>2.48</v>
      </c>
      <c r="Q213" s="6">
        <v>44</v>
      </c>
      <c r="R213" s="6">
        <v>0</v>
      </c>
    </row>
    <row r="214" spans="1:18" ht="15.75" customHeight="1">
      <c r="A214" s="44">
        <v>43851.833461284725</v>
      </c>
      <c r="B214" s="6">
        <v>25</v>
      </c>
      <c r="C214" s="6">
        <v>36</v>
      </c>
      <c r="D214" s="6">
        <v>12.47</v>
      </c>
      <c r="E214" s="6">
        <v>0.33</v>
      </c>
      <c r="F214" s="6">
        <v>0.49</v>
      </c>
      <c r="G214" s="6">
        <v>6.43</v>
      </c>
      <c r="H214" s="6">
        <v>6.91</v>
      </c>
      <c r="I214" s="6">
        <v>2.17</v>
      </c>
      <c r="J214" s="6">
        <v>15</v>
      </c>
      <c r="K214" s="45"/>
      <c r="L214" s="6">
        <v>28.2</v>
      </c>
      <c r="M214" s="6">
        <v>75.7</v>
      </c>
      <c r="N214" s="6">
        <v>1009</v>
      </c>
      <c r="O214" s="6">
        <v>1</v>
      </c>
      <c r="P214" s="6">
        <v>2.36</v>
      </c>
      <c r="Q214" s="6">
        <v>43.19</v>
      </c>
      <c r="R214" s="6">
        <v>0</v>
      </c>
    </row>
    <row r="215" spans="1:18" ht="15.75" customHeight="1">
      <c r="A215" s="44">
        <v>43851.875128009262</v>
      </c>
      <c r="B215" s="6">
        <v>25</v>
      </c>
      <c r="C215" s="6">
        <v>36</v>
      </c>
      <c r="D215" s="6">
        <v>13.14</v>
      </c>
      <c r="E215" s="6">
        <v>0.32</v>
      </c>
      <c r="F215" s="6">
        <v>0.31</v>
      </c>
      <c r="G215" s="6">
        <v>5.41</v>
      </c>
      <c r="H215" s="6">
        <v>5.72</v>
      </c>
      <c r="I215" s="6">
        <v>2.23</v>
      </c>
      <c r="J215" s="6">
        <v>11</v>
      </c>
      <c r="K215" s="45"/>
      <c r="L215" s="6">
        <v>28.1</v>
      </c>
      <c r="M215" s="6">
        <v>76.400000000000006</v>
      </c>
      <c r="N215" s="6">
        <v>1009.8</v>
      </c>
      <c r="O215" s="6">
        <v>1</v>
      </c>
      <c r="P215" s="6">
        <v>2.5499999999999998</v>
      </c>
      <c r="Q215" s="6">
        <v>44.04</v>
      </c>
      <c r="R215" s="6">
        <v>0</v>
      </c>
    </row>
    <row r="216" spans="1:18" ht="15.75" customHeight="1">
      <c r="A216" s="44">
        <v>43851.916794733799</v>
      </c>
      <c r="B216" s="6">
        <v>24.9</v>
      </c>
      <c r="C216" s="6">
        <v>36</v>
      </c>
      <c r="D216" s="6">
        <v>12.97</v>
      </c>
      <c r="E216" s="6">
        <v>0.33</v>
      </c>
      <c r="F216" s="6">
        <v>7.0000000000000007E-2</v>
      </c>
      <c r="G216" s="6">
        <v>5.19</v>
      </c>
      <c r="H216" s="6">
        <v>5.26</v>
      </c>
      <c r="I216" s="6">
        <v>2.13</v>
      </c>
      <c r="J216" s="6">
        <v>10</v>
      </c>
      <c r="K216" s="45"/>
      <c r="L216" s="6">
        <v>28.1</v>
      </c>
      <c r="M216" s="6">
        <v>77.400000000000006</v>
      </c>
      <c r="N216" s="6">
        <v>1010.4</v>
      </c>
      <c r="O216" s="6">
        <v>1</v>
      </c>
      <c r="P216" s="6">
        <v>2.39</v>
      </c>
      <c r="Q216" s="6">
        <v>47.71</v>
      </c>
      <c r="R216" s="6">
        <v>0</v>
      </c>
    </row>
    <row r="217" spans="1:18" ht="15.75" customHeight="1">
      <c r="A217" s="44">
        <v>43851.958461458336</v>
      </c>
      <c r="B217" s="6">
        <v>24.8</v>
      </c>
      <c r="C217" s="6">
        <v>36</v>
      </c>
      <c r="D217" s="6">
        <v>12.04</v>
      </c>
      <c r="E217" s="6">
        <v>0.32</v>
      </c>
      <c r="F217" s="6">
        <v>0.05</v>
      </c>
      <c r="G217" s="6">
        <v>5.5</v>
      </c>
      <c r="H217" s="6">
        <v>5.55</v>
      </c>
      <c r="I217" s="6">
        <v>2.42</v>
      </c>
      <c r="J217" s="6">
        <v>9</v>
      </c>
      <c r="K217" s="45"/>
      <c r="L217" s="6">
        <v>28</v>
      </c>
      <c r="M217" s="6">
        <v>77.900000000000006</v>
      </c>
      <c r="N217" s="6">
        <v>1010.2</v>
      </c>
      <c r="O217" s="6">
        <v>1</v>
      </c>
      <c r="P217" s="6">
        <v>2.4900000000000002</v>
      </c>
      <c r="Q217" s="6">
        <v>50.74</v>
      </c>
      <c r="R217" s="6">
        <v>0</v>
      </c>
    </row>
    <row r="218" spans="1:18" ht="15.75" customHeight="1">
      <c r="A218" s="44">
        <v>43852.000128182874</v>
      </c>
      <c r="B218" s="6">
        <v>24.2</v>
      </c>
      <c r="C218" s="6">
        <v>36</v>
      </c>
      <c r="D218" s="6">
        <v>6.46</v>
      </c>
      <c r="E218" s="6">
        <v>0.35</v>
      </c>
      <c r="F218" s="6">
        <v>1.0900000000000001</v>
      </c>
      <c r="G218" s="6">
        <v>9.2100000000000009</v>
      </c>
      <c r="H218" s="6">
        <v>10.3</v>
      </c>
      <c r="I218" s="6">
        <v>2.14</v>
      </c>
      <c r="J218" s="6">
        <v>7</v>
      </c>
      <c r="K218" s="45"/>
      <c r="L218" s="6">
        <v>27.7</v>
      </c>
      <c r="M218" s="6">
        <v>75.8</v>
      </c>
      <c r="N218" s="6">
        <v>1010.4</v>
      </c>
      <c r="O218" s="6">
        <v>1</v>
      </c>
      <c r="P218" s="6">
        <v>1.32</v>
      </c>
      <c r="Q218" s="6">
        <v>331.02</v>
      </c>
      <c r="R218" s="6">
        <v>0</v>
      </c>
    </row>
    <row r="219" spans="1:18" ht="15.75" customHeight="1">
      <c r="A219" s="44">
        <v>43852.041794907411</v>
      </c>
      <c r="B219" s="6">
        <v>24.2</v>
      </c>
      <c r="C219" s="6">
        <v>36</v>
      </c>
      <c r="D219" s="6">
        <v>8.5</v>
      </c>
      <c r="E219" s="6">
        <v>0.21</v>
      </c>
      <c r="F219" s="6">
        <v>0.32</v>
      </c>
      <c r="G219" s="6">
        <v>7.76</v>
      </c>
      <c r="H219" s="6">
        <v>8.08</v>
      </c>
      <c r="I219" s="6">
        <v>2.08</v>
      </c>
      <c r="J219" s="6">
        <v>4</v>
      </c>
      <c r="K219" s="45"/>
      <c r="L219" s="6">
        <v>27.6</v>
      </c>
      <c r="M219" s="6">
        <v>76.7</v>
      </c>
      <c r="N219" s="6">
        <v>1010</v>
      </c>
      <c r="O219" s="6">
        <v>1</v>
      </c>
      <c r="P219" s="6">
        <v>1.31</v>
      </c>
      <c r="Q219" s="6">
        <v>349.06</v>
      </c>
      <c r="R219" s="6">
        <v>0</v>
      </c>
    </row>
    <row r="220" spans="1:18" ht="15.75" customHeight="1">
      <c r="A220" s="44">
        <v>43852.083461631948</v>
      </c>
      <c r="B220" s="6">
        <v>24.3</v>
      </c>
      <c r="C220" s="6">
        <v>36</v>
      </c>
      <c r="D220" s="6">
        <v>10.32</v>
      </c>
      <c r="E220" s="6">
        <v>0.21</v>
      </c>
      <c r="F220" s="6">
        <v>0.16</v>
      </c>
      <c r="G220" s="6">
        <v>6.09</v>
      </c>
      <c r="H220" s="6">
        <v>6.24</v>
      </c>
      <c r="I220" s="6">
        <v>2.09</v>
      </c>
      <c r="J220" s="6">
        <v>9</v>
      </c>
      <c r="K220" s="45"/>
      <c r="L220" s="6">
        <v>27.3</v>
      </c>
      <c r="M220" s="6">
        <v>79.3</v>
      </c>
      <c r="N220" s="6">
        <v>1009.2</v>
      </c>
      <c r="O220" s="6">
        <v>1</v>
      </c>
      <c r="P220" s="6">
        <v>1.95</v>
      </c>
      <c r="Q220" s="6">
        <v>333.44</v>
      </c>
      <c r="R220" s="6">
        <v>0</v>
      </c>
    </row>
    <row r="221" spans="1:18" ht="15.75" customHeight="1">
      <c r="A221" s="44">
        <v>43852.125128356478</v>
      </c>
      <c r="B221" s="6">
        <v>24.1</v>
      </c>
      <c r="C221" s="6">
        <v>36</v>
      </c>
      <c r="D221" s="6">
        <v>11.92</v>
      </c>
      <c r="E221" s="6">
        <v>0.23</v>
      </c>
      <c r="F221" s="6">
        <v>0.28999999999999998</v>
      </c>
      <c r="G221" s="6">
        <v>5.58</v>
      </c>
      <c r="H221" s="6">
        <v>5.87</v>
      </c>
      <c r="I221" s="6">
        <v>2.04</v>
      </c>
      <c r="J221" s="6">
        <v>5</v>
      </c>
      <c r="K221" s="45"/>
      <c r="L221" s="6">
        <v>27.2</v>
      </c>
      <c r="M221" s="6">
        <v>80.599999999999994</v>
      </c>
      <c r="N221" s="6">
        <v>1008.8</v>
      </c>
      <c r="O221" s="6">
        <v>1</v>
      </c>
      <c r="P221" s="6">
        <v>1.74</v>
      </c>
      <c r="Q221" s="6">
        <v>326.07</v>
      </c>
      <c r="R221" s="6">
        <v>0</v>
      </c>
    </row>
    <row r="222" spans="1:18" ht="15.75" customHeight="1">
      <c r="A222" s="44">
        <v>43852.166795081015</v>
      </c>
      <c r="B222" s="6">
        <v>24.2</v>
      </c>
      <c r="C222" s="6">
        <v>36</v>
      </c>
      <c r="D222" s="6">
        <v>12.01</v>
      </c>
      <c r="E222" s="6">
        <v>0.24</v>
      </c>
      <c r="F222" s="6">
        <v>0.51</v>
      </c>
      <c r="G222" s="6">
        <v>6.96</v>
      </c>
      <c r="H222" s="6">
        <v>7.47</v>
      </c>
      <c r="I222" s="6">
        <v>2.0299999999999998</v>
      </c>
      <c r="J222" s="6">
        <v>13</v>
      </c>
      <c r="K222" s="45"/>
      <c r="L222" s="6">
        <v>26.9</v>
      </c>
      <c r="M222" s="6">
        <v>82.2</v>
      </c>
      <c r="N222" s="6">
        <v>1008.5</v>
      </c>
      <c r="O222" s="6">
        <v>1</v>
      </c>
      <c r="P222" s="6">
        <v>1.43</v>
      </c>
      <c r="Q222" s="6">
        <v>310.89999999999998</v>
      </c>
      <c r="R222" s="6">
        <v>0</v>
      </c>
    </row>
    <row r="223" spans="1:18" ht="15.75" customHeight="1">
      <c r="A223" s="44">
        <v>43852.208461805552</v>
      </c>
      <c r="B223" s="6">
        <v>24.1</v>
      </c>
      <c r="C223" s="6">
        <v>36</v>
      </c>
      <c r="D223" s="6">
        <v>9.94</v>
      </c>
      <c r="E223" s="6">
        <v>0.27</v>
      </c>
      <c r="F223" s="6">
        <v>1.03</v>
      </c>
      <c r="G223" s="6">
        <v>9.85</v>
      </c>
      <c r="H223" s="6">
        <v>10.88</v>
      </c>
      <c r="I223" s="6">
        <v>1.99</v>
      </c>
      <c r="J223" s="6">
        <v>10</v>
      </c>
      <c r="K223" s="45"/>
      <c r="L223" s="6">
        <v>26.5</v>
      </c>
      <c r="M223" s="6">
        <v>83.8</v>
      </c>
      <c r="N223" s="6">
        <v>1008.3</v>
      </c>
      <c r="O223" s="6">
        <v>3</v>
      </c>
      <c r="P223" s="6">
        <v>1.17</v>
      </c>
      <c r="Q223" s="6">
        <v>330.36</v>
      </c>
      <c r="R223" s="6">
        <v>0</v>
      </c>
    </row>
    <row r="224" spans="1:18" ht="15.75" customHeight="1">
      <c r="A224" s="44">
        <v>43852.25012853009</v>
      </c>
      <c r="B224" s="6">
        <v>23.9</v>
      </c>
      <c r="C224" s="6">
        <v>36</v>
      </c>
      <c r="D224" s="6">
        <v>7.06</v>
      </c>
      <c r="E224" s="6">
        <v>0.3</v>
      </c>
      <c r="F224" s="6">
        <v>1.67</v>
      </c>
      <c r="G224" s="6">
        <v>11.42</v>
      </c>
      <c r="H224" s="6">
        <v>13.08</v>
      </c>
      <c r="I224" s="6">
        <v>2.0499999999999998</v>
      </c>
      <c r="J224" s="6">
        <v>12</v>
      </c>
      <c r="K224" s="45"/>
      <c r="L224" s="6">
        <v>26.7</v>
      </c>
      <c r="M224" s="6">
        <v>83</v>
      </c>
      <c r="N224" s="6">
        <v>1008.3</v>
      </c>
      <c r="O224" s="6">
        <v>7</v>
      </c>
      <c r="P224" s="6">
        <v>0.46</v>
      </c>
      <c r="Q224" s="6">
        <v>343.76</v>
      </c>
      <c r="R224" s="6">
        <v>0</v>
      </c>
    </row>
    <row r="225" spans="1:18" ht="15.75" customHeight="1">
      <c r="A225" s="44">
        <v>43852.291795254627</v>
      </c>
      <c r="B225" s="6">
        <v>24</v>
      </c>
      <c r="C225" s="6">
        <v>36</v>
      </c>
      <c r="D225" s="6">
        <v>2.04</v>
      </c>
      <c r="E225" s="6">
        <v>0.45</v>
      </c>
      <c r="F225" s="6">
        <v>9.86</v>
      </c>
      <c r="G225" s="6">
        <v>18.260000000000002</v>
      </c>
      <c r="H225" s="6">
        <v>28.12</v>
      </c>
      <c r="I225" s="6">
        <v>2.2799999999999998</v>
      </c>
      <c r="J225" s="6">
        <v>14</v>
      </c>
      <c r="K225" s="45"/>
      <c r="L225" s="6">
        <v>27</v>
      </c>
      <c r="M225" s="6">
        <v>83.3</v>
      </c>
      <c r="N225" s="6">
        <v>1008.8</v>
      </c>
      <c r="O225" s="6">
        <v>65</v>
      </c>
      <c r="P225" s="6">
        <v>0.24</v>
      </c>
      <c r="Q225" s="6">
        <v>119.08</v>
      </c>
      <c r="R225" s="6">
        <v>0</v>
      </c>
    </row>
    <row r="226" spans="1:18" ht="15.75" customHeight="1">
      <c r="A226" s="44">
        <v>43852.333461979164</v>
      </c>
      <c r="B226" s="6">
        <v>24.4</v>
      </c>
      <c r="C226" s="6">
        <v>36</v>
      </c>
      <c r="D226" s="6">
        <v>12.21</v>
      </c>
      <c r="E226" s="6">
        <v>0.38</v>
      </c>
      <c r="F226" s="6">
        <v>4.1399999999999997</v>
      </c>
      <c r="G226" s="6">
        <v>12.38</v>
      </c>
      <c r="H226" s="6">
        <v>16.510000000000002</v>
      </c>
      <c r="I226" s="6">
        <v>2.29</v>
      </c>
      <c r="J226" s="6">
        <v>12</v>
      </c>
      <c r="K226" s="45"/>
      <c r="L226" s="6">
        <v>28.1</v>
      </c>
      <c r="M226" s="6">
        <v>77</v>
      </c>
      <c r="N226" s="6">
        <v>1009.4</v>
      </c>
      <c r="O226" s="6">
        <v>234</v>
      </c>
      <c r="P226" s="6">
        <v>1.02</v>
      </c>
      <c r="Q226" s="6">
        <v>63.69</v>
      </c>
      <c r="R226" s="6">
        <v>0</v>
      </c>
    </row>
    <row r="227" spans="1:18" ht="15.75" customHeight="1">
      <c r="A227" s="44">
        <v>43852.375128703701</v>
      </c>
      <c r="B227" s="6">
        <v>25.1</v>
      </c>
      <c r="C227" s="6">
        <v>36</v>
      </c>
      <c r="D227" s="6">
        <v>16.61</v>
      </c>
      <c r="E227" s="6">
        <v>0.31</v>
      </c>
      <c r="F227" s="6">
        <v>2.06</v>
      </c>
      <c r="G227" s="6">
        <v>8.6199999999999992</v>
      </c>
      <c r="H227" s="6">
        <v>10.68</v>
      </c>
      <c r="I227" s="6">
        <v>1.86</v>
      </c>
      <c r="J227" s="6">
        <v>20</v>
      </c>
      <c r="K227" s="45"/>
      <c r="L227" s="6">
        <v>29.3</v>
      </c>
      <c r="M227" s="6">
        <v>69.8</v>
      </c>
      <c r="N227" s="6">
        <v>1009.8</v>
      </c>
      <c r="O227" s="6">
        <v>558</v>
      </c>
      <c r="P227" s="6">
        <v>1.58</v>
      </c>
      <c r="Q227" s="6">
        <v>67.180000000000007</v>
      </c>
      <c r="R227" s="6">
        <v>0</v>
      </c>
    </row>
    <row r="228" spans="1:18" ht="15.75" customHeight="1">
      <c r="A228" s="44">
        <v>43852.416795428238</v>
      </c>
      <c r="B228" s="6">
        <v>25.8</v>
      </c>
      <c r="C228" s="6">
        <v>36</v>
      </c>
      <c r="D228" s="6">
        <v>18.809999999999999</v>
      </c>
      <c r="E228" s="6">
        <v>0.26</v>
      </c>
      <c r="F228" s="6">
        <v>1.08</v>
      </c>
      <c r="G228" s="6">
        <v>7.24</v>
      </c>
      <c r="H228" s="6">
        <v>8.32</v>
      </c>
      <c r="I228" s="6">
        <v>1.77</v>
      </c>
      <c r="J228" s="6">
        <v>18</v>
      </c>
      <c r="K228" s="45"/>
      <c r="L228" s="6">
        <v>30.6</v>
      </c>
      <c r="M228" s="6">
        <v>62.5</v>
      </c>
      <c r="N228" s="6">
        <v>1009.6</v>
      </c>
      <c r="O228" s="6">
        <v>709</v>
      </c>
      <c r="P228" s="6">
        <v>2.2000000000000002</v>
      </c>
      <c r="Q228" s="6">
        <v>76.510000000000005</v>
      </c>
      <c r="R228" s="6">
        <v>0</v>
      </c>
    </row>
    <row r="229" spans="1:18" ht="15.75" customHeight="1">
      <c r="A229" s="44">
        <v>43852.458462152776</v>
      </c>
      <c r="B229" s="6">
        <v>26</v>
      </c>
      <c r="C229" s="6">
        <v>36</v>
      </c>
      <c r="D229" s="6">
        <v>17.57</v>
      </c>
      <c r="E229" s="6">
        <v>0.25</v>
      </c>
      <c r="F229" s="6">
        <v>1.25</v>
      </c>
      <c r="G229" s="6">
        <v>6.61</v>
      </c>
      <c r="H229" s="6">
        <v>7.86</v>
      </c>
      <c r="I229" s="6">
        <v>1.71</v>
      </c>
      <c r="J229" s="6">
        <v>17</v>
      </c>
      <c r="K229" s="45"/>
      <c r="L229" s="6">
        <v>31.4</v>
      </c>
      <c r="M229" s="6">
        <v>58.3</v>
      </c>
      <c r="N229" s="6">
        <v>1009.2</v>
      </c>
      <c r="O229" s="6">
        <v>869</v>
      </c>
      <c r="P229" s="6">
        <v>2.8</v>
      </c>
      <c r="Q229" s="6">
        <v>71.64</v>
      </c>
      <c r="R229" s="6">
        <v>0</v>
      </c>
    </row>
    <row r="230" spans="1:18" ht="15.75" customHeight="1">
      <c r="A230" s="44">
        <v>43852.500128877313</v>
      </c>
      <c r="B230" s="6">
        <v>26.1</v>
      </c>
      <c r="C230" s="6">
        <v>36</v>
      </c>
      <c r="D230" s="6">
        <v>17.510000000000002</v>
      </c>
      <c r="E230" s="6">
        <v>0.26</v>
      </c>
      <c r="F230" s="6">
        <v>1.06</v>
      </c>
      <c r="G230" s="6">
        <v>5.68</v>
      </c>
      <c r="H230" s="6">
        <v>6.74</v>
      </c>
      <c r="I230" s="6">
        <v>1.84</v>
      </c>
      <c r="J230" s="6">
        <v>17</v>
      </c>
      <c r="K230" s="45"/>
      <c r="L230" s="6">
        <v>30.9</v>
      </c>
      <c r="M230" s="6">
        <v>60.8</v>
      </c>
      <c r="N230" s="6">
        <v>1009.1</v>
      </c>
      <c r="O230" s="6">
        <v>856</v>
      </c>
      <c r="P230" s="6">
        <v>3.62</v>
      </c>
      <c r="Q230" s="6">
        <v>53.96</v>
      </c>
      <c r="R230" s="6">
        <v>0</v>
      </c>
    </row>
    <row r="231" spans="1:18" ht="15.75" customHeight="1">
      <c r="A231" s="44">
        <v>43852.54179560185</v>
      </c>
      <c r="B231" s="6">
        <v>26</v>
      </c>
      <c r="C231" s="6">
        <v>36</v>
      </c>
      <c r="D231" s="6">
        <v>15.66</v>
      </c>
      <c r="E231" s="6">
        <v>0.31</v>
      </c>
      <c r="F231" s="6">
        <v>1.7</v>
      </c>
      <c r="G231" s="6">
        <v>5.21</v>
      </c>
      <c r="H231" s="6">
        <v>6.91</v>
      </c>
      <c r="I231" s="6">
        <v>1.89</v>
      </c>
      <c r="J231" s="6">
        <v>20</v>
      </c>
      <c r="K231" s="45"/>
      <c r="L231" s="6">
        <v>30.9</v>
      </c>
      <c r="M231" s="6">
        <v>62.4</v>
      </c>
      <c r="N231" s="6">
        <v>1008.9</v>
      </c>
      <c r="O231" s="6">
        <v>666</v>
      </c>
      <c r="P231" s="6">
        <v>3.37</v>
      </c>
      <c r="Q231" s="6">
        <v>53.04</v>
      </c>
      <c r="R231" s="6">
        <v>0</v>
      </c>
    </row>
    <row r="232" spans="1:18" ht="15.75" customHeight="1">
      <c r="A232" s="44">
        <v>43852.583462326387</v>
      </c>
      <c r="B232" s="6">
        <v>26.1</v>
      </c>
      <c r="C232" s="6">
        <v>36</v>
      </c>
      <c r="D232" s="6">
        <v>14.11</v>
      </c>
      <c r="E232" s="6">
        <v>0.27</v>
      </c>
      <c r="F232" s="6">
        <v>2.2999999999999998</v>
      </c>
      <c r="G232" s="6">
        <v>5.17</v>
      </c>
      <c r="H232" s="6">
        <v>7.47</v>
      </c>
      <c r="I232" s="6">
        <v>1.89</v>
      </c>
      <c r="J232" s="6">
        <v>21</v>
      </c>
      <c r="K232" s="45"/>
      <c r="L232" s="6">
        <v>30.9</v>
      </c>
      <c r="M232" s="6">
        <v>62.9</v>
      </c>
      <c r="N232" s="6">
        <v>1008.3</v>
      </c>
      <c r="O232" s="6">
        <v>527</v>
      </c>
      <c r="P232" s="6">
        <v>3.39</v>
      </c>
      <c r="Q232" s="6">
        <v>49.14</v>
      </c>
      <c r="R232" s="6">
        <v>0</v>
      </c>
    </row>
    <row r="233" spans="1:18" ht="15.75" customHeight="1">
      <c r="A233" s="44">
        <v>43852.625129050924</v>
      </c>
      <c r="B233" s="6">
        <v>26.5</v>
      </c>
      <c r="C233" s="6">
        <v>36</v>
      </c>
      <c r="D233" s="6">
        <v>14.06</v>
      </c>
      <c r="E233" s="6">
        <v>0.28000000000000003</v>
      </c>
      <c r="F233" s="6">
        <v>1.46</v>
      </c>
      <c r="G233" s="6">
        <v>5.23</v>
      </c>
      <c r="H233" s="6">
        <v>6.69</v>
      </c>
      <c r="I233" s="6">
        <v>2.0499999999999998</v>
      </c>
      <c r="J233" s="6">
        <v>15</v>
      </c>
      <c r="K233" s="45"/>
      <c r="L233" s="6">
        <v>30.2</v>
      </c>
      <c r="M233" s="6">
        <v>67.599999999999994</v>
      </c>
      <c r="N233" s="6">
        <v>1007.7</v>
      </c>
      <c r="O233" s="6">
        <v>391</v>
      </c>
      <c r="P233" s="6">
        <v>3.49</v>
      </c>
      <c r="Q233" s="6">
        <v>44.3</v>
      </c>
      <c r="R233" s="6">
        <v>0</v>
      </c>
    </row>
    <row r="234" spans="1:18" ht="15.75" customHeight="1">
      <c r="A234" s="44">
        <v>43852.666795775462</v>
      </c>
      <c r="B234" s="6">
        <v>26.7</v>
      </c>
      <c r="C234" s="6">
        <v>36</v>
      </c>
      <c r="D234" s="6">
        <v>12.75</v>
      </c>
      <c r="E234" s="6">
        <v>0.27</v>
      </c>
      <c r="F234" s="6">
        <v>1.31</v>
      </c>
      <c r="G234" s="6">
        <v>4.8099999999999996</v>
      </c>
      <c r="H234" s="6">
        <v>6.12</v>
      </c>
      <c r="I234" s="6">
        <v>2.19</v>
      </c>
      <c r="J234" s="6">
        <v>11</v>
      </c>
      <c r="K234" s="45"/>
      <c r="L234" s="6">
        <v>30</v>
      </c>
      <c r="M234" s="6">
        <v>67.400000000000006</v>
      </c>
      <c r="N234" s="6">
        <v>1007.2</v>
      </c>
      <c r="O234" s="6">
        <v>400</v>
      </c>
      <c r="P234" s="6">
        <v>3.58</v>
      </c>
      <c r="Q234" s="6">
        <v>45.1</v>
      </c>
      <c r="R234" s="6">
        <v>0</v>
      </c>
    </row>
    <row r="235" spans="1:18" ht="15.75" customHeight="1">
      <c r="A235" s="44">
        <v>43852.708462499999</v>
      </c>
      <c r="B235" s="6">
        <v>26.5</v>
      </c>
      <c r="C235" s="6">
        <v>36</v>
      </c>
      <c r="D235" s="6">
        <v>12.72</v>
      </c>
      <c r="E235" s="6">
        <v>0.28999999999999998</v>
      </c>
      <c r="F235" s="6">
        <v>1.1599999999999999</v>
      </c>
      <c r="G235" s="6">
        <v>5.01</v>
      </c>
      <c r="H235" s="6">
        <v>6.18</v>
      </c>
      <c r="I235" s="6">
        <v>2.2599999999999998</v>
      </c>
      <c r="J235" s="6">
        <v>7</v>
      </c>
      <c r="K235" s="45"/>
      <c r="L235" s="6">
        <v>29.6</v>
      </c>
      <c r="M235" s="6">
        <v>68.8</v>
      </c>
      <c r="N235" s="6">
        <v>1007.1</v>
      </c>
      <c r="O235" s="6">
        <v>199</v>
      </c>
      <c r="P235" s="6">
        <v>3.32</v>
      </c>
      <c r="Q235" s="6">
        <v>43.16</v>
      </c>
      <c r="R235" s="6">
        <v>0</v>
      </c>
    </row>
    <row r="236" spans="1:18" ht="15.75" customHeight="1">
      <c r="A236" s="44">
        <v>43852.750129224536</v>
      </c>
      <c r="B236" s="6">
        <v>25.7</v>
      </c>
      <c r="C236" s="6">
        <v>36</v>
      </c>
      <c r="D236" s="6">
        <v>13.3</v>
      </c>
      <c r="E236" s="6">
        <v>0.51</v>
      </c>
      <c r="F236" s="6">
        <v>2.3199999999999998</v>
      </c>
      <c r="G236" s="6">
        <v>7.96</v>
      </c>
      <c r="H236" s="6">
        <v>10.28</v>
      </c>
      <c r="I236" s="6">
        <v>2.19</v>
      </c>
      <c r="J236" s="6">
        <v>8</v>
      </c>
      <c r="K236" s="45"/>
      <c r="L236" s="6">
        <v>28.6</v>
      </c>
      <c r="M236" s="6">
        <v>74.2</v>
      </c>
      <c r="N236" s="6">
        <v>1007.5</v>
      </c>
      <c r="O236" s="6">
        <v>25</v>
      </c>
      <c r="P236" s="6">
        <v>2.67</v>
      </c>
      <c r="Q236" s="6">
        <v>52.53</v>
      </c>
      <c r="R236" s="6">
        <v>0</v>
      </c>
    </row>
    <row r="237" spans="1:18" ht="15.75" customHeight="1">
      <c r="A237" s="44">
        <v>43852.791795949073</v>
      </c>
      <c r="B237" s="6">
        <v>25.1</v>
      </c>
      <c r="C237" s="6">
        <v>36</v>
      </c>
      <c r="D237" s="6">
        <v>12.74</v>
      </c>
      <c r="E237" s="6">
        <v>0.35</v>
      </c>
      <c r="F237" s="6">
        <v>0.53</v>
      </c>
      <c r="G237" s="6">
        <v>7.26</v>
      </c>
      <c r="H237" s="6">
        <v>7.79</v>
      </c>
      <c r="I237" s="6">
        <v>2.16</v>
      </c>
      <c r="J237" s="6">
        <v>8</v>
      </c>
      <c r="K237" s="45"/>
      <c r="L237" s="6">
        <v>28.2</v>
      </c>
      <c r="M237" s="6">
        <v>75.900000000000006</v>
      </c>
      <c r="N237" s="6">
        <v>1008</v>
      </c>
      <c r="O237" s="6">
        <v>1</v>
      </c>
      <c r="P237" s="6">
        <v>2.48</v>
      </c>
      <c r="Q237" s="6">
        <v>44</v>
      </c>
      <c r="R237" s="6">
        <v>0</v>
      </c>
    </row>
    <row r="238" spans="1:18" ht="15.75" customHeight="1">
      <c r="A238" s="44">
        <v>43852.83346267361</v>
      </c>
      <c r="B238" s="6">
        <v>25</v>
      </c>
      <c r="C238" s="6">
        <v>36</v>
      </c>
      <c r="D238" s="6">
        <v>12.47</v>
      </c>
      <c r="E238" s="6">
        <v>0.33</v>
      </c>
      <c r="F238" s="6">
        <v>0.49</v>
      </c>
      <c r="G238" s="6">
        <v>6.43</v>
      </c>
      <c r="H238" s="6">
        <v>6.91</v>
      </c>
      <c r="I238" s="6">
        <v>2.17</v>
      </c>
      <c r="J238" s="6">
        <v>15</v>
      </c>
      <c r="K238" s="45"/>
      <c r="L238" s="6">
        <v>28.2</v>
      </c>
      <c r="M238" s="6">
        <v>75.7</v>
      </c>
      <c r="N238" s="6">
        <v>1009</v>
      </c>
      <c r="O238" s="6">
        <v>1</v>
      </c>
      <c r="P238" s="6">
        <v>2.36</v>
      </c>
      <c r="Q238" s="6">
        <v>43.19</v>
      </c>
      <c r="R238" s="6">
        <v>0</v>
      </c>
    </row>
    <row r="239" spans="1:18" ht="15.75" customHeight="1">
      <c r="A239" s="44">
        <v>43852.875129398148</v>
      </c>
      <c r="B239" s="6">
        <v>25</v>
      </c>
      <c r="C239" s="6">
        <v>36</v>
      </c>
      <c r="D239" s="6">
        <v>13.14</v>
      </c>
      <c r="E239" s="6">
        <v>0.32</v>
      </c>
      <c r="F239" s="6">
        <v>0.31</v>
      </c>
      <c r="G239" s="6">
        <v>5.41</v>
      </c>
      <c r="H239" s="6">
        <v>5.72</v>
      </c>
      <c r="I239" s="6">
        <v>2.23</v>
      </c>
      <c r="J239" s="6">
        <v>11</v>
      </c>
      <c r="K239" s="45"/>
      <c r="L239" s="6">
        <v>28.1</v>
      </c>
      <c r="M239" s="6">
        <v>76.400000000000006</v>
      </c>
      <c r="N239" s="6">
        <v>1009.8</v>
      </c>
      <c r="O239" s="6">
        <v>1</v>
      </c>
      <c r="P239" s="6">
        <v>2.5499999999999998</v>
      </c>
      <c r="Q239" s="6">
        <v>44.04</v>
      </c>
      <c r="R239" s="6">
        <v>0</v>
      </c>
    </row>
    <row r="240" spans="1:18" ht="15.75" customHeight="1">
      <c r="A240" s="44">
        <v>43852.916796122685</v>
      </c>
      <c r="B240" s="6">
        <v>24.9</v>
      </c>
      <c r="C240" s="6">
        <v>36</v>
      </c>
      <c r="D240" s="6">
        <v>12.97</v>
      </c>
      <c r="E240" s="6">
        <v>0.33</v>
      </c>
      <c r="F240" s="6">
        <v>7.0000000000000007E-2</v>
      </c>
      <c r="G240" s="6">
        <v>5.19</v>
      </c>
      <c r="H240" s="6">
        <v>5.26</v>
      </c>
      <c r="I240" s="6">
        <v>2.13</v>
      </c>
      <c r="J240" s="6">
        <v>10</v>
      </c>
      <c r="K240" s="45"/>
      <c r="L240" s="6">
        <v>28.1</v>
      </c>
      <c r="M240" s="6">
        <v>77.400000000000006</v>
      </c>
      <c r="N240" s="6">
        <v>1010.4</v>
      </c>
      <c r="O240" s="6">
        <v>1</v>
      </c>
      <c r="P240" s="6">
        <v>2.39</v>
      </c>
      <c r="Q240" s="6">
        <v>47.71</v>
      </c>
      <c r="R240" s="6">
        <v>0</v>
      </c>
    </row>
    <row r="241" spans="1:18" ht="15.75" customHeight="1">
      <c r="A241" s="44">
        <v>43852.958462847222</v>
      </c>
      <c r="B241" s="6">
        <v>24.8</v>
      </c>
      <c r="C241" s="6">
        <v>36</v>
      </c>
      <c r="D241" s="6">
        <v>12.04</v>
      </c>
      <c r="E241" s="6">
        <v>0.32</v>
      </c>
      <c r="F241" s="6">
        <v>0.05</v>
      </c>
      <c r="G241" s="6">
        <v>5.5</v>
      </c>
      <c r="H241" s="6">
        <v>5.55</v>
      </c>
      <c r="I241" s="6">
        <v>2.42</v>
      </c>
      <c r="J241" s="6">
        <v>9</v>
      </c>
      <c r="K241" s="45"/>
      <c r="L241" s="6">
        <v>28</v>
      </c>
      <c r="M241" s="6">
        <v>77.900000000000006</v>
      </c>
      <c r="N241" s="6">
        <v>1010.2</v>
      </c>
      <c r="O241" s="6">
        <v>1</v>
      </c>
      <c r="P241" s="6">
        <v>2.4900000000000002</v>
      </c>
      <c r="Q241" s="6">
        <v>50.74</v>
      </c>
      <c r="R241" s="6">
        <v>0</v>
      </c>
    </row>
    <row r="242" spans="1:18" ht="15.75" customHeight="1">
      <c r="A242" s="44">
        <v>43853.000129571759</v>
      </c>
      <c r="B242" s="6">
        <v>24.7</v>
      </c>
      <c r="C242" s="6">
        <v>36</v>
      </c>
      <c r="D242" s="6">
        <v>12.74</v>
      </c>
      <c r="E242" s="6">
        <v>0.33</v>
      </c>
      <c r="F242" s="6">
        <v>0.08</v>
      </c>
      <c r="G242" s="6">
        <v>5.52</v>
      </c>
      <c r="H242" s="6">
        <v>5.61</v>
      </c>
      <c r="I242" s="6">
        <v>2.4900000000000002</v>
      </c>
      <c r="J242" s="6">
        <v>11</v>
      </c>
      <c r="K242" s="45"/>
      <c r="L242" s="6">
        <v>27.9</v>
      </c>
      <c r="M242" s="6">
        <v>78.2</v>
      </c>
      <c r="N242" s="6">
        <v>1009.8</v>
      </c>
      <c r="O242" s="6">
        <v>1</v>
      </c>
      <c r="P242" s="6">
        <v>2.37</v>
      </c>
      <c r="Q242" s="6">
        <v>52.09</v>
      </c>
      <c r="R242" s="6">
        <v>0</v>
      </c>
    </row>
    <row r="243" spans="1:18" ht="15.75" customHeight="1">
      <c r="A243" s="44">
        <v>43853.041796296297</v>
      </c>
      <c r="B243" s="6">
        <v>24.6</v>
      </c>
      <c r="C243" s="6">
        <v>36</v>
      </c>
      <c r="D243" s="6">
        <v>13.08</v>
      </c>
      <c r="E243" s="6">
        <v>0.27</v>
      </c>
      <c r="F243" s="6">
        <v>0.19</v>
      </c>
      <c r="G243" s="6">
        <v>4.95</v>
      </c>
      <c r="H243" s="6">
        <v>5.13</v>
      </c>
      <c r="I243" s="6">
        <v>2.16</v>
      </c>
      <c r="J243" s="6">
        <v>7</v>
      </c>
      <c r="K243" s="45"/>
      <c r="L243" s="6">
        <v>27.8</v>
      </c>
      <c r="M243" s="6">
        <v>79.099999999999994</v>
      </c>
      <c r="N243" s="6">
        <v>1009.2</v>
      </c>
      <c r="O243" s="6">
        <v>1</v>
      </c>
      <c r="P243" s="6">
        <v>2.04</v>
      </c>
      <c r="Q243" s="6">
        <v>56.69</v>
      </c>
      <c r="R243" s="6">
        <v>0</v>
      </c>
    </row>
    <row r="244" spans="1:18" ht="15.75" customHeight="1">
      <c r="A244" s="44">
        <v>43853.083463020834</v>
      </c>
      <c r="B244" s="6">
        <v>24.6</v>
      </c>
      <c r="C244" s="6">
        <v>36</v>
      </c>
      <c r="D244" s="6">
        <v>13.17</v>
      </c>
      <c r="E244" s="6">
        <v>0.26</v>
      </c>
      <c r="F244" s="6">
        <v>0.31</v>
      </c>
      <c r="G244" s="6">
        <v>4.3499999999999996</v>
      </c>
      <c r="H244" s="6">
        <v>4.66</v>
      </c>
      <c r="I244" s="6">
        <v>1.89</v>
      </c>
      <c r="J244" s="6">
        <v>11</v>
      </c>
      <c r="K244" s="45"/>
      <c r="L244" s="6">
        <v>27.7</v>
      </c>
      <c r="M244" s="6">
        <v>79.599999999999994</v>
      </c>
      <c r="N244" s="6">
        <v>1008.4</v>
      </c>
      <c r="O244" s="6">
        <v>1</v>
      </c>
      <c r="P244" s="6">
        <v>2.23</v>
      </c>
      <c r="Q244" s="6">
        <v>56.99</v>
      </c>
      <c r="R244" s="6">
        <v>0</v>
      </c>
    </row>
    <row r="245" spans="1:18" ht="15.75" customHeight="1">
      <c r="A245" s="44">
        <v>43853.125129745371</v>
      </c>
      <c r="B245" s="6">
        <v>24.4</v>
      </c>
      <c r="C245" s="6">
        <v>36</v>
      </c>
      <c r="D245" s="6">
        <v>13.7</v>
      </c>
      <c r="E245" s="6">
        <v>0.26</v>
      </c>
      <c r="F245" s="6">
        <v>0.24</v>
      </c>
      <c r="G245" s="6">
        <v>3.78</v>
      </c>
      <c r="H245" s="6">
        <v>4.0199999999999996</v>
      </c>
      <c r="I245" s="6">
        <v>1.78</v>
      </c>
      <c r="J245" s="6">
        <v>12</v>
      </c>
      <c r="K245" s="45"/>
      <c r="L245" s="6">
        <v>27.6</v>
      </c>
      <c r="M245" s="6">
        <v>79.900000000000006</v>
      </c>
      <c r="N245" s="6">
        <v>1008.3</v>
      </c>
      <c r="O245" s="6">
        <v>0</v>
      </c>
      <c r="P245" s="6">
        <v>1.9</v>
      </c>
      <c r="Q245" s="6">
        <v>66.930000000000007</v>
      </c>
      <c r="R245" s="6">
        <v>0</v>
      </c>
    </row>
    <row r="246" spans="1:18" ht="15.75" customHeight="1">
      <c r="A246" s="44">
        <v>43853.166796469908</v>
      </c>
      <c r="B246" s="6">
        <v>24.3</v>
      </c>
      <c r="C246" s="6">
        <v>36</v>
      </c>
      <c r="D246" s="6">
        <v>13.5</v>
      </c>
      <c r="E246" s="6">
        <v>0.27</v>
      </c>
      <c r="F246" s="6">
        <v>0.09</v>
      </c>
      <c r="G246" s="6">
        <v>3.64</v>
      </c>
      <c r="H246" s="6">
        <v>3.72</v>
      </c>
      <c r="I246" s="6">
        <v>1.78</v>
      </c>
      <c r="J246" s="6">
        <v>17</v>
      </c>
      <c r="K246" s="45"/>
      <c r="L246" s="6">
        <v>27.5</v>
      </c>
      <c r="M246" s="6">
        <v>80.5</v>
      </c>
      <c r="N246" s="6">
        <v>1008.1</v>
      </c>
      <c r="O246" s="6">
        <v>1</v>
      </c>
      <c r="P246" s="6">
        <v>1.72</v>
      </c>
      <c r="Q246" s="6">
        <v>63.76</v>
      </c>
      <c r="R246" s="6">
        <v>0</v>
      </c>
    </row>
    <row r="247" spans="1:18" ht="15.75" customHeight="1">
      <c r="A247" s="44">
        <v>43853.208463194445</v>
      </c>
      <c r="B247" s="6">
        <v>24.3</v>
      </c>
      <c r="C247" s="6">
        <v>36</v>
      </c>
      <c r="D247" s="6">
        <v>14.26</v>
      </c>
      <c r="E247" s="6">
        <v>0.28000000000000003</v>
      </c>
      <c r="F247" s="6">
        <v>0.13</v>
      </c>
      <c r="G247" s="6">
        <v>3.81</v>
      </c>
      <c r="H247" s="6">
        <v>3.94</v>
      </c>
      <c r="I247" s="6">
        <v>1.77</v>
      </c>
      <c r="J247" s="6">
        <v>16</v>
      </c>
      <c r="K247" s="45"/>
      <c r="L247" s="6">
        <v>27.5</v>
      </c>
      <c r="M247" s="6">
        <v>79.5</v>
      </c>
      <c r="N247" s="6">
        <v>1008.1</v>
      </c>
      <c r="O247" s="6">
        <v>1</v>
      </c>
      <c r="P247" s="6">
        <v>1.78</v>
      </c>
      <c r="Q247" s="6">
        <v>62.84</v>
      </c>
      <c r="R247" s="6">
        <v>0</v>
      </c>
    </row>
    <row r="248" spans="1:18" ht="15.75" customHeight="1">
      <c r="A248" s="44">
        <v>43853.250129918983</v>
      </c>
      <c r="B248" s="6">
        <v>24.1</v>
      </c>
      <c r="C248" s="6">
        <v>36</v>
      </c>
      <c r="D248" s="6">
        <v>11.19</v>
      </c>
      <c r="E248" s="6">
        <v>0.28999999999999998</v>
      </c>
      <c r="F248" s="6">
        <v>0.16</v>
      </c>
      <c r="G248" s="6">
        <v>5.87</v>
      </c>
      <c r="H248" s="6">
        <v>6.03</v>
      </c>
      <c r="I248" s="6">
        <v>1.92</v>
      </c>
      <c r="J248" s="6">
        <v>19</v>
      </c>
      <c r="K248" s="45"/>
      <c r="L248" s="6">
        <v>27.5</v>
      </c>
      <c r="M248" s="6">
        <v>81.2</v>
      </c>
      <c r="N248" s="6">
        <v>1008.4</v>
      </c>
      <c r="O248" s="6">
        <v>6</v>
      </c>
      <c r="P248" s="6">
        <v>1.49</v>
      </c>
      <c r="Q248" s="6">
        <v>81.349999999999994</v>
      </c>
      <c r="R248" s="6">
        <v>0</v>
      </c>
    </row>
    <row r="249" spans="1:18" ht="15.75" customHeight="1">
      <c r="A249" s="44">
        <v>43853.29179664352</v>
      </c>
      <c r="B249" s="6">
        <v>24.8</v>
      </c>
      <c r="C249" s="6">
        <v>36</v>
      </c>
      <c r="D249" s="6">
        <v>5.4</v>
      </c>
      <c r="E249" s="6">
        <v>0.47</v>
      </c>
      <c r="F249" s="6">
        <v>7.51</v>
      </c>
      <c r="G249" s="6">
        <v>11.55</v>
      </c>
      <c r="H249" s="6">
        <v>19.059999999999999</v>
      </c>
      <c r="I249" s="6">
        <v>1.9</v>
      </c>
      <c r="J249" s="6">
        <v>22</v>
      </c>
      <c r="K249" s="45"/>
      <c r="L249" s="6">
        <v>29.2</v>
      </c>
      <c r="M249" s="6">
        <v>71.7</v>
      </c>
      <c r="N249" s="6">
        <v>1009.7</v>
      </c>
      <c r="O249" s="6">
        <v>548.4</v>
      </c>
      <c r="P249" s="6">
        <v>1.9</v>
      </c>
      <c r="Q249" s="6">
        <v>53.8</v>
      </c>
      <c r="R249" s="6">
        <v>0</v>
      </c>
    </row>
    <row r="250" spans="1:18" ht="15.75" customHeight="1">
      <c r="A250" s="44">
        <v>43853.333463368057</v>
      </c>
      <c r="B250" s="6">
        <v>25.6</v>
      </c>
      <c r="C250" s="6">
        <v>36</v>
      </c>
      <c r="D250" s="6">
        <v>12.33</v>
      </c>
      <c r="E250" s="6">
        <v>0.38</v>
      </c>
      <c r="F250" s="6">
        <v>4.1500000000000004</v>
      </c>
      <c r="G250" s="6">
        <v>8.3699999999999992</v>
      </c>
      <c r="H250" s="6">
        <v>12.52</v>
      </c>
      <c r="I250" s="6">
        <v>1.88</v>
      </c>
      <c r="J250" s="6">
        <v>20</v>
      </c>
      <c r="K250" s="45"/>
      <c r="L250" s="6">
        <v>29.1</v>
      </c>
      <c r="M250" s="6">
        <v>70.3</v>
      </c>
      <c r="N250" s="6">
        <v>1010.1</v>
      </c>
      <c r="O250" s="6">
        <v>814.4</v>
      </c>
      <c r="P250" s="6">
        <v>3.3</v>
      </c>
      <c r="Q250" s="6">
        <v>41.4</v>
      </c>
      <c r="R250" s="6">
        <v>0</v>
      </c>
    </row>
    <row r="251" spans="1:18" ht="15.75" customHeight="1">
      <c r="A251" s="44">
        <v>43853.375130092594</v>
      </c>
      <c r="B251" s="6">
        <v>26.2</v>
      </c>
      <c r="C251" s="6">
        <v>36</v>
      </c>
      <c r="D251" s="6">
        <v>13.96</v>
      </c>
      <c r="E251" s="6">
        <v>0.31</v>
      </c>
      <c r="F251" s="6">
        <v>2.0299999999999998</v>
      </c>
      <c r="G251" s="6">
        <v>7.44</v>
      </c>
      <c r="H251" s="6">
        <v>9.4600000000000009</v>
      </c>
      <c r="I251" s="6">
        <v>1.8</v>
      </c>
      <c r="J251" s="6">
        <v>24</v>
      </c>
      <c r="K251" s="45"/>
      <c r="L251" s="6">
        <v>30.7</v>
      </c>
      <c r="M251" s="6">
        <v>65.2</v>
      </c>
      <c r="N251" s="6">
        <v>1010.6</v>
      </c>
      <c r="O251" s="6">
        <v>960.2</v>
      </c>
      <c r="P251" s="6">
        <v>4.8</v>
      </c>
      <c r="Q251" s="6">
        <v>47.6</v>
      </c>
      <c r="R251" s="6">
        <v>0</v>
      </c>
    </row>
    <row r="252" spans="1:18" ht="15.75" customHeight="1">
      <c r="A252" s="44">
        <v>43853.416796817131</v>
      </c>
      <c r="B252" s="6">
        <v>26.1</v>
      </c>
      <c r="C252" s="6">
        <v>36</v>
      </c>
      <c r="D252" s="6">
        <v>14.58</v>
      </c>
      <c r="E252" s="6">
        <v>0.28000000000000003</v>
      </c>
      <c r="F252" s="6">
        <v>1.43</v>
      </c>
      <c r="G252" s="6">
        <v>5.68</v>
      </c>
      <c r="H252" s="6">
        <v>7.11</v>
      </c>
      <c r="I252" s="6">
        <v>1.77</v>
      </c>
      <c r="J252" s="6">
        <v>31</v>
      </c>
      <c r="K252" s="45"/>
      <c r="L252" s="6">
        <v>30.1</v>
      </c>
      <c r="M252" s="6">
        <v>66.8</v>
      </c>
      <c r="N252" s="6">
        <v>1010.4</v>
      </c>
      <c r="O252" s="6">
        <v>638</v>
      </c>
      <c r="P252" s="6">
        <v>4.1900000000000004</v>
      </c>
      <c r="Q252" s="6">
        <v>53.61</v>
      </c>
      <c r="R252" s="6">
        <v>0</v>
      </c>
    </row>
    <row r="253" spans="1:18" ht="15.75" customHeight="1">
      <c r="A253" s="44">
        <v>43853.458463541669</v>
      </c>
      <c r="B253" s="6">
        <v>26.4</v>
      </c>
      <c r="C253" s="6">
        <v>36</v>
      </c>
      <c r="D253" s="6">
        <v>15.54</v>
      </c>
      <c r="E253" s="6">
        <v>0.28999999999999998</v>
      </c>
      <c r="F253" s="6">
        <v>1.26</v>
      </c>
      <c r="G253" s="6">
        <v>5.1100000000000003</v>
      </c>
      <c r="H253" s="6">
        <v>6.36</v>
      </c>
      <c r="I253" s="6">
        <v>1.65</v>
      </c>
      <c r="J253" s="6">
        <v>24</v>
      </c>
      <c r="K253" s="45"/>
      <c r="L253" s="6">
        <v>30.4</v>
      </c>
      <c r="M253" s="6">
        <v>65.7</v>
      </c>
      <c r="N253" s="6">
        <v>1010.5</v>
      </c>
      <c r="O253" s="6">
        <v>737</v>
      </c>
      <c r="P253" s="6">
        <v>3.87</v>
      </c>
      <c r="Q253" s="6">
        <v>58.98</v>
      </c>
      <c r="R253" s="6">
        <v>0</v>
      </c>
    </row>
    <row r="254" spans="1:18" ht="15.75" customHeight="1">
      <c r="A254" s="44">
        <v>43853.500130266206</v>
      </c>
      <c r="B254" s="6">
        <v>26.4</v>
      </c>
      <c r="C254" s="6">
        <v>36</v>
      </c>
      <c r="D254" s="6">
        <v>14.39</v>
      </c>
      <c r="E254" s="6">
        <v>0.33</v>
      </c>
      <c r="F254" s="6">
        <v>1.21</v>
      </c>
      <c r="G254" s="6">
        <v>5.15</v>
      </c>
      <c r="H254" s="6">
        <v>6.36</v>
      </c>
      <c r="I254" s="6">
        <v>1.78</v>
      </c>
      <c r="J254" s="6">
        <v>35</v>
      </c>
      <c r="K254" s="45"/>
      <c r="L254" s="6">
        <v>30.6</v>
      </c>
      <c r="M254" s="6">
        <v>66.5</v>
      </c>
      <c r="N254" s="6">
        <v>1010.1</v>
      </c>
      <c r="O254" s="6">
        <v>643</v>
      </c>
      <c r="P254" s="6">
        <v>3.53</v>
      </c>
      <c r="Q254" s="6">
        <v>46.32</v>
      </c>
      <c r="R254" s="6">
        <v>0</v>
      </c>
    </row>
    <row r="255" spans="1:18" ht="15.75" customHeight="1">
      <c r="A255" s="44">
        <v>43853.541796990743</v>
      </c>
      <c r="B255" s="6">
        <v>25.6</v>
      </c>
      <c r="C255" s="6">
        <v>36</v>
      </c>
      <c r="D255" s="6">
        <v>14.86</v>
      </c>
      <c r="E255" s="6">
        <v>0.36</v>
      </c>
      <c r="F255" s="6">
        <v>2.21</v>
      </c>
      <c r="G255" s="6">
        <v>5.31</v>
      </c>
      <c r="H255" s="6">
        <v>7.52</v>
      </c>
      <c r="I255" s="6">
        <v>1.56</v>
      </c>
      <c r="J255" s="6">
        <v>28</v>
      </c>
      <c r="K255" s="45"/>
      <c r="L255" s="6">
        <v>31</v>
      </c>
      <c r="M255" s="6">
        <v>62.2</v>
      </c>
      <c r="N255" s="6">
        <v>1009.2</v>
      </c>
      <c r="O255" s="6">
        <v>655</v>
      </c>
      <c r="P255" s="6">
        <v>4.16</v>
      </c>
      <c r="Q255" s="6">
        <v>55.86</v>
      </c>
      <c r="R255" s="6">
        <v>0</v>
      </c>
    </row>
    <row r="256" spans="1:18" ht="15.75" customHeight="1">
      <c r="A256" s="44">
        <v>43853.58346371528</v>
      </c>
      <c r="B256" s="6">
        <v>25.9</v>
      </c>
      <c r="C256" s="6">
        <v>36</v>
      </c>
      <c r="D256" s="6">
        <v>14.18</v>
      </c>
      <c r="E256" s="6">
        <v>0.32</v>
      </c>
      <c r="F256" s="6">
        <v>2.0699999999999998</v>
      </c>
      <c r="G256" s="6">
        <v>4.96</v>
      </c>
      <c r="H256" s="6">
        <v>7.02</v>
      </c>
      <c r="I256" s="6">
        <v>1.36</v>
      </c>
      <c r="J256" s="6">
        <v>31</v>
      </c>
      <c r="K256" s="45"/>
      <c r="L256" s="6">
        <v>30.8</v>
      </c>
      <c r="M256" s="6">
        <v>63.2</v>
      </c>
      <c r="N256" s="6">
        <v>1008.4</v>
      </c>
      <c r="O256" s="6">
        <v>583</v>
      </c>
      <c r="P256" s="6">
        <v>4.05</v>
      </c>
      <c r="Q256" s="6">
        <v>59.15</v>
      </c>
      <c r="R256" s="6">
        <v>0</v>
      </c>
    </row>
    <row r="257" spans="1:18" ht="15.75" customHeight="1">
      <c r="A257" s="44">
        <v>43853.625130439817</v>
      </c>
      <c r="B257" s="6">
        <v>25.9</v>
      </c>
      <c r="C257" s="6">
        <v>36</v>
      </c>
      <c r="D257" s="6">
        <v>13.29</v>
      </c>
      <c r="E257" s="6">
        <v>0.34</v>
      </c>
      <c r="F257" s="6">
        <v>1.1499999999999999</v>
      </c>
      <c r="G257" s="6">
        <v>4.93</v>
      </c>
      <c r="H257" s="6">
        <v>6.08</v>
      </c>
      <c r="I257" s="6">
        <v>1.08</v>
      </c>
      <c r="J257" s="6">
        <v>31</v>
      </c>
      <c r="K257" s="45"/>
      <c r="L257" s="6">
        <v>30.4</v>
      </c>
      <c r="M257" s="6">
        <v>67.599999999999994</v>
      </c>
      <c r="N257" s="6">
        <v>1007.6</v>
      </c>
      <c r="O257" s="6">
        <v>464</v>
      </c>
      <c r="P257" s="6">
        <v>3.83</v>
      </c>
      <c r="Q257" s="6">
        <v>67.55</v>
      </c>
      <c r="R257" s="6">
        <v>0</v>
      </c>
    </row>
    <row r="258" spans="1:18" ht="15.75" customHeight="1">
      <c r="A258" s="44">
        <v>43853.666797164355</v>
      </c>
      <c r="B258" s="6">
        <v>27.3</v>
      </c>
      <c r="C258" s="6">
        <v>36</v>
      </c>
      <c r="D258" s="6">
        <v>13.12</v>
      </c>
      <c r="E258" s="6">
        <v>0.32</v>
      </c>
      <c r="F258" s="6">
        <v>1.43</v>
      </c>
      <c r="G258" s="6">
        <v>5</v>
      </c>
      <c r="H258" s="6">
        <v>6.43</v>
      </c>
      <c r="I258" s="6">
        <v>1.1100000000000001</v>
      </c>
      <c r="J258" s="6">
        <v>35</v>
      </c>
      <c r="K258" s="45"/>
      <c r="L258" s="6">
        <v>30.1</v>
      </c>
      <c r="M258" s="6">
        <v>68.5</v>
      </c>
      <c r="N258" s="6">
        <v>1007.2</v>
      </c>
      <c r="O258" s="6">
        <v>322</v>
      </c>
      <c r="P258" s="6">
        <v>3.86</v>
      </c>
      <c r="Q258" s="6">
        <v>57.8</v>
      </c>
      <c r="R258" s="6">
        <v>0</v>
      </c>
    </row>
    <row r="259" spans="1:18" ht="15.75" customHeight="1">
      <c r="A259" s="44">
        <v>43853.708463888892</v>
      </c>
      <c r="B259" s="6">
        <v>27.8</v>
      </c>
      <c r="C259" s="6">
        <v>36</v>
      </c>
      <c r="D259" s="6">
        <v>14.73</v>
      </c>
      <c r="E259" s="6">
        <v>0.33</v>
      </c>
      <c r="F259" s="6">
        <v>1.43</v>
      </c>
      <c r="G259" s="6">
        <v>5.7</v>
      </c>
      <c r="H259" s="6">
        <v>7.14</v>
      </c>
      <c r="I259" s="6">
        <v>1.18</v>
      </c>
      <c r="J259" s="6">
        <v>32</v>
      </c>
      <c r="K259" s="45"/>
      <c r="L259" s="6">
        <v>29.5</v>
      </c>
      <c r="M259" s="6">
        <v>71.3</v>
      </c>
      <c r="N259" s="6">
        <v>1006.9</v>
      </c>
      <c r="O259" s="6">
        <v>137</v>
      </c>
      <c r="P259" s="6">
        <v>3.64</v>
      </c>
      <c r="Q259" s="6">
        <v>60.88</v>
      </c>
      <c r="R259" s="6">
        <v>0</v>
      </c>
    </row>
    <row r="260" spans="1:18" ht="15.75" customHeight="1">
      <c r="A260" s="44">
        <v>43853.750130613429</v>
      </c>
      <c r="B260" s="6">
        <v>25.2</v>
      </c>
      <c r="C260" s="6">
        <v>36</v>
      </c>
      <c r="D260" s="6">
        <v>12.53</v>
      </c>
      <c r="E260" s="6">
        <v>0.52</v>
      </c>
      <c r="F260" s="6">
        <v>1.94</v>
      </c>
      <c r="G260" s="6">
        <v>6.42</v>
      </c>
      <c r="H260" s="6">
        <v>8.35</v>
      </c>
      <c r="I260" s="6">
        <v>1.57</v>
      </c>
      <c r="J260" s="6">
        <v>37</v>
      </c>
      <c r="K260" s="45"/>
      <c r="L260" s="6">
        <v>28.7</v>
      </c>
      <c r="M260" s="6">
        <v>75.599999999999994</v>
      </c>
      <c r="N260" s="6">
        <v>1007.4</v>
      </c>
      <c r="O260" s="6">
        <v>22</v>
      </c>
      <c r="P260" s="6">
        <v>3.33</v>
      </c>
      <c r="Q260" s="6">
        <v>56.02</v>
      </c>
      <c r="R260" s="6">
        <v>0</v>
      </c>
    </row>
    <row r="261" spans="1:18" ht="15.75" customHeight="1">
      <c r="A261" s="44">
        <v>43853.791797337966</v>
      </c>
      <c r="B261" s="6">
        <v>24.4</v>
      </c>
      <c r="C261" s="6">
        <v>36</v>
      </c>
      <c r="D261" s="6">
        <v>11.77</v>
      </c>
      <c r="E261" s="6">
        <v>0.42</v>
      </c>
      <c r="F261" s="6">
        <v>0.84</v>
      </c>
      <c r="G261" s="6">
        <v>6.53</v>
      </c>
      <c r="H261" s="6">
        <v>7.37</v>
      </c>
      <c r="I261" s="6">
        <v>1.66</v>
      </c>
      <c r="J261" s="6">
        <v>34</v>
      </c>
      <c r="K261" s="45"/>
      <c r="L261" s="6">
        <v>28.3</v>
      </c>
      <c r="M261" s="6">
        <v>77.7</v>
      </c>
      <c r="N261" s="6">
        <v>1008.1</v>
      </c>
      <c r="O261" s="6">
        <v>1</v>
      </c>
      <c r="P261" s="6">
        <v>3.04</v>
      </c>
      <c r="Q261" s="6">
        <v>63.57</v>
      </c>
      <c r="R261" s="6">
        <v>0</v>
      </c>
    </row>
    <row r="262" spans="1:18" ht="15.75" customHeight="1">
      <c r="A262" s="44">
        <v>43853.833464062503</v>
      </c>
      <c r="B262" s="6">
        <v>24.3</v>
      </c>
      <c r="C262" s="6">
        <v>36</v>
      </c>
      <c r="D262" s="6">
        <v>11.94</v>
      </c>
      <c r="E262" s="6">
        <v>0.4</v>
      </c>
      <c r="F262" s="6">
        <v>0.55000000000000004</v>
      </c>
      <c r="G262" s="6">
        <v>7.44</v>
      </c>
      <c r="H262" s="6">
        <v>7.99</v>
      </c>
      <c r="I262" s="6">
        <v>1.82</v>
      </c>
      <c r="J262" s="6">
        <v>32</v>
      </c>
      <c r="K262" s="45"/>
      <c r="L262" s="6">
        <v>28.3</v>
      </c>
      <c r="M262" s="6">
        <v>77.5</v>
      </c>
      <c r="N262" s="6">
        <v>1008.9</v>
      </c>
      <c r="O262" s="6">
        <v>0</v>
      </c>
      <c r="P262" s="6">
        <v>2.39</v>
      </c>
      <c r="Q262" s="6">
        <v>53.39</v>
      </c>
      <c r="R262" s="6">
        <v>0</v>
      </c>
    </row>
    <row r="263" spans="1:18" ht="15.75" customHeight="1">
      <c r="A263" s="44">
        <v>43853.875130787033</v>
      </c>
      <c r="B263" s="6">
        <v>24.2</v>
      </c>
      <c r="C263" s="6">
        <v>36</v>
      </c>
      <c r="D263" s="6">
        <v>14.1</v>
      </c>
      <c r="E263" s="6">
        <v>0.38</v>
      </c>
      <c r="F263" s="6">
        <v>0.16</v>
      </c>
      <c r="G263" s="6">
        <v>6.81</v>
      </c>
      <c r="H263" s="6">
        <v>6.97</v>
      </c>
      <c r="I263" s="6">
        <v>1.84</v>
      </c>
      <c r="J263" s="6">
        <v>37</v>
      </c>
      <c r="K263" s="45"/>
      <c r="L263" s="6">
        <v>28.2</v>
      </c>
      <c r="M263" s="6">
        <v>77.5</v>
      </c>
      <c r="N263" s="6">
        <v>1009.8</v>
      </c>
      <c r="O263" s="6">
        <v>1</v>
      </c>
      <c r="P263" s="6">
        <v>2.64</v>
      </c>
      <c r="Q263" s="6">
        <v>56.36</v>
      </c>
      <c r="R263" s="6">
        <v>0</v>
      </c>
    </row>
    <row r="264" spans="1:18" ht="15.75" customHeight="1">
      <c r="A264" s="44">
        <v>43853.916797511571</v>
      </c>
      <c r="B264" s="6">
        <v>24.4</v>
      </c>
      <c r="C264" s="6">
        <v>36</v>
      </c>
      <c r="D264" s="6">
        <v>13.56</v>
      </c>
      <c r="E264" s="6">
        <v>0.37</v>
      </c>
      <c r="F264" s="6">
        <v>0.1</v>
      </c>
      <c r="G264" s="6">
        <v>5.42</v>
      </c>
      <c r="H264" s="6">
        <v>5.52</v>
      </c>
      <c r="I264" s="6">
        <v>1.86</v>
      </c>
      <c r="J264" s="6">
        <v>36</v>
      </c>
      <c r="K264" s="45"/>
      <c r="L264" s="6">
        <v>28.2</v>
      </c>
      <c r="M264" s="6">
        <v>78.599999999999994</v>
      </c>
      <c r="N264" s="6">
        <v>1010.4</v>
      </c>
      <c r="O264" s="6">
        <v>1</v>
      </c>
      <c r="P264" s="6">
        <v>2.5099999999999998</v>
      </c>
      <c r="Q264" s="6">
        <v>57.14</v>
      </c>
      <c r="R264" s="6">
        <v>0</v>
      </c>
    </row>
    <row r="265" spans="1:18" ht="15.75" customHeight="1">
      <c r="A265" s="44">
        <v>43853.958464236108</v>
      </c>
      <c r="B265" s="6">
        <v>24.4</v>
      </c>
      <c r="C265" s="6">
        <v>36</v>
      </c>
      <c r="D265" s="6">
        <v>15.1</v>
      </c>
      <c r="E265" s="6">
        <v>0.36</v>
      </c>
      <c r="F265" s="6">
        <v>0.3</v>
      </c>
      <c r="G265" s="6">
        <v>4.7300000000000004</v>
      </c>
      <c r="H265" s="6">
        <v>5.03</v>
      </c>
      <c r="I265" s="6">
        <v>1.8</v>
      </c>
      <c r="J265" s="6">
        <v>32</v>
      </c>
      <c r="K265" s="45"/>
      <c r="L265" s="6">
        <v>28.1</v>
      </c>
      <c r="M265" s="6">
        <v>76.599999999999994</v>
      </c>
      <c r="N265" s="6">
        <v>1010.7</v>
      </c>
      <c r="O265" s="6">
        <v>1</v>
      </c>
      <c r="P265" s="6">
        <v>3.07</v>
      </c>
      <c r="Q265" s="6">
        <v>59.69</v>
      </c>
      <c r="R265" s="6">
        <v>0</v>
      </c>
    </row>
    <row r="266" spans="1:18" ht="15.75" customHeight="1">
      <c r="A266" s="44">
        <v>43854.000130960645</v>
      </c>
      <c r="B266" s="6">
        <v>24.2</v>
      </c>
      <c r="C266" s="6">
        <v>36</v>
      </c>
      <c r="D266" s="6">
        <v>16.07</v>
      </c>
      <c r="E266" s="6">
        <v>0.35</v>
      </c>
      <c r="F266" s="6">
        <v>0.1</v>
      </c>
      <c r="G266" s="6">
        <v>4.2</v>
      </c>
      <c r="H266" s="6">
        <v>4.3</v>
      </c>
      <c r="I266" s="6">
        <v>1.67</v>
      </c>
      <c r="J266" s="6">
        <v>36</v>
      </c>
      <c r="K266" s="45"/>
      <c r="L266" s="6">
        <v>28</v>
      </c>
      <c r="M266" s="6">
        <v>77.3</v>
      </c>
      <c r="N266" s="6">
        <v>1010.5</v>
      </c>
      <c r="O266" s="6">
        <v>1</v>
      </c>
      <c r="P266" s="6">
        <v>2.5099999999999998</v>
      </c>
      <c r="Q266" s="6">
        <v>64.86</v>
      </c>
      <c r="R266" s="6">
        <v>0</v>
      </c>
    </row>
    <row r="267" spans="1:18" ht="15.75" customHeight="1">
      <c r="A267" s="44">
        <v>43854.041797685182</v>
      </c>
      <c r="B267" s="6">
        <v>24.2</v>
      </c>
      <c r="C267" s="6">
        <v>36</v>
      </c>
      <c r="D267" s="6">
        <v>16.670000000000002</v>
      </c>
      <c r="E267" s="6">
        <v>0.25</v>
      </c>
      <c r="F267" s="6">
        <v>0</v>
      </c>
      <c r="G267" s="6">
        <v>3.89</v>
      </c>
      <c r="H267" s="6">
        <v>3.89</v>
      </c>
      <c r="I267" s="6">
        <v>2.0499999999999998</v>
      </c>
      <c r="J267" s="6">
        <v>32</v>
      </c>
      <c r="K267" s="45"/>
      <c r="L267" s="6">
        <v>27.9</v>
      </c>
      <c r="M267" s="6">
        <v>75.2</v>
      </c>
      <c r="N267" s="6">
        <v>1010.2</v>
      </c>
      <c r="O267" s="6">
        <v>1</v>
      </c>
      <c r="P267" s="6">
        <v>2.76</v>
      </c>
      <c r="Q267" s="6">
        <v>65.349999999999994</v>
      </c>
      <c r="R267" s="6">
        <v>0</v>
      </c>
    </row>
    <row r="268" spans="1:18" ht="15.75" customHeight="1">
      <c r="A268" s="44">
        <v>43854.083464409719</v>
      </c>
      <c r="B268" s="6">
        <v>24.1</v>
      </c>
      <c r="C268" s="6">
        <v>36</v>
      </c>
      <c r="D268" s="6">
        <v>16.260000000000002</v>
      </c>
      <c r="E268" s="6">
        <v>0.25</v>
      </c>
      <c r="F268" s="6">
        <v>0.11</v>
      </c>
      <c r="G268" s="6">
        <v>3.56</v>
      </c>
      <c r="H268" s="6">
        <v>3.66</v>
      </c>
      <c r="I268" s="6">
        <v>2.36</v>
      </c>
      <c r="J268" s="6">
        <v>33</v>
      </c>
      <c r="K268" s="45"/>
      <c r="L268" s="6">
        <v>27.8</v>
      </c>
      <c r="M268" s="6">
        <v>76</v>
      </c>
      <c r="N268" s="6">
        <v>1009.6</v>
      </c>
      <c r="O268" s="6">
        <v>1</v>
      </c>
      <c r="P268" s="6">
        <v>2.6</v>
      </c>
      <c r="Q268" s="6">
        <v>64.069999999999993</v>
      </c>
      <c r="R268" s="6">
        <v>0</v>
      </c>
    </row>
    <row r="269" spans="1:18" ht="15.75" customHeight="1">
      <c r="A269" s="44">
        <v>43854.125131134257</v>
      </c>
      <c r="B269" s="6">
        <v>24</v>
      </c>
      <c r="C269" s="6">
        <v>36</v>
      </c>
      <c r="D269" s="6">
        <v>15.69</v>
      </c>
      <c r="E269" s="6">
        <v>0.24</v>
      </c>
      <c r="F269" s="6">
        <v>0.03</v>
      </c>
      <c r="G269" s="6">
        <v>3.28</v>
      </c>
      <c r="H269" s="6">
        <v>3.31</v>
      </c>
      <c r="I269" s="6">
        <v>2.44</v>
      </c>
      <c r="J269" s="6">
        <v>28</v>
      </c>
      <c r="K269" s="45"/>
      <c r="L269" s="6">
        <v>27.7</v>
      </c>
      <c r="M269" s="6">
        <v>76.3</v>
      </c>
      <c r="N269" s="6">
        <v>1009</v>
      </c>
      <c r="O269" s="6">
        <v>1</v>
      </c>
      <c r="P269" s="6">
        <v>2.39</v>
      </c>
      <c r="Q269" s="6">
        <v>63.16</v>
      </c>
      <c r="R269" s="6">
        <v>0</v>
      </c>
    </row>
    <row r="270" spans="1:18" ht="15.75" customHeight="1">
      <c r="A270" s="44">
        <v>43854.166797858794</v>
      </c>
      <c r="B270" s="6">
        <v>23.9</v>
      </c>
      <c r="C270" s="6">
        <v>36</v>
      </c>
      <c r="D270" s="6">
        <v>14.95</v>
      </c>
      <c r="E270" s="6">
        <v>0.25</v>
      </c>
      <c r="F270" s="48"/>
      <c r="G270" s="48"/>
      <c r="H270" s="48"/>
      <c r="I270" s="6">
        <v>2.4300000000000002</v>
      </c>
      <c r="J270" s="6">
        <v>29</v>
      </c>
      <c r="K270" s="45"/>
      <c r="L270" s="6">
        <v>27.6</v>
      </c>
      <c r="M270" s="6">
        <v>78.8</v>
      </c>
      <c r="N270" s="6">
        <v>1008.6</v>
      </c>
      <c r="O270" s="6">
        <v>0</v>
      </c>
      <c r="P270" s="6">
        <v>1.57</v>
      </c>
      <c r="Q270" s="6">
        <v>67.680000000000007</v>
      </c>
      <c r="R270" s="6">
        <v>0</v>
      </c>
    </row>
    <row r="271" spans="1:18" ht="15.75" customHeight="1">
      <c r="A271" s="44">
        <v>43854.208464583331</v>
      </c>
      <c r="B271" s="6">
        <v>23.8</v>
      </c>
      <c r="C271" s="6">
        <v>36</v>
      </c>
      <c r="D271" s="6">
        <v>13.61</v>
      </c>
      <c r="E271" s="6">
        <v>0.28000000000000003</v>
      </c>
      <c r="F271" s="6">
        <v>0.08</v>
      </c>
      <c r="G271" s="6">
        <v>3.87</v>
      </c>
      <c r="H271" s="6">
        <v>3.95</v>
      </c>
      <c r="I271" s="6">
        <v>2.37</v>
      </c>
      <c r="J271" s="6">
        <v>33</v>
      </c>
      <c r="K271" s="45"/>
      <c r="L271" s="6">
        <v>27.4</v>
      </c>
      <c r="M271" s="6">
        <v>81.2</v>
      </c>
      <c r="N271" s="6">
        <v>1008.6</v>
      </c>
      <c r="O271" s="6">
        <v>1</v>
      </c>
      <c r="P271" s="6">
        <v>1.51</v>
      </c>
      <c r="Q271" s="6">
        <v>79.209999999999994</v>
      </c>
      <c r="R271" s="6">
        <v>0</v>
      </c>
    </row>
    <row r="272" spans="1:18" ht="15.75" customHeight="1">
      <c r="A272" s="44">
        <v>43854.250131307868</v>
      </c>
      <c r="B272" s="6">
        <v>23.7</v>
      </c>
      <c r="C272" s="6">
        <v>36</v>
      </c>
      <c r="D272" s="6">
        <v>12.45</v>
      </c>
      <c r="E272" s="6">
        <v>0.28000000000000003</v>
      </c>
      <c r="F272" s="6">
        <v>0.16</v>
      </c>
      <c r="G272" s="6">
        <v>5.22</v>
      </c>
      <c r="H272" s="6">
        <v>5.38</v>
      </c>
      <c r="I272" s="6">
        <v>2.29</v>
      </c>
      <c r="J272" s="45"/>
      <c r="K272" s="45"/>
      <c r="L272" s="6">
        <v>27.6</v>
      </c>
      <c r="M272" s="6">
        <v>79.2</v>
      </c>
      <c r="N272" s="6">
        <v>1009.2</v>
      </c>
      <c r="O272" s="6">
        <v>4</v>
      </c>
      <c r="P272" s="6">
        <v>2.37</v>
      </c>
      <c r="Q272" s="6">
        <v>63.55</v>
      </c>
      <c r="R272" s="6">
        <v>0</v>
      </c>
    </row>
    <row r="273" spans="1:18" ht="15.75" customHeight="1">
      <c r="A273" s="44">
        <v>43854.291798032405</v>
      </c>
      <c r="B273" s="45"/>
      <c r="C273" s="6">
        <v>36</v>
      </c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</row>
    <row r="274" spans="1:18" ht="15.75" customHeight="1">
      <c r="A274" s="44">
        <v>43854.333464756943</v>
      </c>
      <c r="B274" s="45"/>
      <c r="C274" s="6">
        <v>36</v>
      </c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</row>
    <row r="275" spans="1:18" ht="15.75" customHeight="1">
      <c r="A275" s="44">
        <v>43854.37513148148</v>
      </c>
      <c r="B275" s="45"/>
      <c r="C275" s="6">
        <v>36</v>
      </c>
      <c r="D275" s="45"/>
      <c r="E275" s="45"/>
      <c r="F275" s="45"/>
      <c r="G275" s="45"/>
      <c r="H275" s="45"/>
      <c r="I275" s="45"/>
      <c r="J275" s="45"/>
      <c r="K275" s="47"/>
      <c r="L275" s="45"/>
      <c r="M275" s="45"/>
      <c r="N275" s="45"/>
      <c r="O275" s="45"/>
      <c r="P275" s="45"/>
      <c r="Q275" s="45"/>
      <c r="R275" s="45"/>
    </row>
    <row r="276" spans="1:18" ht="15.75" customHeight="1">
      <c r="A276" s="44">
        <v>43854.416798206017</v>
      </c>
      <c r="B276" s="6">
        <v>25.2</v>
      </c>
      <c r="C276" s="6">
        <v>36</v>
      </c>
      <c r="D276" s="6">
        <v>14.92</v>
      </c>
      <c r="E276" s="6">
        <v>0.23</v>
      </c>
      <c r="F276" s="6">
        <v>1.78</v>
      </c>
      <c r="G276" s="6">
        <v>4.1500000000000004</v>
      </c>
      <c r="H276" s="6">
        <v>5.92</v>
      </c>
      <c r="I276" s="6">
        <v>2.2799999999999998</v>
      </c>
      <c r="J276" s="6">
        <v>3</v>
      </c>
      <c r="K276" s="47"/>
      <c r="L276" s="6">
        <v>30.2</v>
      </c>
      <c r="M276" s="6">
        <v>62.3</v>
      </c>
      <c r="N276" s="6">
        <v>1011.3</v>
      </c>
      <c r="O276" s="6">
        <v>771</v>
      </c>
      <c r="P276" s="6">
        <v>4.01</v>
      </c>
      <c r="Q276" s="6">
        <v>72.209999999999994</v>
      </c>
      <c r="R276" s="45"/>
    </row>
    <row r="277" spans="1:18" ht="15.75" customHeight="1">
      <c r="A277" s="44">
        <v>43854.458464930554</v>
      </c>
      <c r="B277" s="6">
        <v>26.5</v>
      </c>
      <c r="C277" s="6">
        <v>36</v>
      </c>
      <c r="D277" s="6">
        <v>15.87</v>
      </c>
      <c r="E277" s="6">
        <v>0.22</v>
      </c>
      <c r="F277" s="6">
        <v>1.6</v>
      </c>
      <c r="G277" s="6">
        <v>5.09</v>
      </c>
      <c r="H277" s="6">
        <v>6.69</v>
      </c>
      <c r="I277" s="6">
        <v>2</v>
      </c>
      <c r="J277" s="6">
        <v>19</v>
      </c>
      <c r="K277" s="47"/>
      <c r="L277" s="6">
        <v>30.8</v>
      </c>
      <c r="M277" s="6">
        <v>60.1</v>
      </c>
      <c r="N277" s="6">
        <v>1011.2</v>
      </c>
      <c r="O277" s="6">
        <v>839</v>
      </c>
      <c r="P277" s="6">
        <v>3.77</v>
      </c>
      <c r="Q277" s="6">
        <v>63.81</v>
      </c>
      <c r="R277" s="6">
        <v>0</v>
      </c>
    </row>
    <row r="278" spans="1:18" ht="15.75" customHeight="1">
      <c r="A278" s="44">
        <v>43854.500131655092</v>
      </c>
      <c r="B278" s="6">
        <v>25.7</v>
      </c>
      <c r="C278" s="6">
        <v>36</v>
      </c>
      <c r="D278" s="6">
        <v>18.579999999999998</v>
      </c>
      <c r="E278" s="6">
        <v>0.26</v>
      </c>
      <c r="F278" s="6">
        <v>1.34</v>
      </c>
      <c r="G278" s="6">
        <v>5.22</v>
      </c>
      <c r="H278" s="6">
        <v>6.56</v>
      </c>
      <c r="I278" s="6">
        <v>2.1</v>
      </c>
      <c r="J278" s="6">
        <v>17</v>
      </c>
      <c r="K278" s="47"/>
      <c r="L278" s="6">
        <v>30.9</v>
      </c>
      <c r="M278" s="6">
        <v>60.3</v>
      </c>
      <c r="N278" s="6">
        <v>1010.7</v>
      </c>
      <c r="O278" s="6">
        <v>1021</v>
      </c>
      <c r="P278" s="6">
        <v>4.05</v>
      </c>
      <c r="Q278" s="6">
        <v>64.55</v>
      </c>
      <c r="R278" s="6">
        <v>0</v>
      </c>
    </row>
    <row r="279" spans="1:18" ht="15.75" customHeight="1">
      <c r="A279" s="44">
        <v>43854.541798379629</v>
      </c>
      <c r="B279" s="6">
        <v>25.4</v>
      </c>
      <c r="C279" s="6">
        <v>36</v>
      </c>
      <c r="D279" s="6">
        <v>14.64</v>
      </c>
      <c r="E279" s="6">
        <v>0.27</v>
      </c>
      <c r="F279" s="6">
        <v>1.8</v>
      </c>
      <c r="G279" s="6">
        <v>4.42</v>
      </c>
      <c r="H279" s="6">
        <v>6.22</v>
      </c>
      <c r="I279" s="6">
        <v>2.0299999999999998</v>
      </c>
      <c r="J279" s="6">
        <v>22</v>
      </c>
      <c r="K279" s="47"/>
      <c r="L279" s="6">
        <v>31.3</v>
      </c>
      <c r="M279" s="6">
        <v>59.1</v>
      </c>
      <c r="N279" s="6">
        <v>1010.1</v>
      </c>
      <c r="O279" s="6">
        <v>677</v>
      </c>
      <c r="P279" s="6">
        <v>3.83</v>
      </c>
      <c r="Q279" s="6">
        <v>62.47</v>
      </c>
      <c r="R279" s="6">
        <v>0</v>
      </c>
    </row>
    <row r="280" spans="1:18" ht="15.75" customHeight="1">
      <c r="A280" s="44">
        <v>43854.583465104166</v>
      </c>
      <c r="B280" s="6">
        <v>25.2</v>
      </c>
      <c r="C280" s="6">
        <v>36</v>
      </c>
      <c r="D280" s="6">
        <v>15.15</v>
      </c>
      <c r="E280" s="6">
        <v>0.22</v>
      </c>
      <c r="F280" s="6">
        <v>1.45</v>
      </c>
      <c r="G280" s="6">
        <v>4.45</v>
      </c>
      <c r="H280" s="6">
        <v>5.9</v>
      </c>
      <c r="I280" s="6">
        <v>1.66</v>
      </c>
      <c r="J280" s="6">
        <v>27</v>
      </c>
      <c r="K280" s="47"/>
      <c r="L280" s="6">
        <v>31</v>
      </c>
      <c r="M280" s="6">
        <v>59.3</v>
      </c>
      <c r="N280" s="6">
        <v>1009.4</v>
      </c>
      <c r="O280" s="6">
        <v>780</v>
      </c>
      <c r="P280" s="6">
        <v>4.25</v>
      </c>
      <c r="Q280" s="6">
        <v>58.7</v>
      </c>
      <c r="R280" s="6">
        <v>0</v>
      </c>
    </row>
    <row r="281" spans="1:18" ht="15.75" customHeight="1">
      <c r="A281" s="44">
        <v>43854.625131828703</v>
      </c>
      <c r="B281" s="6">
        <v>25.7</v>
      </c>
      <c r="C281" s="6">
        <v>36</v>
      </c>
      <c r="D281" s="6">
        <v>14.95</v>
      </c>
      <c r="E281" s="6">
        <v>0.27</v>
      </c>
      <c r="F281" s="6">
        <v>1.62</v>
      </c>
      <c r="G281" s="6">
        <v>4.62</v>
      </c>
      <c r="H281" s="6">
        <v>6.24</v>
      </c>
      <c r="I281" s="6">
        <v>1.79</v>
      </c>
      <c r="J281" s="6">
        <v>31</v>
      </c>
      <c r="K281" s="47"/>
      <c r="L281" s="6">
        <v>30.9</v>
      </c>
      <c r="M281" s="6">
        <v>59.9</v>
      </c>
      <c r="N281" s="6">
        <v>1008.8</v>
      </c>
      <c r="O281" s="6">
        <v>574</v>
      </c>
      <c r="P281" s="6">
        <v>3.89</v>
      </c>
      <c r="Q281" s="6">
        <v>56.81</v>
      </c>
      <c r="R281" s="6">
        <v>0</v>
      </c>
    </row>
    <row r="282" spans="1:18" ht="15.75" customHeight="1">
      <c r="A282" s="44">
        <v>43854.66679855324</v>
      </c>
      <c r="B282" s="6">
        <v>26</v>
      </c>
      <c r="C282" s="6">
        <v>36</v>
      </c>
      <c r="D282" s="6">
        <v>13.65</v>
      </c>
      <c r="E282" s="6">
        <v>0.28000000000000003</v>
      </c>
      <c r="F282" s="6">
        <v>1.26</v>
      </c>
      <c r="G282" s="6">
        <v>4.7699999999999996</v>
      </c>
      <c r="H282" s="6">
        <v>6.03</v>
      </c>
      <c r="I282" s="6">
        <v>2.36</v>
      </c>
      <c r="J282" s="6">
        <v>31</v>
      </c>
      <c r="K282" s="47"/>
      <c r="L282" s="6">
        <v>29.8</v>
      </c>
      <c r="M282" s="6">
        <v>65.3</v>
      </c>
      <c r="N282" s="6">
        <v>1008.5</v>
      </c>
      <c r="O282" s="6">
        <v>187</v>
      </c>
      <c r="P282" s="6">
        <v>3.91</v>
      </c>
      <c r="Q282" s="6">
        <v>60.3</v>
      </c>
      <c r="R282" s="6">
        <v>0</v>
      </c>
    </row>
    <row r="283" spans="1:18" ht="15.75" customHeight="1">
      <c r="A283" s="44">
        <v>43854.708465277778</v>
      </c>
      <c r="B283" s="6">
        <v>25.1</v>
      </c>
      <c r="C283" s="6">
        <v>36</v>
      </c>
      <c r="D283" s="6">
        <v>11.46</v>
      </c>
      <c r="E283" s="6">
        <v>0.32</v>
      </c>
      <c r="F283" s="6">
        <v>1.76</v>
      </c>
      <c r="G283" s="6">
        <v>5.7</v>
      </c>
      <c r="H283" s="6">
        <v>7.46</v>
      </c>
      <c r="I283" s="6">
        <v>2.34</v>
      </c>
      <c r="J283" s="6">
        <v>25</v>
      </c>
      <c r="K283" s="47"/>
      <c r="L283" s="6">
        <v>29.4</v>
      </c>
      <c r="M283" s="6">
        <v>70.3</v>
      </c>
      <c r="N283" s="6">
        <v>1008.6</v>
      </c>
      <c r="O283" s="6">
        <v>134</v>
      </c>
      <c r="P283" s="6">
        <v>3.15</v>
      </c>
      <c r="Q283" s="6">
        <v>71.33</v>
      </c>
      <c r="R283" s="6">
        <v>0</v>
      </c>
    </row>
    <row r="284" spans="1:18" ht="15.75" customHeight="1">
      <c r="A284" s="44">
        <v>43854.750132002315</v>
      </c>
      <c r="B284" s="6">
        <v>24.4</v>
      </c>
      <c r="C284" s="6">
        <v>36</v>
      </c>
      <c r="D284" s="6">
        <v>10.57</v>
      </c>
      <c r="E284" s="6">
        <v>0.56000000000000005</v>
      </c>
      <c r="F284" s="6">
        <v>2.58</v>
      </c>
      <c r="G284" s="6">
        <v>8.18</v>
      </c>
      <c r="H284" s="6">
        <v>10.76</v>
      </c>
      <c r="I284" s="6">
        <v>2.15</v>
      </c>
      <c r="J284" s="6">
        <v>38</v>
      </c>
      <c r="K284" s="47"/>
      <c r="L284" s="6">
        <v>28.9</v>
      </c>
      <c r="M284" s="6">
        <v>73</v>
      </c>
      <c r="N284" s="6">
        <v>1009</v>
      </c>
      <c r="O284" s="6">
        <v>40</v>
      </c>
      <c r="P284" s="6">
        <v>3.36</v>
      </c>
      <c r="Q284" s="6">
        <v>83.81</v>
      </c>
      <c r="R284" s="6">
        <v>0</v>
      </c>
    </row>
    <row r="285" spans="1:18" ht="15.75" customHeight="1">
      <c r="A285" s="44">
        <v>43854.791798726852</v>
      </c>
      <c r="B285" s="6">
        <v>24.3</v>
      </c>
      <c r="C285" s="6">
        <v>36</v>
      </c>
      <c r="D285" s="6">
        <v>8.82</v>
      </c>
      <c r="E285" s="6">
        <v>0.39</v>
      </c>
      <c r="F285" s="6">
        <v>1.0900000000000001</v>
      </c>
      <c r="G285" s="6">
        <v>8.35</v>
      </c>
      <c r="H285" s="6">
        <v>9.44</v>
      </c>
      <c r="I285" s="6">
        <v>1.96</v>
      </c>
      <c r="J285" s="6">
        <v>27</v>
      </c>
      <c r="K285" s="47"/>
      <c r="L285" s="6">
        <v>28.4</v>
      </c>
      <c r="M285" s="6">
        <v>75</v>
      </c>
      <c r="N285" s="6">
        <v>1009.5</v>
      </c>
      <c r="O285" s="6">
        <v>0</v>
      </c>
      <c r="P285" s="6">
        <v>2.2400000000000002</v>
      </c>
      <c r="Q285" s="6">
        <v>80.400000000000006</v>
      </c>
      <c r="R285" s="6">
        <v>0</v>
      </c>
    </row>
    <row r="286" spans="1:18" ht="15.75" customHeight="1">
      <c r="A286" s="44">
        <v>43854.833465451389</v>
      </c>
      <c r="B286" s="6">
        <v>24.3</v>
      </c>
      <c r="C286" s="6">
        <v>36</v>
      </c>
      <c r="D286" s="6">
        <v>8.98</v>
      </c>
      <c r="E286" s="6">
        <v>0.37</v>
      </c>
      <c r="F286" s="6">
        <v>0.63</v>
      </c>
      <c r="G286" s="6">
        <v>8.67</v>
      </c>
      <c r="H286" s="6">
        <v>9.3000000000000007</v>
      </c>
      <c r="I286" s="6">
        <v>1.54</v>
      </c>
      <c r="J286" s="6">
        <v>27</v>
      </c>
      <c r="K286" s="47"/>
      <c r="L286" s="6">
        <v>28.2</v>
      </c>
      <c r="M286" s="6">
        <v>77.099999999999994</v>
      </c>
      <c r="N286" s="6">
        <v>1010.2</v>
      </c>
      <c r="O286" s="6">
        <v>0</v>
      </c>
      <c r="P286" s="6">
        <v>1.94</v>
      </c>
      <c r="Q286" s="6">
        <v>74.08</v>
      </c>
      <c r="R286" s="6">
        <v>0</v>
      </c>
    </row>
    <row r="287" spans="1:18" ht="15.75" customHeight="1">
      <c r="A287" s="44">
        <v>43854.875132175926</v>
      </c>
      <c r="B287" s="6">
        <v>24.1</v>
      </c>
      <c r="C287" s="6">
        <v>36</v>
      </c>
      <c r="D287" s="6">
        <v>9.41</v>
      </c>
      <c r="E287" s="6">
        <v>0.36</v>
      </c>
      <c r="F287" s="6">
        <v>0.55000000000000004</v>
      </c>
      <c r="G287" s="6">
        <v>7.57</v>
      </c>
      <c r="H287" s="6">
        <v>8.1199999999999992</v>
      </c>
      <c r="I287" s="6">
        <v>1.66</v>
      </c>
      <c r="J287" s="6">
        <v>25</v>
      </c>
      <c r="K287" s="47"/>
      <c r="L287" s="6">
        <v>28.1</v>
      </c>
      <c r="M287" s="6">
        <v>77.900000000000006</v>
      </c>
      <c r="N287" s="6">
        <v>1010.9</v>
      </c>
      <c r="O287" s="6">
        <v>1</v>
      </c>
      <c r="P287" s="6">
        <v>1.95</v>
      </c>
      <c r="Q287" s="6">
        <v>70.930000000000007</v>
      </c>
      <c r="R287" s="6">
        <v>0</v>
      </c>
    </row>
    <row r="288" spans="1:18" ht="15.75" customHeight="1">
      <c r="A288" s="44">
        <v>43854.916798900464</v>
      </c>
      <c r="B288" s="6">
        <v>24.2</v>
      </c>
      <c r="C288" s="6">
        <v>36</v>
      </c>
      <c r="D288" s="6">
        <v>10.52</v>
      </c>
      <c r="E288" s="6">
        <v>0.34</v>
      </c>
      <c r="F288" s="6">
        <v>0.24</v>
      </c>
      <c r="G288" s="6">
        <v>6.51</v>
      </c>
      <c r="H288" s="6">
        <v>6.76</v>
      </c>
      <c r="I288" s="6">
        <v>2</v>
      </c>
      <c r="J288" s="6">
        <v>25</v>
      </c>
      <c r="K288" s="47"/>
      <c r="L288" s="6">
        <v>28.1</v>
      </c>
      <c r="M288" s="6">
        <v>79.7</v>
      </c>
      <c r="N288" s="6">
        <v>1011.1</v>
      </c>
      <c r="O288" s="6">
        <v>1</v>
      </c>
      <c r="P288" s="6">
        <v>2.1</v>
      </c>
      <c r="Q288" s="6">
        <v>63.8</v>
      </c>
      <c r="R288" s="6">
        <v>0</v>
      </c>
    </row>
    <row r="289" spans="1:18" ht="15.75" customHeight="1">
      <c r="A289" s="44">
        <v>43854.958465625001</v>
      </c>
      <c r="B289" s="6">
        <v>24.2</v>
      </c>
      <c r="C289" s="6">
        <v>36</v>
      </c>
      <c r="D289" s="6">
        <v>11.8</v>
      </c>
      <c r="E289" s="6">
        <v>0.32</v>
      </c>
      <c r="F289" s="6">
        <v>0.16</v>
      </c>
      <c r="G289" s="6">
        <v>5.32</v>
      </c>
      <c r="H289" s="6">
        <v>5.48</v>
      </c>
      <c r="I289" s="6">
        <v>1.8</v>
      </c>
      <c r="J289" s="6">
        <v>22</v>
      </c>
      <c r="K289" s="47"/>
      <c r="L289" s="6">
        <v>28</v>
      </c>
      <c r="M289" s="6">
        <v>79.099999999999994</v>
      </c>
      <c r="N289" s="6">
        <v>1011</v>
      </c>
      <c r="O289" s="6">
        <v>1</v>
      </c>
      <c r="P289" s="6">
        <v>2.37</v>
      </c>
      <c r="Q289" s="6">
        <v>58.6</v>
      </c>
      <c r="R289" s="6">
        <v>0</v>
      </c>
    </row>
    <row r="290" spans="1:18" ht="15.75" customHeight="1">
      <c r="A290" s="44">
        <v>43855.000132349538</v>
      </c>
      <c r="B290" s="6">
        <v>24.2</v>
      </c>
      <c r="C290" s="6">
        <v>36</v>
      </c>
      <c r="D290" s="6">
        <v>11.86</v>
      </c>
      <c r="E290" s="6">
        <v>0.3</v>
      </c>
      <c r="F290" s="6">
        <v>0.18</v>
      </c>
      <c r="G290" s="6">
        <v>4.8499999999999996</v>
      </c>
      <c r="H290" s="6">
        <v>5.04</v>
      </c>
      <c r="I290" s="6">
        <v>1.85</v>
      </c>
      <c r="J290" s="6">
        <v>20</v>
      </c>
      <c r="K290" s="47"/>
      <c r="L290" s="6">
        <v>27.9</v>
      </c>
      <c r="M290" s="6">
        <v>80</v>
      </c>
      <c r="N290" s="6">
        <v>1010.7</v>
      </c>
      <c r="O290" s="6">
        <v>1</v>
      </c>
      <c r="P290" s="6">
        <v>2.0099999999999998</v>
      </c>
      <c r="Q290" s="6">
        <v>61.47</v>
      </c>
      <c r="R290" s="6">
        <v>0</v>
      </c>
    </row>
    <row r="291" spans="1:18" ht="15.75" customHeight="1">
      <c r="A291" s="44">
        <v>43855.041799074075</v>
      </c>
      <c r="B291" s="6">
        <v>24.3</v>
      </c>
      <c r="C291" s="6">
        <v>36</v>
      </c>
      <c r="D291" s="6">
        <v>13.51</v>
      </c>
      <c r="E291" s="6">
        <v>0.21</v>
      </c>
      <c r="F291" s="6">
        <v>0.21</v>
      </c>
      <c r="G291" s="6">
        <v>4.21</v>
      </c>
      <c r="H291" s="6">
        <v>4.43</v>
      </c>
      <c r="I291" s="6">
        <v>1.9</v>
      </c>
      <c r="J291" s="6">
        <v>20</v>
      </c>
      <c r="K291" s="47"/>
      <c r="L291" s="6">
        <v>27.9</v>
      </c>
      <c r="M291" s="6">
        <v>80.7</v>
      </c>
      <c r="N291" s="6">
        <v>1010.3</v>
      </c>
      <c r="O291" s="6">
        <v>1</v>
      </c>
      <c r="P291" s="6">
        <v>1.93</v>
      </c>
      <c r="Q291" s="6">
        <v>64.42</v>
      </c>
      <c r="R291" s="6">
        <v>0</v>
      </c>
    </row>
    <row r="292" spans="1:18" ht="15.75" customHeight="1">
      <c r="A292" s="44">
        <v>43855.083465798612</v>
      </c>
      <c r="B292" s="6">
        <v>24.2</v>
      </c>
      <c r="C292" s="6">
        <v>36</v>
      </c>
      <c r="D292" s="6">
        <v>13.53</v>
      </c>
      <c r="E292" s="6">
        <v>0.21</v>
      </c>
      <c r="F292" s="6">
        <v>0.67</v>
      </c>
      <c r="G292" s="6">
        <v>3.97</v>
      </c>
      <c r="H292" s="6">
        <v>4.6399999999999997</v>
      </c>
      <c r="I292" s="6">
        <v>1.85</v>
      </c>
      <c r="J292" s="6">
        <v>23</v>
      </c>
      <c r="K292" s="47"/>
      <c r="L292" s="6">
        <v>27.7</v>
      </c>
      <c r="M292" s="6">
        <v>80.599999999999994</v>
      </c>
      <c r="N292" s="6">
        <v>1009.8</v>
      </c>
      <c r="O292" s="6">
        <v>1</v>
      </c>
      <c r="P292" s="6">
        <v>2.1800000000000002</v>
      </c>
      <c r="Q292" s="6">
        <v>60.98</v>
      </c>
      <c r="R292" s="6">
        <v>0</v>
      </c>
    </row>
    <row r="293" spans="1:18" ht="15.75" customHeight="1">
      <c r="A293" s="44">
        <v>43855.12513252315</v>
      </c>
      <c r="B293" s="6">
        <v>24.1</v>
      </c>
      <c r="C293" s="6">
        <v>36</v>
      </c>
      <c r="D293" s="6">
        <v>14.95</v>
      </c>
      <c r="E293" s="6">
        <v>0.21</v>
      </c>
      <c r="F293" s="6">
        <v>0.16</v>
      </c>
      <c r="G293" s="6">
        <v>3.45</v>
      </c>
      <c r="H293" s="6">
        <v>3.61</v>
      </c>
      <c r="I293" s="6">
        <v>1.87</v>
      </c>
      <c r="J293" s="6">
        <v>17</v>
      </c>
      <c r="K293" s="47"/>
      <c r="L293" s="6">
        <v>27.7</v>
      </c>
      <c r="M293" s="6">
        <v>78.7</v>
      </c>
      <c r="N293" s="6">
        <v>1009.3</v>
      </c>
      <c r="O293" s="6">
        <v>1</v>
      </c>
      <c r="P293" s="6">
        <v>2.25</v>
      </c>
      <c r="Q293" s="6">
        <v>62.05</v>
      </c>
      <c r="R293" s="6">
        <v>0</v>
      </c>
    </row>
    <row r="294" spans="1:18" ht="15.75" customHeight="1">
      <c r="A294" s="44">
        <v>43855.166799247687</v>
      </c>
      <c r="B294" s="6">
        <v>24.1</v>
      </c>
      <c r="C294" s="6">
        <v>36</v>
      </c>
      <c r="D294" s="6">
        <v>13.88</v>
      </c>
      <c r="E294" s="6">
        <v>0.21</v>
      </c>
      <c r="F294" s="6">
        <v>-0.05</v>
      </c>
      <c r="G294" s="6">
        <v>3.32</v>
      </c>
      <c r="H294" s="6">
        <v>3.27</v>
      </c>
      <c r="I294" s="6">
        <v>1.96</v>
      </c>
      <c r="J294" s="6">
        <v>23</v>
      </c>
      <c r="K294" s="47"/>
      <c r="L294" s="6">
        <v>27.6</v>
      </c>
      <c r="M294" s="6">
        <v>78.8</v>
      </c>
      <c r="N294" s="6">
        <v>1009.4</v>
      </c>
      <c r="O294" s="6">
        <v>1</v>
      </c>
      <c r="P294" s="6">
        <v>2.02</v>
      </c>
      <c r="Q294" s="6">
        <v>65.38</v>
      </c>
      <c r="R294" s="6">
        <v>0</v>
      </c>
    </row>
    <row r="295" spans="1:18" ht="15.75" customHeight="1">
      <c r="A295" s="44">
        <v>43855.208465972224</v>
      </c>
      <c r="B295" s="6">
        <v>23.9</v>
      </c>
      <c r="C295" s="6">
        <v>36</v>
      </c>
      <c r="D295" s="6">
        <v>13.45</v>
      </c>
      <c r="E295" s="6">
        <v>0.23</v>
      </c>
      <c r="F295" s="6">
        <v>0.12</v>
      </c>
      <c r="G295" s="6">
        <v>3.49</v>
      </c>
      <c r="H295" s="6">
        <v>3.6</v>
      </c>
      <c r="I295" s="6">
        <v>1.95</v>
      </c>
      <c r="J295" s="6">
        <v>24</v>
      </c>
      <c r="K295" s="47"/>
      <c r="L295" s="6">
        <v>27.6</v>
      </c>
      <c r="M295" s="6">
        <v>78</v>
      </c>
      <c r="N295" s="6">
        <v>1009.5</v>
      </c>
      <c r="O295" s="6">
        <v>1</v>
      </c>
      <c r="P295" s="6">
        <v>1.82</v>
      </c>
      <c r="Q295" s="6">
        <v>64.650000000000006</v>
      </c>
      <c r="R295" s="6">
        <v>0</v>
      </c>
    </row>
    <row r="296" spans="1:18" ht="15.75" customHeight="1">
      <c r="A296" s="44">
        <v>43855.250132696761</v>
      </c>
      <c r="B296" s="6">
        <v>23.6</v>
      </c>
      <c r="C296" s="6">
        <v>36</v>
      </c>
      <c r="D296" s="6">
        <v>10.119999999999999</v>
      </c>
      <c r="E296" s="6">
        <v>0.26</v>
      </c>
      <c r="F296" s="6">
        <v>0.28999999999999998</v>
      </c>
      <c r="G296" s="6">
        <v>5.12</v>
      </c>
      <c r="H296" s="6">
        <v>5.41</v>
      </c>
      <c r="I296" s="6">
        <v>1.91</v>
      </c>
      <c r="J296" s="6">
        <v>26</v>
      </c>
      <c r="K296" s="47"/>
      <c r="L296" s="6">
        <v>27.4</v>
      </c>
      <c r="M296" s="6">
        <v>80</v>
      </c>
      <c r="N296" s="6">
        <v>1009.7</v>
      </c>
      <c r="O296" s="6">
        <v>5</v>
      </c>
      <c r="P296" s="6">
        <v>1.18</v>
      </c>
      <c r="Q296" s="6">
        <v>89.63</v>
      </c>
      <c r="R296" s="6">
        <v>0</v>
      </c>
    </row>
    <row r="297" spans="1:18" ht="15.75" customHeight="1">
      <c r="A297" s="44">
        <v>43855.291799421298</v>
      </c>
      <c r="B297" s="6">
        <v>23.2</v>
      </c>
      <c r="C297" s="6">
        <v>36</v>
      </c>
      <c r="D297" s="6">
        <v>4.6399999999999997</v>
      </c>
      <c r="E297" s="6">
        <v>0.41</v>
      </c>
      <c r="F297" s="6">
        <v>3.47</v>
      </c>
      <c r="G297" s="6">
        <v>9.9600000000000009</v>
      </c>
      <c r="H297" s="6">
        <v>13.42</v>
      </c>
      <c r="I297" s="6">
        <v>2.64</v>
      </c>
      <c r="J297" s="6">
        <v>45</v>
      </c>
      <c r="K297" s="47"/>
      <c r="L297" s="6">
        <v>27.2</v>
      </c>
      <c r="M297" s="6">
        <v>82.3</v>
      </c>
      <c r="N297" s="6">
        <v>1010</v>
      </c>
      <c r="O297" s="6">
        <v>77</v>
      </c>
      <c r="P297" s="6">
        <v>1.26</v>
      </c>
      <c r="Q297" s="6">
        <v>114.42</v>
      </c>
      <c r="R297" s="6">
        <v>0</v>
      </c>
    </row>
    <row r="298" spans="1:18" ht="15.75" customHeight="1">
      <c r="A298" s="44">
        <v>43855.333466145836</v>
      </c>
      <c r="B298" s="6">
        <v>23.7</v>
      </c>
      <c r="C298" s="6">
        <v>36</v>
      </c>
      <c r="D298" s="6">
        <v>8.98</v>
      </c>
      <c r="E298" s="6">
        <v>0.34</v>
      </c>
      <c r="F298" s="6">
        <v>4.3600000000000003</v>
      </c>
      <c r="G298" s="6">
        <v>9.69</v>
      </c>
      <c r="H298" s="6">
        <v>14.05</v>
      </c>
      <c r="I298" s="6">
        <v>2.17</v>
      </c>
      <c r="J298" s="6">
        <v>38</v>
      </c>
      <c r="K298" s="47"/>
      <c r="L298" s="6">
        <v>28.5</v>
      </c>
      <c r="M298" s="6">
        <v>76</v>
      </c>
      <c r="N298" s="6">
        <v>1010.5</v>
      </c>
      <c r="O298" s="6">
        <v>251</v>
      </c>
      <c r="P298" s="6">
        <v>2.44</v>
      </c>
      <c r="Q298" s="6">
        <v>84.2</v>
      </c>
      <c r="R298" s="6">
        <v>0</v>
      </c>
    </row>
    <row r="299" spans="1:18" ht="15.75" customHeight="1">
      <c r="A299" s="44">
        <v>43855.375132870373</v>
      </c>
      <c r="B299" s="6">
        <v>24.1</v>
      </c>
      <c r="C299" s="6">
        <v>36</v>
      </c>
      <c r="D299" s="6">
        <v>13.72</v>
      </c>
      <c r="E299" s="6">
        <v>0.28000000000000003</v>
      </c>
      <c r="F299" s="6">
        <v>1.48</v>
      </c>
      <c r="G299" s="6">
        <v>6.62</v>
      </c>
      <c r="H299" s="6">
        <v>8.09</v>
      </c>
      <c r="I299" s="6">
        <v>1.98</v>
      </c>
      <c r="J299" s="6">
        <v>66</v>
      </c>
      <c r="K299" s="47"/>
      <c r="L299" s="6">
        <v>29.3</v>
      </c>
      <c r="M299" s="6">
        <v>71</v>
      </c>
      <c r="N299" s="6">
        <v>1010.8</v>
      </c>
      <c r="O299" s="6">
        <v>384</v>
      </c>
      <c r="P299" s="6">
        <v>3.52</v>
      </c>
      <c r="Q299" s="6">
        <v>77.73</v>
      </c>
      <c r="R299" s="6">
        <v>0</v>
      </c>
    </row>
    <row r="300" spans="1:18" ht="15.75" customHeight="1">
      <c r="A300" s="44">
        <v>43855.41679959491</v>
      </c>
      <c r="B300" s="6">
        <v>24.4</v>
      </c>
      <c r="C300" s="6">
        <v>36</v>
      </c>
      <c r="D300" s="6">
        <v>14.53</v>
      </c>
      <c r="E300" s="6">
        <v>0.36</v>
      </c>
      <c r="F300" s="6">
        <v>1.31</v>
      </c>
      <c r="G300" s="6">
        <v>5.65</v>
      </c>
      <c r="H300" s="6">
        <v>6.96</v>
      </c>
      <c r="I300" s="6">
        <v>1.97</v>
      </c>
      <c r="J300" s="6">
        <v>80</v>
      </c>
      <c r="K300" s="47"/>
      <c r="L300" s="6">
        <v>29.8</v>
      </c>
      <c r="M300" s="6">
        <v>69</v>
      </c>
      <c r="N300" s="6">
        <v>1011.1</v>
      </c>
      <c r="O300" s="6">
        <v>565</v>
      </c>
      <c r="P300" s="6">
        <v>3.96</v>
      </c>
      <c r="Q300" s="6">
        <v>83.08</v>
      </c>
      <c r="R300" s="6">
        <v>0</v>
      </c>
    </row>
    <row r="301" spans="1:18" ht="15.75" customHeight="1">
      <c r="A301" s="44">
        <v>43855.458466319447</v>
      </c>
      <c r="B301" s="6">
        <v>24.5</v>
      </c>
      <c r="C301" s="6">
        <v>36</v>
      </c>
      <c r="D301" s="6">
        <v>14.85</v>
      </c>
      <c r="E301" s="6">
        <v>0.26</v>
      </c>
      <c r="F301" s="6">
        <v>1.05</v>
      </c>
      <c r="G301" s="6">
        <v>4.84</v>
      </c>
      <c r="H301" s="6">
        <v>5.9</v>
      </c>
      <c r="I301" s="6">
        <v>1.95</v>
      </c>
      <c r="J301" s="6">
        <v>65</v>
      </c>
      <c r="K301" s="47"/>
      <c r="L301" s="6">
        <v>30.4</v>
      </c>
      <c r="M301" s="6">
        <v>65.2</v>
      </c>
      <c r="N301" s="6">
        <v>1010.8</v>
      </c>
      <c r="O301" s="6">
        <v>704</v>
      </c>
      <c r="P301" s="6">
        <v>4.05</v>
      </c>
      <c r="Q301" s="6">
        <v>76.02</v>
      </c>
      <c r="R301" s="6">
        <v>0</v>
      </c>
    </row>
    <row r="302" spans="1:18" ht="15.75" customHeight="1">
      <c r="A302" s="44">
        <v>43855.500133043985</v>
      </c>
      <c r="B302" s="6">
        <v>24.6</v>
      </c>
      <c r="C302" s="6">
        <v>36</v>
      </c>
      <c r="D302" s="6">
        <v>15.85</v>
      </c>
      <c r="E302" s="6">
        <v>0.26</v>
      </c>
      <c r="F302" s="6">
        <v>0.8</v>
      </c>
      <c r="G302" s="6">
        <v>4.38</v>
      </c>
      <c r="H302" s="6">
        <v>5.18</v>
      </c>
      <c r="I302" s="6">
        <v>1.92</v>
      </c>
      <c r="J302" s="6">
        <v>18</v>
      </c>
      <c r="K302" s="47"/>
      <c r="L302" s="6">
        <v>30.7</v>
      </c>
      <c r="M302" s="6">
        <v>63.4</v>
      </c>
      <c r="N302" s="6">
        <v>1010.3</v>
      </c>
      <c r="O302" s="6">
        <v>972</v>
      </c>
      <c r="P302" s="6">
        <v>4.3899999999999997</v>
      </c>
      <c r="Q302" s="6">
        <v>70.62</v>
      </c>
      <c r="R302" s="6">
        <v>0</v>
      </c>
    </row>
    <row r="303" spans="1:18" ht="15.75" customHeight="1">
      <c r="A303" s="44">
        <v>43855.541799768522</v>
      </c>
      <c r="B303" s="6">
        <v>24.7</v>
      </c>
      <c r="C303" s="6">
        <v>36</v>
      </c>
      <c r="D303" s="6">
        <v>15.58</v>
      </c>
      <c r="E303" s="6">
        <v>0.27</v>
      </c>
      <c r="F303" s="6">
        <v>0.54</v>
      </c>
      <c r="G303" s="6">
        <v>3.9</v>
      </c>
      <c r="H303" s="6">
        <v>4.4400000000000004</v>
      </c>
      <c r="I303" s="6">
        <v>1.94</v>
      </c>
      <c r="J303" s="6">
        <v>15</v>
      </c>
      <c r="K303" s="47"/>
      <c r="L303" s="6">
        <v>30.7</v>
      </c>
      <c r="M303" s="6">
        <v>63.9</v>
      </c>
      <c r="N303" s="6">
        <v>1009.7</v>
      </c>
      <c r="O303" s="6">
        <v>602</v>
      </c>
      <c r="P303" s="6">
        <v>4.16</v>
      </c>
      <c r="Q303" s="6">
        <v>57.65</v>
      </c>
      <c r="R303" s="6">
        <v>0</v>
      </c>
    </row>
    <row r="304" spans="1:18" ht="15.75" customHeight="1">
      <c r="A304" s="44">
        <v>43855.583466493059</v>
      </c>
      <c r="B304" s="6">
        <v>24.7</v>
      </c>
      <c r="C304" s="6">
        <v>36</v>
      </c>
      <c r="D304" s="6">
        <v>15.42</v>
      </c>
      <c r="E304" s="6">
        <v>0.26</v>
      </c>
      <c r="F304" s="6">
        <v>0.68</v>
      </c>
      <c r="G304" s="6">
        <v>3.86</v>
      </c>
      <c r="H304" s="6">
        <v>4.54</v>
      </c>
      <c r="I304" s="6">
        <v>2.04</v>
      </c>
      <c r="J304" s="6">
        <v>12</v>
      </c>
      <c r="K304" s="47"/>
      <c r="L304" s="6">
        <v>30.6</v>
      </c>
      <c r="M304" s="6">
        <v>65.2</v>
      </c>
      <c r="N304" s="6">
        <v>1009.3</v>
      </c>
      <c r="O304" s="6">
        <v>699</v>
      </c>
      <c r="P304" s="6">
        <v>3.9</v>
      </c>
      <c r="Q304" s="6">
        <v>66.819999999999993</v>
      </c>
      <c r="R304" s="6">
        <v>0</v>
      </c>
    </row>
    <row r="305" spans="1:18" ht="15.75" customHeight="1">
      <c r="A305" s="44">
        <v>43855.625133217596</v>
      </c>
      <c r="B305" s="6">
        <v>25</v>
      </c>
      <c r="C305" s="6">
        <v>36</v>
      </c>
      <c r="D305" s="6">
        <v>14.53</v>
      </c>
      <c r="E305" s="6">
        <v>0.26</v>
      </c>
      <c r="F305" s="6">
        <v>0.8</v>
      </c>
      <c r="G305" s="6">
        <v>3.6</v>
      </c>
      <c r="H305" s="6">
        <v>4.4000000000000004</v>
      </c>
      <c r="I305" s="6">
        <v>2</v>
      </c>
      <c r="J305" s="6">
        <v>15</v>
      </c>
      <c r="K305" s="47"/>
      <c r="L305" s="6">
        <v>30.5</v>
      </c>
      <c r="M305" s="6">
        <v>64.3</v>
      </c>
      <c r="N305" s="6">
        <v>1008.6</v>
      </c>
      <c r="O305" s="6">
        <v>582</v>
      </c>
      <c r="P305" s="6">
        <v>3.7</v>
      </c>
      <c r="Q305" s="6">
        <v>54.82</v>
      </c>
      <c r="R305" s="6">
        <v>0</v>
      </c>
    </row>
    <row r="306" spans="1:18" ht="15.75" customHeight="1">
      <c r="A306" s="44">
        <v>43855.666799942126</v>
      </c>
      <c r="B306" s="6">
        <v>25.4</v>
      </c>
      <c r="C306" s="6">
        <v>36</v>
      </c>
      <c r="D306" s="6">
        <v>14.24</v>
      </c>
      <c r="E306" s="6">
        <v>0.27</v>
      </c>
      <c r="F306" s="6">
        <v>0.51</v>
      </c>
      <c r="G306" s="6">
        <v>3.43</v>
      </c>
      <c r="H306" s="6">
        <v>3.93</v>
      </c>
      <c r="I306" s="6">
        <v>1.92</v>
      </c>
      <c r="J306" s="6">
        <v>13</v>
      </c>
      <c r="K306" s="47"/>
      <c r="L306" s="6">
        <v>30.1</v>
      </c>
      <c r="M306" s="6">
        <v>66.5</v>
      </c>
      <c r="N306" s="6">
        <v>1008.4</v>
      </c>
      <c r="O306" s="6">
        <v>450</v>
      </c>
      <c r="P306" s="6">
        <v>3.99</v>
      </c>
      <c r="Q306" s="6">
        <v>50.56</v>
      </c>
      <c r="R306" s="6">
        <v>0</v>
      </c>
    </row>
    <row r="307" spans="1:18" ht="15.75" customHeight="1">
      <c r="A307" s="44">
        <v>43855.708466666663</v>
      </c>
      <c r="B307" s="6">
        <v>25.3</v>
      </c>
      <c r="C307" s="6">
        <v>36</v>
      </c>
      <c r="D307" s="6">
        <v>15.13</v>
      </c>
      <c r="E307" s="6">
        <v>0.28999999999999998</v>
      </c>
      <c r="F307" s="6">
        <v>0.57999999999999996</v>
      </c>
      <c r="G307" s="6">
        <v>3.54</v>
      </c>
      <c r="H307" s="6">
        <v>4.12</v>
      </c>
      <c r="I307" s="6">
        <v>1.89</v>
      </c>
      <c r="J307" s="6">
        <v>16</v>
      </c>
      <c r="K307" s="47"/>
      <c r="L307" s="6">
        <v>29.6</v>
      </c>
      <c r="M307" s="6">
        <v>69.400000000000006</v>
      </c>
      <c r="N307" s="6">
        <v>1008.6</v>
      </c>
      <c r="O307" s="6">
        <v>196</v>
      </c>
      <c r="P307" s="6">
        <v>3.21</v>
      </c>
      <c r="Q307" s="6">
        <v>65.319999999999993</v>
      </c>
      <c r="R307" s="6">
        <v>0</v>
      </c>
    </row>
    <row r="308" spans="1:18" ht="15.75" customHeight="1">
      <c r="A308" s="44">
        <v>43855.750133391201</v>
      </c>
      <c r="B308" s="6">
        <v>24.5</v>
      </c>
      <c r="C308" s="6">
        <v>36</v>
      </c>
      <c r="D308" s="6">
        <v>13.55</v>
      </c>
      <c r="E308" s="6">
        <v>0.31</v>
      </c>
      <c r="F308" s="6">
        <v>0.46</v>
      </c>
      <c r="G308" s="6">
        <v>4.18</v>
      </c>
      <c r="H308" s="6">
        <v>4.6399999999999997</v>
      </c>
      <c r="I308" s="6">
        <v>2.02</v>
      </c>
      <c r="J308" s="6">
        <v>19</v>
      </c>
      <c r="K308" s="47"/>
      <c r="L308" s="6">
        <v>28.8</v>
      </c>
      <c r="M308" s="6">
        <v>74.2</v>
      </c>
      <c r="N308" s="6">
        <v>1008.8</v>
      </c>
      <c r="O308" s="6">
        <v>25</v>
      </c>
      <c r="P308" s="6">
        <v>2.46</v>
      </c>
      <c r="Q308" s="6">
        <v>58.71</v>
      </c>
      <c r="R308" s="6">
        <v>0</v>
      </c>
    </row>
    <row r="309" spans="1:18" ht="15.75" customHeight="1">
      <c r="A309" s="44">
        <v>43855.791800115738</v>
      </c>
      <c r="B309" s="6">
        <v>24.4</v>
      </c>
      <c r="C309" s="6">
        <v>36</v>
      </c>
      <c r="D309" s="6">
        <v>12.58</v>
      </c>
      <c r="E309" s="6">
        <v>0.32</v>
      </c>
      <c r="F309" s="6">
        <v>0.16</v>
      </c>
      <c r="G309" s="6">
        <v>5.25</v>
      </c>
      <c r="H309" s="6">
        <v>5.41</v>
      </c>
      <c r="I309" s="6">
        <v>2.06</v>
      </c>
      <c r="J309" s="6">
        <v>16</v>
      </c>
      <c r="K309" s="47"/>
      <c r="L309" s="6">
        <v>28.5</v>
      </c>
      <c r="M309" s="6">
        <v>77.599999999999994</v>
      </c>
      <c r="N309" s="6">
        <v>1009.4</v>
      </c>
      <c r="O309" s="6">
        <v>1</v>
      </c>
      <c r="P309" s="6">
        <v>2.2999999999999998</v>
      </c>
      <c r="Q309" s="6">
        <v>46.37</v>
      </c>
      <c r="R309" s="6">
        <v>0</v>
      </c>
    </row>
    <row r="310" spans="1:18" ht="15.75" customHeight="1">
      <c r="A310" s="44">
        <v>43855.833466840275</v>
      </c>
      <c r="B310" s="6">
        <v>24.3</v>
      </c>
      <c r="C310" s="6">
        <v>36</v>
      </c>
      <c r="D310" s="6">
        <v>13.15</v>
      </c>
      <c r="E310" s="6">
        <v>0.3</v>
      </c>
      <c r="F310" s="6">
        <v>0.15</v>
      </c>
      <c r="G310" s="6">
        <v>4.3099999999999996</v>
      </c>
      <c r="H310" s="6">
        <v>4.46</v>
      </c>
      <c r="I310" s="6">
        <v>1.91</v>
      </c>
      <c r="J310" s="6">
        <v>18</v>
      </c>
      <c r="K310" s="47"/>
      <c r="L310" s="6">
        <v>28.3</v>
      </c>
      <c r="M310" s="6">
        <v>79.099999999999994</v>
      </c>
      <c r="N310" s="6">
        <v>1010.1</v>
      </c>
      <c r="O310" s="6">
        <v>0</v>
      </c>
      <c r="P310" s="6">
        <v>2.65</v>
      </c>
      <c r="Q310" s="6">
        <v>41.73</v>
      </c>
      <c r="R310" s="6">
        <v>0</v>
      </c>
    </row>
    <row r="311" spans="1:18" ht="15.75" customHeight="1">
      <c r="A311" s="44">
        <v>43855.875133564812</v>
      </c>
      <c r="B311" s="6">
        <v>24.3</v>
      </c>
      <c r="C311" s="6">
        <v>36</v>
      </c>
      <c r="D311" s="6">
        <v>10.67</v>
      </c>
      <c r="E311" s="6">
        <v>0.31</v>
      </c>
      <c r="F311" s="6">
        <v>0.2</v>
      </c>
      <c r="G311" s="6">
        <v>4.3899999999999997</v>
      </c>
      <c r="H311" s="6">
        <v>4.59</v>
      </c>
      <c r="I311" s="6">
        <v>1.96</v>
      </c>
      <c r="J311" s="6">
        <v>14</v>
      </c>
      <c r="K311" s="47"/>
      <c r="L311" s="6">
        <v>28.2</v>
      </c>
      <c r="M311" s="6">
        <v>80.2</v>
      </c>
      <c r="N311" s="6">
        <v>1011</v>
      </c>
      <c r="O311" s="6">
        <v>0.4</v>
      </c>
      <c r="P311" s="6">
        <v>2.1</v>
      </c>
      <c r="Q311" s="6">
        <v>29.4</v>
      </c>
      <c r="R311" s="6">
        <v>0</v>
      </c>
    </row>
    <row r="312" spans="1:18" ht="15.75" customHeight="1">
      <c r="A312" s="44">
        <v>43855.916800289349</v>
      </c>
      <c r="B312" s="6">
        <v>24.3</v>
      </c>
      <c r="C312" s="6">
        <v>36</v>
      </c>
      <c r="D312" s="6">
        <v>11.19</v>
      </c>
      <c r="E312" s="6">
        <v>0.3</v>
      </c>
      <c r="F312" s="6">
        <v>0.17</v>
      </c>
      <c r="G312" s="6">
        <v>3.89</v>
      </c>
      <c r="H312" s="6">
        <v>4.0599999999999996</v>
      </c>
      <c r="I312" s="6">
        <v>1.92</v>
      </c>
      <c r="J312" s="6">
        <v>17</v>
      </c>
      <c r="K312" s="47"/>
      <c r="L312" s="6">
        <v>28.2</v>
      </c>
      <c r="M312" s="6">
        <v>79.8</v>
      </c>
      <c r="N312" s="6">
        <v>1011</v>
      </c>
      <c r="O312" s="6">
        <v>1</v>
      </c>
      <c r="P312" s="6">
        <v>3.1</v>
      </c>
      <c r="Q312" s="6">
        <v>27</v>
      </c>
      <c r="R312" s="6">
        <v>0</v>
      </c>
    </row>
    <row r="313" spans="1:18" ht="15.75" customHeight="1">
      <c r="A313" s="44">
        <v>43855.958467013887</v>
      </c>
      <c r="B313" s="6">
        <v>24.4</v>
      </c>
      <c r="C313" s="6">
        <v>36</v>
      </c>
      <c r="D313" s="6">
        <v>10.38</v>
      </c>
      <c r="E313" s="6">
        <v>0.3</v>
      </c>
      <c r="F313" s="6">
        <v>0.18</v>
      </c>
      <c r="G313" s="6">
        <v>3.7</v>
      </c>
      <c r="H313" s="6">
        <v>3.89</v>
      </c>
      <c r="I313" s="6">
        <v>1.94</v>
      </c>
      <c r="J313" s="6">
        <v>15</v>
      </c>
      <c r="K313" s="47"/>
      <c r="L313" s="6">
        <v>28.1</v>
      </c>
      <c r="M313" s="6">
        <v>80.900000000000006</v>
      </c>
      <c r="N313" s="6">
        <v>1011</v>
      </c>
      <c r="O313" s="6">
        <v>1</v>
      </c>
      <c r="P313" s="6">
        <v>1</v>
      </c>
      <c r="Q313" s="6">
        <v>58.9</v>
      </c>
      <c r="R313" s="6">
        <v>0</v>
      </c>
    </row>
    <row r="314" spans="1:18" ht="15.75" customHeight="1">
      <c r="A314" s="44">
        <v>43856.000133738424</v>
      </c>
      <c r="B314" s="6">
        <v>24.3</v>
      </c>
      <c r="C314" s="6">
        <v>36</v>
      </c>
      <c r="D314" s="6">
        <v>8.85</v>
      </c>
      <c r="E314" s="6">
        <v>0.31</v>
      </c>
      <c r="F314" s="6">
        <v>0.22</v>
      </c>
      <c r="G314" s="6">
        <v>4.3099999999999996</v>
      </c>
      <c r="H314" s="6">
        <v>4.53</v>
      </c>
      <c r="I314" s="6">
        <v>1.95</v>
      </c>
      <c r="J314" s="6">
        <v>17</v>
      </c>
      <c r="K314" s="47"/>
      <c r="L314" s="6">
        <v>28</v>
      </c>
      <c r="M314" s="6">
        <v>81</v>
      </c>
      <c r="N314" s="6">
        <v>1010.4</v>
      </c>
      <c r="O314" s="6">
        <v>1.1000000000000001</v>
      </c>
      <c r="P314" s="6">
        <v>1.9</v>
      </c>
      <c r="Q314" s="6">
        <v>57.8</v>
      </c>
      <c r="R314" s="6">
        <v>0</v>
      </c>
    </row>
    <row r="315" spans="1:18" ht="15.75" customHeight="1">
      <c r="A315" s="44">
        <v>43856.041800462961</v>
      </c>
      <c r="B315" s="6">
        <v>24.3</v>
      </c>
      <c r="C315" s="6">
        <v>36</v>
      </c>
      <c r="D315" s="6">
        <v>9.52</v>
      </c>
      <c r="E315" s="6">
        <v>0.18</v>
      </c>
      <c r="F315" s="6">
        <v>0.2</v>
      </c>
      <c r="G315" s="6">
        <v>4.08</v>
      </c>
      <c r="H315" s="6">
        <v>4.28</v>
      </c>
      <c r="I315" s="6">
        <v>1.89</v>
      </c>
      <c r="J315" s="6">
        <v>11</v>
      </c>
      <c r="K315" s="47"/>
      <c r="L315" s="6">
        <v>27.8</v>
      </c>
      <c r="M315" s="6">
        <v>82.5</v>
      </c>
      <c r="N315" s="6">
        <v>1010.1</v>
      </c>
      <c r="O315" s="6">
        <v>0.6</v>
      </c>
      <c r="P315" s="6">
        <v>1.7</v>
      </c>
      <c r="Q315" s="6">
        <v>93.5</v>
      </c>
      <c r="R315" s="6">
        <v>0</v>
      </c>
    </row>
    <row r="316" spans="1:18" ht="15.75" customHeight="1">
      <c r="A316" s="44">
        <v>43856.083467187498</v>
      </c>
      <c r="B316" s="6">
        <v>24.4</v>
      </c>
      <c r="C316" s="6">
        <v>36</v>
      </c>
      <c r="D316" s="6">
        <v>9.3800000000000008</v>
      </c>
      <c r="E316" s="6">
        <v>0.18</v>
      </c>
      <c r="F316" s="6">
        <v>0.12</v>
      </c>
      <c r="G316" s="6">
        <v>3.97</v>
      </c>
      <c r="H316" s="6">
        <v>4.09</v>
      </c>
      <c r="I316" s="6">
        <v>1.95</v>
      </c>
      <c r="J316" s="6">
        <v>15</v>
      </c>
      <c r="K316" s="47"/>
      <c r="L316" s="6">
        <v>27.9</v>
      </c>
      <c r="M316" s="6">
        <v>82.9</v>
      </c>
      <c r="N316" s="6">
        <v>1009.4</v>
      </c>
      <c r="O316" s="6">
        <v>1.2</v>
      </c>
      <c r="P316" s="6">
        <v>1.4</v>
      </c>
      <c r="Q316" s="6">
        <v>57.7</v>
      </c>
      <c r="R316" s="6">
        <v>0</v>
      </c>
    </row>
    <row r="317" spans="1:18" ht="15.75" customHeight="1">
      <c r="A317" s="44">
        <v>43856.125133912035</v>
      </c>
      <c r="B317" s="6">
        <v>24.2</v>
      </c>
      <c r="C317" s="6">
        <v>36</v>
      </c>
      <c r="D317" s="6">
        <v>9.5</v>
      </c>
      <c r="E317" s="6">
        <v>0.17</v>
      </c>
      <c r="F317" s="6">
        <v>0.3</v>
      </c>
      <c r="G317" s="6">
        <v>3.92</v>
      </c>
      <c r="H317" s="6">
        <v>4.21</v>
      </c>
      <c r="I317" s="6">
        <v>1.89</v>
      </c>
      <c r="J317" s="6">
        <v>11</v>
      </c>
      <c r="K317" s="47"/>
      <c r="L317" s="6">
        <v>27.7</v>
      </c>
      <c r="M317" s="6">
        <v>84.9</v>
      </c>
      <c r="N317" s="6">
        <v>1009.4</v>
      </c>
      <c r="O317" s="6">
        <v>-0.7</v>
      </c>
      <c r="P317" s="6">
        <v>1.9</v>
      </c>
      <c r="Q317" s="6">
        <v>36.6</v>
      </c>
      <c r="R317" s="6">
        <v>0</v>
      </c>
    </row>
    <row r="318" spans="1:18" ht="15.75" customHeight="1">
      <c r="A318" s="44">
        <v>43856.166800636573</v>
      </c>
      <c r="B318" s="6">
        <v>24</v>
      </c>
      <c r="C318" s="6">
        <v>36</v>
      </c>
      <c r="D318" s="6">
        <v>10.199999999999999</v>
      </c>
      <c r="E318" s="6">
        <v>0.19</v>
      </c>
      <c r="F318" s="6">
        <v>0.23</v>
      </c>
      <c r="G318" s="6">
        <v>3.38</v>
      </c>
      <c r="H318" s="6">
        <v>3.61</v>
      </c>
      <c r="I318" s="6">
        <v>1.83</v>
      </c>
      <c r="J318" s="6">
        <v>11</v>
      </c>
      <c r="K318" s="47"/>
      <c r="L318" s="6">
        <v>27.5</v>
      </c>
      <c r="M318" s="6">
        <v>83.1</v>
      </c>
      <c r="N318" s="6">
        <v>1009.1</v>
      </c>
      <c r="O318" s="6">
        <v>1.9</v>
      </c>
      <c r="P318" s="6">
        <v>2</v>
      </c>
      <c r="Q318" s="6">
        <v>39.5</v>
      </c>
      <c r="R318" s="6">
        <v>0</v>
      </c>
    </row>
    <row r="319" spans="1:18" ht="15.75" customHeight="1">
      <c r="A319" s="44">
        <v>43856.20846736111</v>
      </c>
      <c r="B319" s="6">
        <v>24.2</v>
      </c>
      <c r="C319" s="6">
        <v>36</v>
      </c>
      <c r="D319" s="6">
        <v>10.58</v>
      </c>
      <c r="E319" s="6">
        <v>0.19</v>
      </c>
      <c r="F319" s="6">
        <v>0.36</v>
      </c>
      <c r="G319" s="6">
        <v>3.39</v>
      </c>
      <c r="H319" s="6">
        <v>3.75</v>
      </c>
      <c r="I319" s="6">
        <v>1.9</v>
      </c>
      <c r="J319" s="6">
        <v>16</v>
      </c>
      <c r="K319" s="47"/>
      <c r="L319" s="6">
        <v>27.8</v>
      </c>
      <c r="M319" s="6">
        <v>83.5</v>
      </c>
      <c r="N319" s="6">
        <v>1009.1</v>
      </c>
      <c r="O319" s="6">
        <v>1.1000000000000001</v>
      </c>
      <c r="P319" s="6">
        <v>2</v>
      </c>
      <c r="Q319" s="6">
        <v>80.900000000000006</v>
      </c>
      <c r="R319" s="6">
        <v>0</v>
      </c>
    </row>
    <row r="320" spans="1:18" ht="15.75" customHeight="1">
      <c r="A320" s="44">
        <v>43856.250134085647</v>
      </c>
      <c r="B320" s="6">
        <v>23.4</v>
      </c>
      <c r="C320" s="6">
        <v>36</v>
      </c>
      <c r="D320" s="6">
        <v>6.7</v>
      </c>
      <c r="E320" s="6">
        <v>0.22</v>
      </c>
      <c r="F320" s="6">
        <v>0.36</v>
      </c>
      <c r="G320" s="6">
        <v>5.13</v>
      </c>
      <c r="H320" s="6">
        <v>5.49</v>
      </c>
      <c r="I320" s="6">
        <v>1.93</v>
      </c>
      <c r="J320" s="6">
        <v>14</v>
      </c>
      <c r="K320" s="47"/>
      <c r="L320" s="6">
        <v>27.4</v>
      </c>
      <c r="M320" s="6">
        <v>86.2</v>
      </c>
      <c r="N320" s="6">
        <v>1009.7</v>
      </c>
      <c r="O320" s="6">
        <v>34.5</v>
      </c>
      <c r="P320" s="6">
        <v>1.3</v>
      </c>
      <c r="Q320" s="6">
        <v>113.9</v>
      </c>
      <c r="R320" s="6">
        <v>0</v>
      </c>
    </row>
    <row r="321" spans="1:18" ht="15.75" customHeight="1">
      <c r="A321" s="44">
        <v>43856.291800810184</v>
      </c>
      <c r="B321" s="6">
        <v>23.4</v>
      </c>
      <c r="C321" s="6">
        <v>36</v>
      </c>
      <c r="D321" s="6">
        <v>8.76</v>
      </c>
      <c r="E321" s="6">
        <v>0.24</v>
      </c>
      <c r="F321" s="6">
        <v>0.59</v>
      </c>
      <c r="G321" s="6">
        <v>5.68</v>
      </c>
      <c r="H321" s="6">
        <v>6.26</v>
      </c>
      <c r="I321" s="6">
        <v>2.0499999999999998</v>
      </c>
      <c r="J321" s="6">
        <v>18</v>
      </c>
      <c r="K321" s="47"/>
      <c r="L321" s="6">
        <v>28.6</v>
      </c>
      <c r="M321" s="6">
        <v>78.900000000000006</v>
      </c>
      <c r="N321" s="6">
        <v>1010.2</v>
      </c>
      <c r="O321" s="6">
        <v>137.5</v>
      </c>
      <c r="P321" s="6">
        <v>2.7</v>
      </c>
      <c r="Q321" s="6">
        <v>71.3</v>
      </c>
      <c r="R321" s="6">
        <v>0</v>
      </c>
    </row>
    <row r="322" spans="1:18" ht="15.75" customHeight="1">
      <c r="A322" s="44">
        <v>43856.333467534721</v>
      </c>
      <c r="B322" s="6">
        <v>24.2</v>
      </c>
      <c r="C322" s="6">
        <v>36</v>
      </c>
      <c r="D322" s="6">
        <v>10.81</v>
      </c>
      <c r="E322" s="6">
        <v>0.22</v>
      </c>
      <c r="F322" s="6">
        <v>0.62</v>
      </c>
      <c r="G322" s="6">
        <v>5.13</v>
      </c>
      <c r="H322" s="6">
        <v>5.75</v>
      </c>
      <c r="I322" s="6">
        <v>1.99</v>
      </c>
      <c r="J322" s="6">
        <v>15</v>
      </c>
      <c r="K322" s="47"/>
      <c r="L322" s="6">
        <v>29.3</v>
      </c>
      <c r="M322" s="6">
        <v>75.3</v>
      </c>
      <c r="N322" s="6">
        <v>1010.7</v>
      </c>
      <c r="O322" s="6">
        <v>232.6</v>
      </c>
      <c r="P322" s="6">
        <v>2</v>
      </c>
      <c r="Q322" s="6">
        <v>40.700000000000003</v>
      </c>
      <c r="R322" s="6">
        <v>0</v>
      </c>
    </row>
    <row r="323" spans="1:18" ht="15.75" customHeight="1">
      <c r="A323" s="44">
        <v>43856.375134259259</v>
      </c>
      <c r="B323" s="6">
        <v>24.6</v>
      </c>
      <c r="C323" s="6">
        <v>36</v>
      </c>
      <c r="D323" s="6">
        <v>12.3</v>
      </c>
      <c r="E323" s="6">
        <v>0.22</v>
      </c>
      <c r="F323" s="6">
        <v>0.59</v>
      </c>
      <c r="G323" s="6">
        <v>4.4800000000000004</v>
      </c>
      <c r="H323" s="6">
        <v>5.07</v>
      </c>
      <c r="I323" s="6">
        <v>1.88</v>
      </c>
      <c r="J323" s="6">
        <v>14</v>
      </c>
      <c r="K323" s="47"/>
      <c r="L323" s="6">
        <v>29.4</v>
      </c>
      <c r="M323" s="6">
        <v>72.7</v>
      </c>
      <c r="N323" s="6">
        <v>1011.3</v>
      </c>
      <c r="O323" s="6">
        <v>716</v>
      </c>
      <c r="P323" s="6">
        <v>5.3</v>
      </c>
      <c r="Q323" s="6">
        <v>29.2</v>
      </c>
      <c r="R323" s="6">
        <v>0</v>
      </c>
    </row>
    <row r="324" spans="1:18" ht="15.75" customHeight="1">
      <c r="A324" s="44">
        <v>43856.416800983796</v>
      </c>
      <c r="B324" s="6">
        <v>25</v>
      </c>
      <c r="C324" s="6">
        <v>36</v>
      </c>
      <c r="D324" s="6">
        <v>14.58</v>
      </c>
      <c r="E324" s="6">
        <v>0.22</v>
      </c>
      <c r="F324" s="6">
        <v>0.53</v>
      </c>
      <c r="G324" s="6">
        <v>3.74</v>
      </c>
      <c r="H324" s="6">
        <v>4.2699999999999996</v>
      </c>
      <c r="I324" s="6">
        <v>1.87</v>
      </c>
      <c r="J324" s="6">
        <v>12</v>
      </c>
      <c r="K324" s="47"/>
      <c r="L324" s="6">
        <v>25.7</v>
      </c>
      <c r="M324" s="6">
        <v>87.5</v>
      </c>
      <c r="N324" s="6">
        <v>1012.5</v>
      </c>
      <c r="O324" s="6">
        <v>60.2</v>
      </c>
      <c r="P324" s="6">
        <v>7</v>
      </c>
      <c r="Q324" s="6">
        <v>48.9</v>
      </c>
      <c r="R324" s="6">
        <v>0</v>
      </c>
    </row>
    <row r="325" spans="1:18" ht="15.75" customHeight="1">
      <c r="A325" s="44">
        <v>43856.458467708333</v>
      </c>
      <c r="B325" s="6">
        <v>24</v>
      </c>
      <c r="C325" s="6">
        <v>36</v>
      </c>
      <c r="D325" s="6">
        <v>28.81</v>
      </c>
      <c r="E325" s="6">
        <v>0.26</v>
      </c>
      <c r="F325" s="6">
        <v>0.2</v>
      </c>
      <c r="G325" s="6">
        <v>3.88</v>
      </c>
      <c r="H325" s="6">
        <v>4.08</v>
      </c>
      <c r="I325" s="6">
        <v>1.79</v>
      </c>
      <c r="J325" s="6">
        <v>13</v>
      </c>
      <c r="K325" s="47"/>
      <c r="L325" s="6">
        <v>26</v>
      </c>
      <c r="M325" s="6">
        <v>86.6</v>
      </c>
      <c r="N325" s="6">
        <v>1012.2</v>
      </c>
      <c r="O325" s="6">
        <v>225.5</v>
      </c>
      <c r="P325" s="6">
        <v>4.5999999999999996</v>
      </c>
      <c r="Q325" s="6">
        <v>56.9</v>
      </c>
      <c r="R325" s="6">
        <v>3.8</v>
      </c>
    </row>
    <row r="326" spans="1:18" ht="15.75" customHeight="1">
      <c r="A326" s="44">
        <v>43856.50013443287</v>
      </c>
      <c r="B326" s="6">
        <v>23.6</v>
      </c>
      <c r="C326" s="6">
        <v>36</v>
      </c>
      <c r="D326" s="6">
        <v>29.98</v>
      </c>
      <c r="E326" s="6">
        <v>0.28000000000000003</v>
      </c>
      <c r="F326" s="6">
        <v>0.3</v>
      </c>
      <c r="G326" s="6">
        <v>3.63</v>
      </c>
      <c r="H326" s="6">
        <v>3.92</v>
      </c>
      <c r="I326" s="6">
        <v>1.93</v>
      </c>
      <c r="J326" s="6">
        <v>10</v>
      </c>
      <c r="K326" s="47"/>
      <c r="L326" s="6">
        <v>25</v>
      </c>
      <c r="M326" s="6">
        <v>88.6</v>
      </c>
      <c r="N326" s="6">
        <v>1012.4</v>
      </c>
      <c r="O326" s="6">
        <v>284.89999999999998</v>
      </c>
      <c r="P326" s="6">
        <v>5.8</v>
      </c>
      <c r="Q326" s="6">
        <v>24</v>
      </c>
      <c r="R326" s="6">
        <v>2.2000000000000002</v>
      </c>
    </row>
    <row r="327" spans="1:18" ht="15.75" customHeight="1">
      <c r="A327" s="44">
        <v>43856.541801157407</v>
      </c>
      <c r="B327" s="6">
        <v>23.6</v>
      </c>
      <c r="C327" s="6">
        <v>36</v>
      </c>
      <c r="D327" s="6">
        <v>29.54</v>
      </c>
      <c r="E327" s="6">
        <v>0.32</v>
      </c>
      <c r="F327" s="6">
        <v>0.34</v>
      </c>
      <c r="G327" s="6">
        <v>3.89</v>
      </c>
      <c r="H327" s="6">
        <v>4.22</v>
      </c>
      <c r="I327" s="6">
        <v>2.02</v>
      </c>
      <c r="J327" s="6">
        <v>27</v>
      </c>
      <c r="K327" s="47"/>
      <c r="L327" s="6">
        <v>25.7</v>
      </c>
      <c r="M327" s="6">
        <v>91.3</v>
      </c>
      <c r="N327" s="6">
        <v>1011</v>
      </c>
      <c r="O327" s="6">
        <v>271</v>
      </c>
      <c r="P327" s="6">
        <v>3.5</v>
      </c>
      <c r="Q327" s="6">
        <v>25.5</v>
      </c>
      <c r="R327" s="6">
        <v>1.2</v>
      </c>
    </row>
    <row r="328" spans="1:18" ht="15.75" customHeight="1">
      <c r="A328" s="44">
        <v>43856.583467881945</v>
      </c>
      <c r="B328" s="6">
        <v>23.3</v>
      </c>
      <c r="C328" s="6">
        <v>36</v>
      </c>
      <c r="D328" s="6">
        <v>24.39</v>
      </c>
      <c r="E328" s="6">
        <v>0.3</v>
      </c>
      <c r="F328" s="6">
        <v>7.0000000000000007E-2</v>
      </c>
      <c r="G328" s="6">
        <v>3.54</v>
      </c>
      <c r="H328" s="6">
        <v>3.61</v>
      </c>
      <c r="I328" s="6">
        <v>1.95</v>
      </c>
      <c r="J328" s="6">
        <v>10</v>
      </c>
      <c r="K328" s="47"/>
      <c r="L328" s="6">
        <v>25.2</v>
      </c>
      <c r="M328" s="6">
        <v>94.6</v>
      </c>
      <c r="N328" s="6">
        <v>1010.7</v>
      </c>
      <c r="O328" s="6">
        <v>267.10000000000002</v>
      </c>
      <c r="P328" s="6">
        <v>1.2</v>
      </c>
      <c r="Q328" s="6">
        <v>339</v>
      </c>
      <c r="R328" s="6">
        <v>6.8</v>
      </c>
    </row>
    <row r="329" spans="1:18" ht="15.75" customHeight="1">
      <c r="A329" s="44">
        <v>43856.625134606482</v>
      </c>
      <c r="B329" s="6">
        <v>23.1</v>
      </c>
      <c r="C329" s="6">
        <v>36</v>
      </c>
      <c r="D329" s="6">
        <v>21.13</v>
      </c>
      <c r="E329" s="6">
        <v>0.33</v>
      </c>
      <c r="F329" s="6">
        <v>0.74</v>
      </c>
      <c r="G329" s="6">
        <v>4.1500000000000004</v>
      </c>
      <c r="H329" s="6">
        <v>4.88</v>
      </c>
      <c r="I329" s="6">
        <v>2.04</v>
      </c>
      <c r="J329" s="6">
        <v>5</v>
      </c>
      <c r="K329" s="47"/>
      <c r="L329" s="6">
        <v>27</v>
      </c>
      <c r="M329" s="6">
        <v>84.1</v>
      </c>
      <c r="N329" s="6">
        <v>1009</v>
      </c>
      <c r="O329" s="6">
        <v>248.7</v>
      </c>
      <c r="P329" s="6">
        <v>1.3</v>
      </c>
      <c r="Q329" s="6">
        <v>331.2</v>
      </c>
      <c r="R329" s="6">
        <v>3.2</v>
      </c>
    </row>
    <row r="330" spans="1:18" ht="15.75" customHeight="1">
      <c r="A330" s="44">
        <v>43856.666801331019</v>
      </c>
      <c r="B330" s="6">
        <v>23.5</v>
      </c>
      <c r="C330" s="6">
        <v>36</v>
      </c>
      <c r="D330" s="6">
        <v>20.72</v>
      </c>
      <c r="E330" s="6">
        <v>0.32</v>
      </c>
      <c r="F330" s="6">
        <v>0.47</v>
      </c>
      <c r="G330" s="6">
        <v>4.1399999999999997</v>
      </c>
      <c r="H330" s="6">
        <v>4.6100000000000003</v>
      </c>
      <c r="I330" s="6">
        <v>2.08</v>
      </c>
      <c r="J330" s="6">
        <v>17</v>
      </c>
      <c r="K330" s="47"/>
      <c r="L330" s="6">
        <v>27.8</v>
      </c>
      <c r="M330" s="6">
        <v>78.7</v>
      </c>
      <c r="N330" s="6">
        <v>1008.3</v>
      </c>
      <c r="O330" s="6">
        <v>275.60000000000002</v>
      </c>
      <c r="P330" s="6">
        <v>1.7</v>
      </c>
      <c r="Q330" s="6">
        <v>49.4</v>
      </c>
      <c r="R330" s="6">
        <v>0</v>
      </c>
    </row>
    <row r="331" spans="1:18" ht="15.75" customHeight="1">
      <c r="A331" s="44">
        <v>43856.708468055556</v>
      </c>
      <c r="B331" s="6">
        <v>24.2</v>
      </c>
      <c r="C331" s="6">
        <v>36</v>
      </c>
      <c r="D331" s="6">
        <v>20.28</v>
      </c>
      <c r="E331" s="6">
        <v>0.3</v>
      </c>
      <c r="F331" s="6">
        <v>0.28000000000000003</v>
      </c>
      <c r="G331" s="6">
        <v>3.9</v>
      </c>
      <c r="H331" s="6">
        <v>4.18</v>
      </c>
      <c r="I331" s="6">
        <v>2</v>
      </c>
      <c r="J331" s="6">
        <v>12</v>
      </c>
      <c r="K331" s="47"/>
      <c r="L331" s="6">
        <v>27.5</v>
      </c>
      <c r="M331" s="6">
        <v>79.900000000000006</v>
      </c>
      <c r="N331" s="6">
        <v>1007.9</v>
      </c>
      <c r="O331" s="6">
        <v>72.900000000000006</v>
      </c>
      <c r="P331" s="6">
        <v>3</v>
      </c>
      <c r="Q331" s="6">
        <v>7.6</v>
      </c>
      <c r="R331" s="6">
        <v>0</v>
      </c>
    </row>
    <row r="332" spans="1:18" ht="15.75" customHeight="1">
      <c r="A332" s="44">
        <v>43856.750134780094</v>
      </c>
      <c r="B332" s="6">
        <v>24</v>
      </c>
      <c r="C332" s="6">
        <v>36</v>
      </c>
      <c r="D332" s="6">
        <v>20.059999999999999</v>
      </c>
      <c r="E332" s="6">
        <v>0.33</v>
      </c>
      <c r="F332" s="6">
        <v>0.25</v>
      </c>
      <c r="G332" s="6">
        <v>5.0599999999999996</v>
      </c>
      <c r="H332" s="6">
        <v>5.31</v>
      </c>
      <c r="I332" s="6">
        <v>1.99</v>
      </c>
      <c r="J332" s="6">
        <v>17</v>
      </c>
      <c r="K332" s="47"/>
      <c r="L332" s="6">
        <v>27.1</v>
      </c>
      <c r="M332" s="6">
        <v>82.8</v>
      </c>
      <c r="N332" s="6">
        <v>1008.5</v>
      </c>
      <c r="O332" s="6">
        <v>1.6</v>
      </c>
      <c r="P332" s="6">
        <v>0.8</v>
      </c>
      <c r="Q332" s="6">
        <v>88.8</v>
      </c>
      <c r="R332" s="6">
        <v>0</v>
      </c>
    </row>
    <row r="333" spans="1:18" ht="15.75" customHeight="1">
      <c r="A333" s="44">
        <v>43856.791801504631</v>
      </c>
      <c r="B333" s="6">
        <v>23.8</v>
      </c>
      <c r="C333" s="6">
        <v>36</v>
      </c>
      <c r="D333" s="6">
        <v>16.239999999999998</v>
      </c>
      <c r="E333" s="6">
        <v>0.39</v>
      </c>
      <c r="F333" s="6">
        <v>0.16</v>
      </c>
      <c r="G333" s="6">
        <v>7.22</v>
      </c>
      <c r="H333" s="6">
        <v>7.38</v>
      </c>
      <c r="I333" s="6">
        <v>1.89</v>
      </c>
      <c r="J333" s="6">
        <v>25</v>
      </c>
      <c r="K333" s="47"/>
      <c r="L333" s="6">
        <v>26.9</v>
      </c>
      <c r="M333" s="6">
        <v>84.8</v>
      </c>
      <c r="N333" s="6">
        <v>1009.1</v>
      </c>
      <c r="O333" s="6">
        <v>1.3</v>
      </c>
      <c r="P333" s="6">
        <v>1</v>
      </c>
      <c r="Q333" s="6">
        <v>50.3</v>
      </c>
      <c r="R333" s="6">
        <v>0</v>
      </c>
    </row>
    <row r="334" spans="1:18" ht="15.75" customHeight="1">
      <c r="A334" s="44">
        <v>43856.833468229168</v>
      </c>
      <c r="B334" s="6">
        <v>23.6</v>
      </c>
      <c r="C334" s="6">
        <v>36</v>
      </c>
      <c r="D334" s="6">
        <v>15.15</v>
      </c>
      <c r="E334" s="6">
        <v>0.41</v>
      </c>
      <c r="F334" s="6">
        <v>0.14000000000000001</v>
      </c>
      <c r="G334" s="6">
        <v>8.36</v>
      </c>
      <c r="H334" s="6">
        <v>8.5</v>
      </c>
      <c r="I334" s="6">
        <v>2.0099999999999998</v>
      </c>
      <c r="J334" s="6">
        <v>14</v>
      </c>
      <c r="K334" s="47"/>
      <c r="L334" s="6">
        <v>26.8</v>
      </c>
      <c r="M334" s="6">
        <v>87</v>
      </c>
      <c r="N334" s="6">
        <v>1010.6</v>
      </c>
      <c r="O334" s="6">
        <v>0.1</v>
      </c>
      <c r="P334" s="6">
        <v>0.3</v>
      </c>
      <c r="Q334" s="6">
        <v>70.400000000000006</v>
      </c>
      <c r="R334" s="6">
        <v>0</v>
      </c>
    </row>
    <row r="335" spans="1:18" ht="15.75" customHeight="1">
      <c r="A335" s="44">
        <v>43856.875134953705</v>
      </c>
      <c r="B335" s="6">
        <v>23.7</v>
      </c>
      <c r="C335" s="6">
        <v>36</v>
      </c>
      <c r="D335" s="6">
        <v>9.2899999999999991</v>
      </c>
      <c r="E335" s="6">
        <v>0.51</v>
      </c>
      <c r="F335" s="6">
        <v>0.28999999999999998</v>
      </c>
      <c r="G335" s="6">
        <v>11.11</v>
      </c>
      <c r="H335" s="6">
        <v>11.41</v>
      </c>
      <c r="I335" s="6">
        <v>2.02</v>
      </c>
      <c r="J335" s="6">
        <v>23</v>
      </c>
      <c r="K335" s="47"/>
      <c r="L335" s="6">
        <v>26.3</v>
      </c>
      <c r="M335" s="6">
        <v>89.5</v>
      </c>
      <c r="N335" s="6">
        <v>1011.4</v>
      </c>
      <c r="O335" s="6">
        <v>0.5</v>
      </c>
      <c r="P335" s="6">
        <v>0.7</v>
      </c>
      <c r="Q335" s="6">
        <v>112.3</v>
      </c>
      <c r="R335" s="6">
        <v>0</v>
      </c>
    </row>
    <row r="336" spans="1:18" ht="15.75" customHeight="1">
      <c r="A336" s="44">
        <v>43856.916801678242</v>
      </c>
      <c r="B336" s="6">
        <v>23.7</v>
      </c>
      <c r="C336" s="6">
        <v>36</v>
      </c>
      <c r="D336" s="6">
        <v>0.67</v>
      </c>
      <c r="E336" s="6">
        <v>0.98</v>
      </c>
      <c r="F336" s="6">
        <v>7.48</v>
      </c>
      <c r="G336" s="6">
        <v>18.37</v>
      </c>
      <c r="H336" s="6">
        <v>25.86</v>
      </c>
      <c r="I336" s="6">
        <v>2.13</v>
      </c>
      <c r="J336" s="6">
        <v>50</v>
      </c>
      <c r="K336" s="47"/>
      <c r="L336" s="6">
        <v>26</v>
      </c>
      <c r="M336" s="6">
        <v>91.8</v>
      </c>
      <c r="N336" s="6">
        <v>1011.9</v>
      </c>
      <c r="O336" s="6">
        <v>1.1000000000000001</v>
      </c>
      <c r="P336" s="6">
        <v>1</v>
      </c>
      <c r="Q336" s="6">
        <v>189.4</v>
      </c>
      <c r="R336" s="6">
        <v>0</v>
      </c>
    </row>
    <row r="337" spans="1:18" ht="15.75" customHeight="1">
      <c r="A337" s="44">
        <v>43856.95846840278</v>
      </c>
      <c r="B337" s="6">
        <v>23.6</v>
      </c>
      <c r="C337" s="6">
        <v>36</v>
      </c>
      <c r="D337" s="6">
        <v>0.03</v>
      </c>
      <c r="E337" s="6">
        <v>0.97</v>
      </c>
      <c r="F337" s="6">
        <v>9.35</v>
      </c>
      <c r="G337" s="6">
        <v>23.3</v>
      </c>
      <c r="H337" s="6">
        <v>32.64</v>
      </c>
      <c r="I337" s="6">
        <v>2.17</v>
      </c>
      <c r="J337" s="6">
        <v>55</v>
      </c>
      <c r="K337" s="47"/>
      <c r="L337" s="6">
        <v>25.7</v>
      </c>
      <c r="M337" s="6">
        <v>93.7</v>
      </c>
      <c r="N337" s="6">
        <v>1012.1</v>
      </c>
      <c r="O337" s="6">
        <v>1.2</v>
      </c>
      <c r="P337" s="6">
        <v>0.7</v>
      </c>
      <c r="Q337" s="6">
        <v>195.9</v>
      </c>
      <c r="R337" s="6">
        <v>0</v>
      </c>
    </row>
    <row r="338" spans="1:18" ht="15.75" customHeight="1">
      <c r="A338" s="44">
        <v>43857.000135127317</v>
      </c>
      <c r="B338" s="6">
        <v>23.5</v>
      </c>
      <c r="C338" s="6">
        <v>36</v>
      </c>
      <c r="D338" s="6">
        <v>0.74</v>
      </c>
      <c r="E338" s="6">
        <v>0.65</v>
      </c>
      <c r="F338" s="6">
        <v>4.97</v>
      </c>
      <c r="G338" s="6">
        <v>26.12</v>
      </c>
      <c r="H338" s="6">
        <v>31.09</v>
      </c>
      <c r="I338" s="6">
        <v>2.1</v>
      </c>
      <c r="J338" s="6">
        <v>41</v>
      </c>
      <c r="K338" s="47"/>
      <c r="L338" s="6">
        <v>25.6</v>
      </c>
      <c r="M338" s="6">
        <v>94</v>
      </c>
      <c r="N338" s="6">
        <v>1011.8</v>
      </c>
      <c r="O338" s="6">
        <v>1.5</v>
      </c>
      <c r="P338" s="6">
        <v>0.8</v>
      </c>
      <c r="Q338" s="6">
        <v>192.2</v>
      </c>
      <c r="R338" s="6" t="s">
        <v>39</v>
      </c>
    </row>
    <row r="339" spans="1:18" ht="15.75" customHeight="1">
      <c r="A339" s="44">
        <v>43857.041801851854</v>
      </c>
      <c r="B339" s="6">
        <v>23.6</v>
      </c>
      <c r="C339" s="6">
        <v>36</v>
      </c>
      <c r="D339" s="6">
        <v>1.72</v>
      </c>
      <c r="E339" s="6">
        <v>0.43</v>
      </c>
      <c r="F339" s="6">
        <v>1.53</v>
      </c>
      <c r="G339" s="6">
        <v>23.06</v>
      </c>
      <c r="H339" s="6">
        <v>24.59</v>
      </c>
      <c r="I339" s="6">
        <v>2.14</v>
      </c>
      <c r="J339" s="6">
        <v>36</v>
      </c>
      <c r="K339" s="47"/>
      <c r="L339" s="6">
        <v>25.6</v>
      </c>
      <c r="M339" s="6">
        <v>93.9</v>
      </c>
      <c r="N339" s="6">
        <v>1011</v>
      </c>
      <c r="O339" s="6">
        <v>0.2</v>
      </c>
      <c r="P339" s="6">
        <v>0.2</v>
      </c>
      <c r="Q339" s="6">
        <v>220</v>
      </c>
      <c r="R339" s="6" t="s">
        <v>39</v>
      </c>
    </row>
    <row r="340" spans="1:18" ht="15.75" customHeight="1">
      <c r="A340" s="44">
        <v>43857.083468576391</v>
      </c>
      <c r="B340" s="6">
        <v>23.6</v>
      </c>
      <c r="C340" s="6">
        <v>36</v>
      </c>
      <c r="D340" s="6">
        <v>1.0900000000000001</v>
      </c>
      <c r="E340" s="6">
        <v>0.44</v>
      </c>
      <c r="F340" s="6">
        <v>1.51</v>
      </c>
      <c r="G340" s="6">
        <v>20.059999999999999</v>
      </c>
      <c r="H340" s="6">
        <v>21.57</v>
      </c>
      <c r="I340" s="6">
        <v>2.1800000000000002</v>
      </c>
      <c r="J340" s="6">
        <v>33</v>
      </c>
      <c r="K340" s="47"/>
      <c r="L340" s="6">
        <v>25.5</v>
      </c>
      <c r="M340" s="6">
        <v>95.1</v>
      </c>
      <c r="N340" s="6">
        <v>1010.7</v>
      </c>
      <c r="O340" s="6">
        <v>1.4</v>
      </c>
      <c r="P340" s="6">
        <v>0.7</v>
      </c>
      <c r="Q340" s="6">
        <v>226.2</v>
      </c>
      <c r="R340" s="6" t="s">
        <v>39</v>
      </c>
    </row>
    <row r="341" spans="1:18" ht="15.75" customHeight="1">
      <c r="A341" s="44">
        <v>43857.125135300928</v>
      </c>
      <c r="B341" s="6">
        <v>23.6</v>
      </c>
      <c r="C341" s="6">
        <v>36</v>
      </c>
      <c r="D341" s="6">
        <v>1.3</v>
      </c>
      <c r="E341" s="6">
        <v>0.35</v>
      </c>
      <c r="F341" s="6">
        <v>1.34</v>
      </c>
      <c r="G341" s="6">
        <v>22.33</v>
      </c>
      <c r="H341" s="6">
        <v>23.66</v>
      </c>
      <c r="I341" s="6">
        <v>2.2200000000000002</v>
      </c>
      <c r="J341" s="6">
        <v>35</v>
      </c>
      <c r="K341" s="47"/>
      <c r="L341" s="6">
        <v>25.5</v>
      </c>
      <c r="M341" s="6">
        <v>95.1</v>
      </c>
      <c r="N341" s="6">
        <v>1010.1</v>
      </c>
      <c r="O341" s="6">
        <v>0.6</v>
      </c>
      <c r="P341" s="6">
        <v>0.7</v>
      </c>
      <c r="Q341" s="6">
        <v>172.3</v>
      </c>
      <c r="R341" s="6" t="s">
        <v>39</v>
      </c>
    </row>
    <row r="342" spans="1:18" ht="15.75" customHeight="1">
      <c r="A342" s="44">
        <v>43857.166802025466</v>
      </c>
      <c r="B342" s="6">
        <v>23.6</v>
      </c>
      <c r="C342" s="6">
        <v>36</v>
      </c>
      <c r="D342" s="6">
        <v>1.4</v>
      </c>
      <c r="E342" s="6">
        <v>0.32</v>
      </c>
      <c r="F342" s="6">
        <v>1.01</v>
      </c>
      <c r="G342" s="6">
        <v>21.44</v>
      </c>
      <c r="H342" s="6">
        <v>22.45</v>
      </c>
      <c r="I342" s="6">
        <v>2.12</v>
      </c>
      <c r="J342" s="6">
        <v>26</v>
      </c>
      <c r="K342" s="47"/>
      <c r="L342" s="6">
        <v>25.4</v>
      </c>
      <c r="M342" s="6">
        <v>95.4</v>
      </c>
      <c r="N342" s="6">
        <v>1009.8</v>
      </c>
      <c r="O342" s="6">
        <v>0.6</v>
      </c>
      <c r="P342" s="6">
        <v>0.2</v>
      </c>
      <c r="Q342" s="6">
        <v>145.9</v>
      </c>
      <c r="R342" s="6" t="s">
        <v>39</v>
      </c>
    </row>
    <row r="343" spans="1:18" ht="15.75" customHeight="1">
      <c r="A343" s="44">
        <v>43857.208468750003</v>
      </c>
      <c r="B343" s="6">
        <v>23.5</v>
      </c>
      <c r="C343" s="6">
        <v>36</v>
      </c>
      <c r="D343" s="6">
        <v>0.65</v>
      </c>
      <c r="E343" s="6">
        <v>0.31</v>
      </c>
      <c r="F343" s="6">
        <v>1.47</v>
      </c>
      <c r="G343" s="6">
        <v>19.18</v>
      </c>
      <c r="H343" s="6">
        <v>20.65</v>
      </c>
      <c r="I343" s="6">
        <v>2.12</v>
      </c>
      <c r="J343" s="6">
        <v>27</v>
      </c>
      <c r="K343" s="47"/>
      <c r="L343" s="6">
        <v>25.1</v>
      </c>
      <c r="M343" s="6">
        <v>96</v>
      </c>
      <c r="N343" s="6">
        <v>1009.8</v>
      </c>
      <c r="O343" s="6">
        <v>1.1000000000000001</v>
      </c>
      <c r="P343" s="6">
        <v>0.4</v>
      </c>
      <c r="Q343" s="6">
        <v>123.4</v>
      </c>
      <c r="R343" s="6" t="s">
        <v>39</v>
      </c>
    </row>
    <row r="344" spans="1:18" ht="15.75" customHeight="1">
      <c r="A344" s="44">
        <v>43857.25013547454</v>
      </c>
      <c r="B344" s="6">
        <v>23.3</v>
      </c>
      <c r="C344" s="6">
        <v>36</v>
      </c>
      <c r="D344" s="6">
        <v>0.96</v>
      </c>
      <c r="E344" s="6">
        <v>0.32</v>
      </c>
      <c r="F344" s="6">
        <v>4.47</v>
      </c>
      <c r="G344" s="6">
        <v>20.079999999999998</v>
      </c>
      <c r="H344" s="6">
        <v>24.54</v>
      </c>
      <c r="I344" s="6">
        <v>2.17</v>
      </c>
      <c r="J344" s="6">
        <v>27</v>
      </c>
      <c r="K344" s="47"/>
      <c r="L344" s="6">
        <v>25.2</v>
      </c>
      <c r="M344" s="6">
        <v>95.8</v>
      </c>
      <c r="N344" s="6">
        <v>1010.1</v>
      </c>
      <c r="O344" s="6">
        <v>31.2</v>
      </c>
      <c r="P344" s="6">
        <v>0.8</v>
      </c>
      <c r="Q344" s="6">
        <v>127.6</v>
      </c>
      <c r="R344" s="6" t="s">
        <v>39</v>
      </c>
    </row>
    <row r="345" spans="1:18" ht="15.75" customHeight="1">
      <c r="A345" s="44">
        <v>43857.291802199077</v>
      </c>
      <c r="B345" s="6">
        <v>23.6</v>
      </c>
      <c r="C345" s="6">
        <v>36</v>
      </c>
      <c r="D345" s="6">
        <v>1.53</v>
      </c>
      <c r="E345" s="6">
        <v>0.47</v>
      </c>
      <c r="F345" s="6">
        <v>13.08</v>
      </c>
      <c r="G345" s="6">
        <v>20.82</v>
      </c>
      <c r="H345" s="6">
        <v>33.9</v>
      </c>
      <c r="I345" s="6">
        <v>2.2200000000000002</v>
      </c>
      <c r="J345" s="6">
        <v>42</v>
      </c>
      <c r="K345" s="47"/>
      <c r="L345" s="6">
        <v>26.5</v>
      </c>
      <c r="M345" s="6">
        <v>91.9</v>
      </c>
      <c r="N345" s="6">
        <v>1010.4</v>
      </c>
      <c r="O345" s="6">
        <v>81.2</v>
      </c>
      <c r="P345" s="6">
        <v>1</v>
      </c>
      <c r="Q345" s="6">
        <v>100.7</v>
      </c>
      <c r="R345" s="6" t="s">
        <v>39</v>
      </c>
    </row>
    <row r="346" spans="1:18" ht="15.75" customHeight="1">
      <c r="A346" s="44">
        <v>43857.333468923614</v>
      </c>
      <c r="B346" s="6">
        <v>24.2</v>
      </c>
      <c r="C346" s="6">
        <v>36</v>
      </c>
      <c r="D346" s="6">
        <v>4.32</v>
      </c>
      <c r="E346" s="6">
        <v>0.43</v>
      </c>
      <c r="F346" s="6">
        <v>10.75</v>
      </c>
      <c r="G346" s="6">
        <v>17.309999999999999</v>
      </c>
      <c r="H346" s="6">
        <v>28.05</v>
      </c>
      <c r="I346" s="6">
        <v>2.11</v>
      </c>
      <c r="J346" s="6">
        <v>37</v>
      </c>
      <c r="K346" s="47"/>
      <c r="L346" s="6">
        <v>26.9</v>
      </c>
      <c r="M346" s="6">
        <v>88.5</v>
      </c>
      <c r="N346" s="6">
        <v>1011.1</v>
      </c>
      <c r="O346" s="6">
        <v>503.5</v>
      </c>
      <c r="P346" s="6">
        <v>3.6</v>
      </c>
      <c r="Q346" s="6">
        <v>92.9</v>
      </c>
      <c r="R346" s="6" t="s">
        <v>39</v>
      </c>
    </row>
    <row r="347" spans="1:18" ht="15.75" customHeight="1">
      <c r="A347" s="44">
        <v>43857.375135648152</v>
      </c>
      <c r="B347" s="48"/>
      <c r="C347" s="6">
        <v>36</v>
      </c>
      <c r="D347" s="48"/>
      <c r="E347" s="48"/>
      <c r="F347" s="48"/>
      <c r="G347" s="48"/>
      <c r="H347" s="48"/>
      <c r="I347" s="48"/>
      <c r="J347" s="6">
        <v>12</v>
      </c>
      <c r="K347" s="47"/>
      <c r="L347" s="48"/>
      <c r="M347" s="48"/>
      <c r="N347" s="48"/>
      <c r="O347" s="48"/>
      <c r="P347" s="48"/>
      <c r="Q347" s="48"/>
      <c r="R347" s="48"/>
    </row>
    <row r="348" spans="1:18" ht="15.75" customHeight="1">
      <c r="A348" s="44">
        <v>43857.416802372682</v>
      </c>
      <c r="B348" s="6">
        <v>25.3</v>
      </c>
      <c r="C348" s="6">
        <v>36</v>
      </c>
      <c r="D348" s="6">
        <v>12.12</v>
      </c>
      <c r="E348" s="6">
        <v>0.2</v>
      </c>
      <c r="F348" s="6">
        <v>3.65</v>
      </c>
      <c r="G348" s="6">
        <v>9.93</v>
      </c>
      <c r="H348" s="6">
        <v>13.58</v>
      </c>
      <c r="I348" s="6">
        <v>1.84</v>
      </c>
      <c r="J348" s="6">
        <v>9</v>
      </c>
      <c r="K348" s="47"/>
      <c r="L348" s="6">
        <v>28.4</v>
      </c>
      <c r="M348" s="6">
        <v>78.400000000000006</v>
      </c>
      <c r="N348" s="6">
        <v>1011.7</v>
      </c>
      <c r="O348" s="6">
        <v>580</v>
      </c>
      <c r="P348" s="6">
        <v>2.82</v>
      </c>
      <c r="Q348" s="6">
        <v>75.8</v>
      </c>
      <c r="R348" s="6">
        <v>0</v>
      </c>
    </row>
    <row r="349" spans="1:18" ht="15.75" customHeight="1">
      <c r="A349" s="44">
        <v>43857.458469097219</v>
      </c>
      <c r="B349" s="6">
        <v>26.4</v>
      </c>
      <c r="C349" s="6">
        <v>36</v>
      </c>
      <c r="D349" s="6">
        <v>14.64</v>
      </c>
      <c r="E349" s="6">
        <v>0.14000000000000001</v>
      </c>
      <c r="F349" s="6">
        <v>1.72</v>
      </c>
      <c r="G349" s="6">
        <v>7.71</v>
      </c>
      <c r="H349" s="6">
        <v>9.43</v>
      </c>
      <c r="I349" s="6">
        <v>1.74</v>
      </c>
      <c r="J349" s="6">
        <v>7</v>
      </c>
      <c r="K349" s="47"/>
      <c r="L349" s="6">
        <v>29.6</v>
      </c>
      <c r="M349" s="6">
        <v>69.599999999999994</v>
      </c>
      <c r="N349" s="6">
        <v>1011.4</v>
      </c>
      <c r="O349" s="6">
        <v>845</v>
      </c>
      <c r="P349" s="6">
        <v>2.98</v>
      </c>
      <c r="Q349" s="6">
        <v>78.260000000000005</v>
      </c>
      <c r="R349" s="6">
        <v>0</v>
      </c>
    </row>
    <row r="350" spans="1:18" ht="15.75" customHeight="1">
      <c r="A350" s="44">
        <v>43857.500135821756</v>
      </c>
      <c r="B350" s="6">
        <v>27.3</v>
      </c>
      <c r="C350" s="6">
        <v>36</v>
      </c>
      <c r="D350" s="6">
        <v>11.78</v>
      </c>
      <c r="E350" s="6">
        <v>0.15</v>
      </c>
      <c r="F350" s="6">
        <v>1.67</v>
      </c>
      <c r="G350" s="6">
        <v>7.38</v>
      </c>
      <c r="H350" s="6">
        <v>9.0399999999999991</v>
      </c>
      <c r="I350" s="6">
        <v>1.4</v>
      </c>
      <c r="J350" s="6">
        <v>22</v>
      </c>
      <c r="K350" s="47"/>
      <c r="L350" s="6">
        <v>29.1</v>
      </c>
      <c r="M350" s="6">
        <v>74.8</v>
      </c>
      <c r="N350" s="6">
        <v>1011.2</v>
      </c>
      <c r="O350" s="6">
        <v>240</v>
      </c>
      <c r="P350" s="6">
        <v>3.13</v>
      </c>
      <c r="Q350" s="6">
        <v>76.319999999999993</v>
      </c>
      <c r="R350" s="6">
        <v>0</v>
      </c>
    </row>
    <row r="351" spans="1:18" ht="15.75" customHeight="1">
      <c r="A351" s="44">
        <v>43857.541802546293</v>
      </c>
      <c r="B351" s="6">
        <v>26.5</v>
      </c>
      <c r="C351" s="6">
        <v>36</v>
      </c>
      <c r="D351" s="6">
        <v>14.06</v>
      </c>
      <c r="E351" s="6">
        <v>0.17</v>
      </c>
      <c r="F351" s="6">
        <v>1.52</v>
      </c>
      <c r="G351" s="6">
        <v>5.9</v>
      </c>
      <c r="H351" s="6">
        <v>7.42</v>
      </c>
      <c r="I351" s="6">
        <v>1.59</v>
      </c>
      <c r="J351" s="6">
        <v>22</v>
      </c>
      <c r="K351" s="47"/>
      <c r="L351" s="6">
        <v>29.5</v>
      </c>
      <c r="M351" s="6">
        <v>74.599999999999994</v>
      </c>
      <c r="N351" s="6">
        <v>1010.7</v>
      </c>
      <c r="O351" s="6">
        <v>590</v>
      </c>
      <c r="P351" s="6">
        <v>3.2</v>
      </c>
      <c r="Q351" s="6">
        <v>54.74</v>
      </c>
      <c r="R351" s="6">
        <v>0</v>
      </c>
    </row>
    <row r="352" spans="1:18" ht="15.75" customHeight="1">
      <c r="A352" s="44">
        <v>43857.58346927083</v>
      </c>
      <c r="B352" s="6">
        <v>26.1</v>
      </c>
      <c r="C352" s="6">
        <v>36</v>
      </c>
      <c r="D352" s="6">
        <v>15.43</v>
      </c>
      <c r="E352" s="6">
        <v>0.14000000000000001</v>
      </c>
      <c r="F352" s="6">
        <v>1.42</v>
      </c>
      <c r="G352" s="6">
        <v>5.25</v>
      </c>
      <c r="H352" s="6">
        <v>6.67</v>
      </c>
      <c r="I352" s="6">
        <v>1.78</v>
      </c>
      <c r="J352" s="6">
        <v>19</v>
      </c>
      <c r="K352" s="47"/>
      <c r="L352" s="6">
        <v>30.6</v>
      </c>
      <c r="M352" s="6">
        <v>65.5</v>
      </c>
      <c r="N352" s="6">
        <v>1010</v>
      </c>
      <c r="O352" s="6">
        <v>703</v>
      </c>
      <c r="P352" s="6">
        <v>3.23</v>
      </c>
      <c r="Q352" s="6">
        <v>55.05</v>
      </c>
      <c r="R352" s="6">
        <v>0</v>
      </c>
    </row>
    <row r="353" spans="1:18" ht="15.75" customHeight="1">
      <c r="A353" s="44">
        <v>43857.625135995368</v>
      </c>
      <c r="B353" s="6">
        <v>26.3</v>
      </c>
      <c r="C353" s="6">
        <v>36</v>
      </c>
      <c r="D353" s="6">
        <v>15.1</v>
      </c>
      <c r="E353" s="6">
        <v>0.13</v>
      </c>
      <c r="F353" s="6">
        <v>1.1100000000000001</v>
      </c>
      <c r="G353" s="6">
        <v>5.23</v>
      </c>
      <c r="H353" s="6">
        <v>6.34</v>
      </c>
      <c r="I353" s="6">
        <v>1.61</v>
      </c>
      <c r="J353" s="6">
        <v>15</v>
      </c>
      <c r="K353" s="6">
        <v>0</v>
      </c>
      <c r="L353" s="6">
        <v>30.6</v>
      </c>
      <c r="M353" s="6">
        <v>66</v>
      </c>
      <c r="N353" s="6">
        <v>1009.2</v>
      </c>
      <c r="O353" s="6">
        <v>569</v>
      </c>
      <c r="P353" s="6">
        <v>3.05</v>
      </c>
      <c r="Q353" s="6">
        <v>50.42</v>
      </c>
      <c r="R353" s="6">
        <v>0</v>
      </c>
    </row>
    <row r="354" spans="1:18" ht="15.75" customHeight="1">
      <c r="A354" s="44">
        <v>43857.666802719905</v>
      </c>
      <c r="B354" s="6">
        <v>26.6</v>
      </c>
      <c r="C354" s="6">
        <v>36</v>
      </c>
      <c r="D354" s="6">
        <v>14.16</v>
      </c>
      <c r="E354" s="6">
        <v>0.13</v>
      </c>
      <c r="F354" s="6">
        <v>0.95</v>
      </c>
      <c r="G354" s="6">
        <v>4.8899999999999997</v>
      </c>
      <c r="H354" s="6">
        <v>5.85</v>
      </c>
      <c r="I354" s="6">
        <v>1.69</v>
      </c>
      <c r="J354" s="6">
        <v>19</v>
      </c>
      <c r="K354" s="6">
        <v>0</v>
      </c>
      <c r="L354" s="6">
        <v>30</v>
      </c>
      <c r="M354" s="6">
        <v>69.8</v>
      </c>
      <c r="N354" s="6">
        <v>1008.9</v>
      </c>
      <c r="O354" s="6">
        <v>409</v>
      </c>
      <c r="P354" s="6">
        <v>3.07</v>
      </c>
      <c r="Q354" s="6">
        <v>63.01</v>
      </c>
      <c r="R354" s="6">
        <v>0</v>
      </c>
    </row>
    <row r="355" spans="1:18" ht="15.75" customHeight="1">
      <c r="A355" s="44">
        <v>43857.708469444442</v>
      </c>
      <c r="B355" s="6">
        <v>27.2</v>
      </c>
      <c r="C355" s="6">
        <v>36</v>
      </c>
      <c r="D355" s="6">
        <v>13.08</v>
      </c>
      <c r="E355" s="6">
        <v>0.14000000000000001</v>
      </c>
      <c r="F355" s="6">
        <v>1.39</v>
      </c>
      <c r="G355" s="6">
        <v>5.75</v>
      </c>
      <c r="H355" s="6">
        <v>7.14</v>
      </c>
      <c r="I355" s="6">
        <v>1.78</v>
      </c>
      <c r="J355" s="6">
        <v>20</v>
      </c>
      <c r="K355" s="6">
        <v>3</v>
      </c>
      <c r="L355" s="6">
        <v>29.9</v>
      </c>
      <c r="M355" s="6">
        <v>71</v>
      </c>
      <c r="N355" s="6">
        <v>1009.3</v>
      </c>
      <c r="O355" s="6">
        <v>189</v>
      </c>
      <c r="P355" s="6">
        <v>2.7</v>
      </c>
      <c r="Q355" s="6">
        <v>46.28</v>
      </c>
      <c r="R355" s="6">
        <v>0</v>
      </c>
    </row>
    <row r="356" spans="1:18" ht="15.75" customHeight="1">
      <c r="A356" s="44">
        <v>43857.750136168979</v>
      </c>
      <c r="B356" s="6">
        <v>25.6</v>
      </c>
      <c r="C356" s="6">
        <v>36</v>
      </c>
      <c r="D356" s="6">
        <v>11.36</v>
      </c>
      <c r="E356" s="6">
        <v>0.37</v>
      </c>
      <c r="F356" s="6">
        <v>2.61</v>
      </c>
      <c r="G356" s="6">
        <v>7.05</v>
      </c>
      <c r="H356" s="6">
        <v>9.66</v>
      </c>
      <c r="I356" s="6">
        <v>1.76</v>
      </c>
      <c r="J356" s="6">
        <v>22</v>
      </c>
      <c r="K356" s="6">
        <v>6</v>
      </c>
      <c r="L356" s="6">
        <v>28.6</v>
      </c>
      <c r="M356" s="6">
        <v>77.900000000000006</v>
      </c>
      <c r="N356" s="6">
        <v>1009.9</v>
      </c>
      <c r="O356" s="6">
        <v>25</v>
      </c>
      <c r="P356" s="6">
        <v>2.5299999999999998</v>
      </c>
      <c r="Q356" s="6">
        <v>43.69</v>
      </c>
      <c r="R356" s="6">
        <v>0</v>
      </c>
    </row>
    <row r="357" spans="1:18" ht="15.75" customHeight="1">
      <c r="A357" s="44">
        <v>43857.791802893516</v>
      </c>
      <c r="B357" s="6">
        <v>25</v>
      </c>
      <c r="C357" s="6">
        <v>36</v>
      </c>
      <c r="D357" s="6">
        <v>9.94</v>
      </c>
      <c r="E357" s="6">
        <v>0.2</v>
      </c>
      <c r="F357" s="6">
        <v>0.66</v>
      </c>
      <c r="G357" s="6">
        <v>8.0299999999999994</v>
      </c>
      <c r="H357" s="6">
        <v>8.69</v>
      </c>
      <c r="I357" s="6">
        <v>1.84</v>
      </c>
      <c r="J357" s="6">
        <v>21</v>
      </c>
      <c r="K357" s="6">
        <v>14</v>
      </c>
      <c r="L357" s="6">
        <v>28.2</v>
      </c>
      <c r="M357" s="6">
        <v>80.099999999999994</v>
      </c>
      <c r="N357" s="6">
        <v>1010.3</v>
      </c>
      <c r="O357" s="6">
        <v>0</v>
      </c>
      <c r="P357" s="6">
        <v>1.59</v>
      </c>
      <c r="Q357" s="6">
        <v>43.33</v>
      </c>
      <c r="R357" s="6">
        <v>0</v>
      </c>
    </row>
    <row r="358" spans="1:18" ht="15.75" customHeight="1">
      <c r="A358" s="44">
        <v>43857.833469618054</v>
      </c>
      <c r="B358" s="6">
        <v>25</v>
      </c>
      <c r="C358" s="6">
        <v>36</v>
      </c>
      <c r="D358" s="6">
        <v>6.18</v>
      </c>
      <c r="E358" s="6">
        <v>0.22</v>
      </c>
      <c r="F358" s="6">
        <v>1.33</v>
      </c>
      <c r="G358" s="6">
        <v>11.07</v>
      </c>
      <c r="H358" s="6">
        <v>12.39</v>
      </c>
      <c r="I358" s="6">
        <v>1.76</v>
      </c>
      <c r="J358" s="6">
        <v>21</v>
      </c>
      <c r="K358" s="6">
        <v>7</v>
      </c>
      <c r="L358" s="6">
        <v>28.1</v>
      </c>
      <c r="M358" s="6">
        <v>80.400000000000006</v>
      </c>
      <c r="N358" s="6">
        <v>1011</v>
      </c>
      <c r="O358" s="6">
        <v>1</v>
      </c>
      <c r="P358" s="6">
        <v>1.1499999999999999</v>
      </c>
      <c r="Q358" s="6">
        <v>34.659999999999997</v>
      </c>
      <c r="R358" s="6">
        <v>0</v>
      </c>
    </row>
    <row r="359" spans="1:18" ht="15.75" customHeight="1">
      <c r="A359" s="44">
        <v>43857.875136342591</v>
      </c>
      <c r="B359" s="6">
        <v>25</v>
      </c>
      <c r="C359" s="6">
        <v>36</v>
      </c>
      <c r="D359" s="6">
        <v>9.43</v>
      </c>
      <c r="E359" s="6">
        <v>0.19</v>
      </c>
      <c r="F359" s="6">
        <v>0.67</v>
      </c>
      <c r="G359" s="6">
        <v>9.84</v>
      </c>
      <c r="H359" s="6">
        <v>10.51</v>
      </c>
      <c r="I359" s="6">
        <v>1.81</v>
      </c>
      <c r="J359" s="6">
        <v>28</v>
      </c>
      <c r="K359" s="6">
        <v>5</v>
      </c>
      <c r="L359" s="6">
        <v>28</v>
      </c>
      <c r="M359" s="6">
        <v>83</v>
      </c>
      <c r="N359" s="6">
        <v>1011.6</v>
      </c>
      <c r="O359" s="6">
        <v>0</v>
      </c>
      <c r="P359" s="6">
        <v>0.8</v>
      </c>
      <c r="Q359" s="6">
        <v>13.95</v>
      </c>
      <c r="R359" s="6">
        <v>0</v>
      </c>
    </row>
    <row r="360" spans="1:18" ht="15.75" customHeight="1">
      <c r="A360" s="44">
        <v>43857.916803067128</v>
      </c>
      <c r="B360" s="6">
        <v>25.1</v>
      </c>
      <c r="C360" s="6">
        <v>36</v>
      </c>
      <c r="D360" s="6">
        <v>7.4</v>
      </c>
      <c r="E360" s="6">
        <v>0.22</v>
      </c>
      <c r="F360" s="6">
        <v>0.34</v>
      </c>
      <c r="G360" s="6">
        <v>10.32</v>
      </c>
      <c r="H360" s="6">
        <v>10.65</v>
      </c>
      <c r="I360" s="6">
        <v>1.78</v>
      </c>
      <c r="J360" s="6">
        <v>27</v>
      </c>
      <c r="K360" s="6">
        <v>5</v>
      </c>
      <c r="L360" s="6">
        <v>27.7</v>
      </c>
      <c r="M360" s="6">
        <v>85.6</v>
      </c>
      <c r="N360" s="6">
        <v>1011.9</v>
      </c>
      <c r="O360" s="6">
        <v>1</v>
      </c>
      <c r="P360" s="6">
        <v>0.51</v>
      </c>
      <c r="Q360" s="6">
        <v>22.21</v>
      </c>
      <c r="R360" s="6">
        <v>0</v>
      </c>
    </row>
    <row r="361" spans="1:18" ht="15.75" customHeight="1">
      <c r="A361" s="44">
        <v>43857.958469791665</v>
      </c>
      <c r="B361" s="6">
        <v>25</v>
      </c>
      <c r="C361" s="6">
        <v>36</v>
      </c>
      <c r="D361" s="6">
        <v>7.47</v>
      </c>
      <c r="E361" s="6">
        <v>0.23</v>
      </c>
      <c r="F361" s="6">
        <v>0.6</v>
      </c>
      <c r="G361" s="6">
        <v>10.93</v>
      </c>
      <c r="H361" s="6">
        <v>11.53</v>
      </c>
      <c r="I361" s="6">
        <v>1.75</v>
      </c>
      <c r="J361" s="6">
        <v>16</v>
      </c>
      <c r="K361" s="6">
        <v>5</v>
      </c>
      <c r="L361" s="6">
        <v>27.7</v>
      </c>
      <c r="M361" s="6">
        <v>86.1</v>
      </c>
      <c r="N361" s="6">
        <v>1012.2</v>
      </c>
      <c r="O361" s="6">
        <v>1</v>
      </c>
      <c r="P361" s="6">
        <v>0.83</v>
      </c>
      <c r="Q361" s="6">
        <v>346.92</v>
      </c>
      <c r="R361" s="6">
        <v>0</v>
      </c>
    </row>
    <row r="362" spans="1:18" ht="15.75" customHeight="1">
      <c r="A362" s="44">
        <v>43858.000136516202</v>
      </c>
      <c r="B362" s="6">
        <v>24.9</v>
      </c>
      <c r="C362" s="6">
        <v>36</v>
      </c>
      <c r="D362" s="6">
        <v>9.74</v>
      </c>
      <c r="E362" s="6">
        <v>0.21</v>
      </c>
      <c r="F362" s="6">
        <v>0.17</v>
      </c>
      <c r="G362" s="6">
        <v>9.44</v>
      </c>
      <c r="H362" s="6">
        <v>9.61</v>
      </c>
      <c r="I362" s="6">
        <v>1.78</v>
      </c>
      <c r="J362" s="6">
        <v>10</v>
      </c>
      <c r="K362" s="6">
        <v>6</v>
      </c>
      <c r="L362" s="6">
        <v>27.4</v>
      </c>
      <c r="M362" s="6">
        <v>85</v>
      </c>
      <c r="N362" s="6">
        <v>1011.8</v>
      </c>
      <c r="O362" s="6">
        <v>0</v>
      </c>
      <c r="P362" s="6">
        <v>0.81</v>
      </c>
      <c r="Q362" s="6">
        <v>341.3</v>
      </c>
      <c r="R362" s="6">
        <v>0</v>
      </c>
    </row>
    <row r="363" spans="1:18" ht="15.75" customHeight="1">
      <c r="A363" s="44">
        <v>43858.04180324074</v>
      </c>
      <c r="B363" s="6">
        <v>25</v>
      </c>
      <c r="C363" s="6">
        <v>36</v>
      </c>
      <c r="D363" s="6">
        <v>11.18</v>
      </c>
      <c r="E363" s="6">
        <v>0.18</v>
      </c>
      <c r="F363" s="6">
        <v>0.16</v>
      </c>
      <c r="G363" s="6">
        <v>8.27</v>
      </c>
      <c r="H363" s="6">
        <v>8.43</v>
      </c>
      <c r="I363" s="6">
        <v>1.96</v>
      </c>
      <c r="J363" s="6">
        <v>10</v>
      </c>
      <c r="K363" s="6">
        <v>4</v>
      </c>
      <c r="L363" s="6">
        <v>27.4</v>
      </c>
      <c r="M363" s="6">
        <v>83.9</v>
      </c>
      <c r="N363" s="6">
        <v>1011.3</v>
      </c>
      <c r="O363" s="6">
        <v>1</v>
      </c>
      <c r="P363" s="6">
        <v>0.89</v>
      </c>
      <c r="Q363" s="6">
        <v>5.26</v>
      </c>
      <c r="R363" s="6">
        <v>0</v>
      </c>
    </row>
    <row r="364" spans="1:18" ht="15.75" customHeight="1">
      <c r="A364" s="44">
        <v>43858.083469965277</v>
      </c>
      <c r="B364" s="6">
        <v>25</v>
      </c>
      <c r="C364" s="6">
        <v>36</v>
      </c>
      <c r="D364" s="6">
        <v>19.559999999999999</v>
      </c>
      <c r="E364" s="6">
        <v>0.15</v>
      </c>
      <c r="F364" s="6">
        <v>0.11</v>
      </c>
      <c r="G364" s="6">
        <v>5.73</v>
      </c>
      <c r="H364" s="6">
        <v>5.84</v>
      </c>
      <c r="I364" s="6">
        <v>1.78</v>
      </c>
      <c r="J364" s="6">
        <v>14</v>
      </c>
      <c r="K364" s="6">
        <v>2</v>
      </c>
      <c r="L364" s="6">
        <v>24.6</v>
      </c>
      <c r="M364" s="6">
        <v>92.4</v>
      </c>
      <c r="N364" s="6">
        <v>1011.6</v>
      </c>
      <c r="O364" s="6">
        <v>2</v>
      </c>
      <c r="P364" s="6">
        <v>3.67</v>
      </c>
      <c r="Q364" s="6">
        <v>24.98</v>
      </c>
      <c r="R364" s="6">
        <v>19.399999999999999</v>
      </c>
    </row>
    <row r="365" spans="1:18" ht="15.75" customHeight="1">
      <c r="A365" s="44">
        <v>43858.125136689814</v>
      </c>
      <c r="B365" s="6">
        <v>24.9</v>
      </c>
      <c r="C365" s="6">
        <v>36</v>
      </c>
      <c r="D365" s="6">
        <v>25.19</v>
      </c>
      <c r="E365" s="6">
        <v>0.15</v>
      </c>
      <c r="F365" s="6">
        <v>0.41</v>
      </c>
      <c r="G365" s="6">
        <v>4.74</v>
      </c>
      <c r="H365" s="6">
        <v>5.15</v>
      </c>
      <c r="I365" s="6">
        <v>1.88</v>
      </c>
      <c r="J365" s="6">
        <v>8</v>
      </c>
      <c r="K365" s="6">
        <v>0</v>
      </c>
      <c r="L365" s="6">
        <v>23.6</v>
      </c>
      <c r="M365" s="6">
        <v>94.9</v>
      </c>
      <c r="N365" s="6">
        <v>1011.1</v>
      </c>
      <c r="O365" s="6">
        <v>3</v>
      </c>
      <c r="P365" s="6">
        <v>2.36</v>
      </c>
      <c r="Q365" s="6">
        <v>10.98</v>
      </c>
      <c r="R365" s="6">
        <v>3</v>
      </c>
    </row>
    <row r="366" spans="1:18" ht="15.75" customHeight="1">
      <c r="A366" s="44">
        <v>43858.166803414351</v>
      </c>
      <c r="B366" s="6">
        <v>24.5</v>
      </c>
      <c r="C366" s="6">
        <v>36</v>
      </c>
      <c r="D366" s="6">
        <v>21</v>
      </c>
      <c r="E366" s="6">
        <v>0.17</v>
      </c>
      <c r="F366" s="6">
        <v>0.15</v>
      </c>
      <c r="G366" s="6">
        <v>5.99</v>
      </c>
      <c r="H366" s="6">
        <v>6.14</v>
      </c>
      <c r="I366" s="6">
        <v>1.92</v>
      </c>
      <c r="J366" s="6">
        <v>11</v>
      </c>
      <c r="K366" s="6">
        <v>2</v>
      </c>
      <c r="L366" s="6">
        <v>24.1</v>
      </c>
      <c r="M366" s="6">
        <v>93.7</v>
      </c>
      <c r="N366" s="6">
        <v>1010.7</v>
      </c>
      <c r="O366" s="6">
        <v>2</v>
      </c>
      <c r="P366" s="6">
        <v>1.25</v>
      </c>
      <c r="Q366" s="6">
        <v>320.45999999999998</v>
      </c>
      <c r="R366" s="6">
        <v>0.8</v>
      </c>
    </row>
    <row r="367" spans="1:18" ht="15.75" customHeight="1">
      <c r="A367" s="44">
        <v>43858.208470138889</v>
      </c>
      <c r="B367" s="6">
        <v>24.4</v>
      </c>
      <c r="C367" s="6">
        <v>36</v>
      </c>
      <c r="D367" s="6">
        <v>17.149999999999999</v>
      </c>
      <c r="E367" s="6">
        <v>0.21</v>
      </c>
      <c r="F367" s="6">
        <v>1.28</v>
      </c>
      <c r="G367" s="6">
        <v>6.85</v>
      </c>
      <c r="H367" s="6">
        <v>8.1300000000000008</v>
      </c>
      <c r="I367" s="6">
        <v>2</v>
      </c>
      <c r="J367" s="6">
        <v>13</v>
      </c>
      <c r="K367" s="6">
        <v>3</v>
      </c>
      <c r="L367" s="6">
        <v>24.1</v>
      </c>
      <c r="M367" s="6">
        <v>93.6</v>
      </c>
      <c r="N367" s="6">
        <v>1010.7</v>
      </c>
      <c r="O367" s="6">
        <v>2.2000000000000002</v>
      </c>
      <c r="P367" s="6">
        <v>1.2</v>
      </c>
      <c r="Q367" s="6">
        <v>132.5</v>
      </c>
      <c r="R367" s="6">
        <v>0</v>
      </c>
    </row>
    <row r="368" spans="1:18" ht="15.75" customHeight="1">
      <c r="A368" s="44">
        <v>43858.250136863426</v>
      </c>
      <c r="B368" s="6">
        <v>24</v>
      </c>
      <c r="C368" s="6">
        <v>36</v>
      </c>
      <c r="D368" s="6">
        <v>11.59</v>
      </c>
      <c r="E368" s="6">
        <v>0.28000000000000003</v>
      </c>
      <c r="F368" s="6">
        <v>3.29</v>
      </c>
      <c r="G368" s="6">
        <v>11.92</v>
      </c>
      <c r="H368" s="6">
        <v>15.2</v>
      </c>
      <c r="I368" s="6">
        <v>2.0099999999999998</v>
      </c>
      <c r="J368" s="6">
        <v>14</v>
      </c>
      <c r="K368" s="6">
        <v>0</v>
      </c>
      <c r="L368" s="6">
        <v>23.9</v>
      </c>
      <c r="M368" s="6">
        <v>93.3</v>
      </c>
      <c r="N368" s="6">
        <v>1011.9</v>
      </c>
      <c r="O368" s="6">
        <v>11.3</v>
      </c>
      <c r="P368" s="6">
        <v>0.5</v>
      </c>
      <c r="Q368" s="6">
        <v>46.5</v>
      </c>
      <c r="R368" s="6">
        <v>0</v>
      </c>
    </row>
    <row r="369" spans="1:18" ht="15.75" customHeight="1">
      <c r="A369" s="44">
        <v>43858.291803587963</v>
      </c>
      <c r="B369" s="6">
        <v>23.8</v>
      </c>
      <c r="C369" s="6">
        <v>36</v>
      </c>
      <c r="D369" s="6">
        <v>8.34</v>
      </c>
      <c r="E369" s="6">
        <v>0.44</v>
      </c>
      <c r="F369" s="6">
        <v>4.8600000000000003</v>
      </c>
      <c r="G369" s="6">
        <v>16.420000000000002</v>
      </c>
      <c r="H369" s="6">
        <v>21.28</v>
      </c>
      <c r="I369" s="6">
        <v>2.09</v>
      </c>
      <c r="J369" s="6">
        <v>12</v>
      </c>
      <c r="K369" s="6">
        <v>0</v>
      </c>
      <c r="L369" s="6">
        <v>24.8</v>
      </c>
      <c r="M369" s="6">
        <v>91.5</v>
      </c>
      <c r="N369" s="6">
        <v>1012.9</v>
      </c>
      <c r="O369" s="6">
        <v>97.9</v>
      </c>
      <c r="P369" s="6">
        <v>0.1</v>
      </c>
      <c r="Q369" s="6">
        <v>190.9</v>
      </c>
      <c r="R369" s="6">
        <v>0</v>
      </c>
    </row>
    <row r="370" spans="1:18" ht="15.75" customHeight="1">
      <c r="A370" s="44">
        <v>43858.3334703125</v>
      </c>
      <c r="B370" s="6">
        <v>24.2</v>
      </c>
      <c r="C370" s="6">
        <v>36</v>
      </c>
      <c r="D370" s="6">
        <v>9.49</v>
      </c>
      <c r="E370" s="6">
        <v>0.59</v>
      </c>
      <c r="F370" s="6">
        <v>11.55</v>
      </c>
      <c r="G370" s="6">
        <v>17.43</v>
      </c>
      <c r="H370" s="6">
        <v>28.98</v>
      </c>
      <c r="I370" s="6">
        <v>2.2200000000000002</v>
      </c>
      <c r="J370" s="6">
        <v>26</v>
      </c>
      <c r="K370" s="6">
        <v>0</v>
      </c>
      <c r="L370" s="6">
        <v>26.2</v>
      </c>
      <c r="M370" s="6">
        <v>80.8</v>
      </c>
      <c r="N370" s="6">
        <v>1013.8</v>
      </c>
      <c r="O370" s="6">
        <v>311.3</v>
      </c>
      <c r="P370" s="6">
        <v>1</v>
      </c>
      <c r="Q370" s="6">
        <v>159.6</v>
      </c>
      <c r="R370" s="6">
        <v>0</v>
      </c>
    </row>
    <row r="371" spans="1:18" ht="15.75" customHeight="1">
      <c r="A371" s="44">
        <v>43858.375137037037</v>
      </c>
      <c r="B371" s="6">
        <v>25</v>
      </c>
      <c r="C371" s="6">
        <v>36</v>
      </c>
      <c r="D371" s="6">
        <v>16.48</v>
      </c>
      <c r="E371" s="6">
        <v>0.39</v>
      </c>
      <c r="F371" s="6">
        <v>5.22</v>
      </c>
      <c r="G371" s="6">
        <v>14.22</v>
      </c>
      <c r="H371" s="6">
        <v>19.440000000000001</v>
      </c>
      <c r="I371" s="6">
        <v>2.02</v>
      </c>
      <c r="J371" s="6">
        <v>21</v>
      </c>
      <c r="K371" s="6">
        <v>1</v>
      </c>
      <c r="L371" s="6">
        <v>27.2</v>
      </c>
      <c r="M371" s="6">
        <v>78.7</v>
      </c>
      <c r="N371" s="6">
        <v>1013.8</v>
      </c>
      <c r="O371" s="6">
        <v>519</v>
      </c>
      <c r="P371" s="6">
        <v>1.08</v>
      </c>
      <c r="Q371" s="6">
        <v>158.18</v>
      </c>
      <c r="R371" s="6">
        <v>0</v>
      </c>
    </row>
    <row r="372" spans="1:18" ht="15.75" customHeight="1">
      <c r="A372" s="44">
        <v>43858.416803761575</v>
      </c>
      <c r="B372" s="6">
        <v>25.4</v>
      </c>
      <c r="C372" s="6">
        <v>36</v>
      </c>
      <c r="D372" s="6">
        <v>25.29</v>
      </c>
      <c r="E372" s="6">
        <v>0.28000000000000003</v>
      </c>
      <c r="F372" s="6">
        <v>3.51</v>
      </c>
      <c r="G372" s="6">
        <v>10.67</v>
      </c>
      <c r="H372" s="6">
        <v>14.18</v>
      </c>
      <c r="I372" s="6">
        <v>1.98</v>
      </c>
      <c r="J372" s="6">
        <v>16</v>
      </c>
      <c r="K372" s="6">
        <v>0</v>
      </c>
      <c r="L372" s="6">
        <v>29.5</v>
      </c>
      <c r="M372" s="6">
        <v>67.599999999999994</v>
      </c>
      <c r="N372" s="6">
        <v>1013.5</v>
      </c>
      <c r="O372" s="6">
        <v>814</v>
      </c>
      <c r="P372" s="6">
        <v>1.1299999999999999</v>
      </c>
      <c r="Q372" s="6">
        <v>42.83</v>
      </c>
      <c r="R372" s="6">
        <v>0</v>
      </c>
    </row>
    <row r="373" spans="1:18" ht="15.75" customHeight="1">
      <c r="A373" s="44">
        <v>43858.458470486112</v>
      </c>
      <c r="B373" s="6">
        <v>25.6</v>
      </c>
      <c r="C373" s="6">
        <v>36</v>
      </c>
      <c r="D373" s="6">
        <v>26.68</v>
      </c>
      <c r="E373" s="6">
        <v>0.19</v>
      </c>
      <c r="F373" s="6">
        <v>1.34</v>
      </c>
      <c r="G373" s="6">
        <v>6.29</v>
      </c>
      <c r="H373" s="6">
        <v>7.63</v>
      </c>
      <c r="I373" s="6">
        <v>1.82</v>
      </c>
      <c r="J373" s="6">
        <v>7</v>
      </c>
      <c r="K373" s="6">
        <v>0</v>
      </c>
      <c r="L373" s="6">
        <v>30.3</v>
      </c>
      <c r="M373" s="6">
        <v>59.7</v>
      </c>
      <c r="N373" s="6">
        <v>1013.3</v>
      </c>
      <c r="O373" s="6">
        <v>824</v>
      </c>
      <c r="P373" s="6">
        <v>2.39</v>
      </c>
      <c r="Q373" s="6">
        <v>53.57</v>
      </c>
      <c r="R373" s="6">
        <v>0</v>
      </c>
    </row>
    <row r="374" spans="1:18" ht="15.75" customHeight="1">
      <c r="A374" s="44">
        <v>43858.500137210649</v>
      </c>
      <c r="B374" s="6">
        <v>25.5</v>
      </c>
      <c r="C374" s="6">
        <v>36</v>
      </c>
      <c r="D374" s="6">
        <v>25.21</v>
      </c>
      <c r="E374" s="6">
        <v>0.19</v>
      </c>
      <c r="F374" s="6">
        <v>1.31</v>
      </c>
      <c r="G374" s="6">
        <v>5.98</v>
      </c>
      <c r="H374" s="6">
        <v>7.29</v>
      </c>
      <c r="I374" s="6">
        <v>1.68</v>
      </c>
      <c r="J374" s="6">
        <v>7</v>
      </c>
      <c r="K374" s="6">
        <v>0</v>
      </c>
      <c r="L374" s="6">
        <v>29.7</v>
      </c>
      <c r="M374" s="6">
        <v>63.5</v>
      </c>
      <c r="N374" s="6">
        <v>1013.4</v>
      </c>
      <c r="O374" s="6">
        <v>508</v>
      </c>
      <c r="P374" s="6">
        <v>3.11</v>
      </c>
      <c r="Q374" s="6">
        <v>43.5</v>
      </c>
      <c r="R374" s="6">
        <v>0</v>
      </c>
    </row>
    <row r="375" spans="1:18" ht="15.75" customHeight="1">
      <c r="A375" s="44">
        <v>43858.541803935186</v>
      </c>
      <c r="B375" s="48"/>
      <c r="C375" s="6">
        <v>36</v>
      </c>
      <c r="D375" s="48"/>
      <c r="E375" s="48"/>
      <c r="F375" s="48"/>
      <c r="G375" s="48"/>
      <c r="H375" s="48"/>
      <c r="I375" s="48"/>
      <c r="J375" s="6">
        <v>8</v>
      </c>
      <c r="K375" s="6">
        <v>0</v>
      </c>
      <c r="L375" s="48"/>
      <c r="M375" s="48"/>
      <c r="N375" s="48"/>
      <c r="O375" s="48"/>
      <c r="P375" s="48"/>
      <c r="Q375" s="48"/>
      <c r="R375" s="48"/>
    </row>
    <row r="376" spans="1:18" ht="15.75" customHeight="1">
      <c r="A376" s="44">
        <v>43858.583470659723</v>
      </c>
      <c r="B376" s="6">
        <v>25.4</v>
      </c>
      <c r="C376" s="6">
        <v>36</v>
      </c>
      <c r="D376" s="6">
        <v>22.84</v>
      </c>
      <c r="E376" s="6">
        <v>0.21</v>
      </c>
      <c r="F376" s="6">
        <v>1.1200000000000001</v>
      </c>
      <c r="G376" s="6">
        <v>5.44</v>
      </c>
      <c r="H376" s="6">
        <v>6.56</v>
      </c>
      <c r="I376" s="6">
        <v>1.7</v>
      </c>
      <c r="J376" s="6">
        <v>10</v>
      </c>
      <c r="K376" s="6">
        <v>3</v>
      </c>
      <c r="L376" s="6">
        <v>29.8</v>
      </c>
      <c r="M376" s="6">
        <v>66.2</v>
      </c>
      <c r="N376" s="6">
        <v>1011.1</v>
      </c>
      <c r="O376" s="6">
        <v>713</v>
      </c>
      <c r="P376" s="6">
        <v>2.96</v>
      </c>
      <c r="Q376" s="6">
        <v>46.97</v>
      </c>
      <c r="R376" s="6">
        <v>0</v>
      </c>
    </row>
    <row r="377" spans="1:18" ht="15.75" customHeight="1">
      <c r="A377" s="44">
        <v>43858.625137384261</v>
      </c>
      <c r="B377" s="6">
        <v>25.6</v>
      </c>
      <c r="C377" s="6">
        <v>36</v>
      </c>
      <c r="D377" s="6">
        <v>22.97</v>
      </c>
      <c r="E377" s="6">
        <v>0.2</v>
      </c>
      <c r="F377" s="6">
        <v>0.86</v>
      </c>
      <c r="G377" s="6">
        <v>5.2</v>
      </c>
      <c r="H377" s="6">
        <v>6.06</v>
      </c>
      <c r="I377" s="6">
        <v>1.67</v>
      </c>
      <c r="J377" s="6">
        <v>11</v>
      </c>
      <c r="K377" s="6">
        <v>2</v>
      </c>
      <c r="L377" s="6">
        <v>29.7</v>
      </c>
      <c r="M377" s="6">
        <v>64.599999999999994</v>
      </c>
      <c r="N377" s="6">
        <v>1010.3</v>
      </c>
      <c r="O377" s="6">
        <v>703</v>
      </c>
      <c r="P377" s="6">
        <v>2.64</v>
      </c>
      <c r="Q377" s="6">
        <v>51.18</v>
      </c>
      <c r="R377" s="6">
        <v>0</v>
      </c>
    </row>
    <row r="378" spans="1:18" ht="15.75" customHeight="1">
      <c r="A378" s="44">
        <v>43858.666804108798</v>
      </c>
      <c r="B378" s="6">
        <v>26</v>
      </c>
      <c r="C378" s="6">
        <v>36</v>
      </c>
      <c r="D378" s="6">
        <v>21.65</v>
      </c>
      <c r="E378" s="6">
        <v>0.19</v>
      </c>
      <c r="F378" s="6">
        <v>1.06</v>
      </c>
      <c r="G378" s="6">
        <v>5.79</v>
      </c>
      <c r="H378" s="6">
        <v>6.85</v>
      </c>
      <c r="I378" s="6">
        <v>1.71</v>
      </c>
      <c r="J378" s="6">
        <v>7</v>
      </c>
      <c r="K378" s="6">
        <v>0</v>
      </c>
      <c r="L378" s="6">
        <v>29.4</v>
      </c>
      <c r="M378" s="6">
        <v>64</v>
      </c>
      <c r="N378" s="6">
        <v>1009.3</v>
      </c>
      <c r="O378" s="6">
        <v>350</v>
      </c>
      <c r="P378" s="6">
        <v>2.78</v>
      </c>
      <c r="Q378" s="6">
        <v>70.680000000000007</v>
      </c>
      <c r="R378" s="6">
        <v>0</v>
      </c>
    </row>
    <row r="379" spans="1:18" ht="15.75" customHeight="1">
      <c r="A379" s="44">
        <v>43858.708470833335</v>
      </c>
      <c r="B379" s="6">
        <v>25.3</v>
      </c>
      <c r="C379" s="6">
        <v>36</v>
      </c>
      <c r="D379" s="6">
        <v>18.149999999999999</v>
      </c>
      <c r="E379" s="6">
        <v>0.25</v>
      </c>
      <c r="F379" s="6">
        <v>2.91</v>
      </c>
      <c r="G379" s="6">
        <v>9.08</v>
      </c>
      <c r="H379" s="6">
        <v>11.99</v>
      </c>
      <c r="I379" s="6">
        <v>1.79</v>
      </c>
      <c r="J379" s="6">
        <v>11</v>
      </c>
      <c r="K379" s="6">
        <v>0</v>
      </c>
      <c r="L379" s="6">
        <v>28.8</v>
      </c>
      <c r="M379" s="6">
        <v>66.599999999999994</v>
      </c>
      <c r="N379" s="6">
        <v>1008.5</v>
      </c>
      <c r="O379" s="6">
        <v>136</v>
      </c>
      <c r="P379" s="6">
        <v>2.93</v>
      </c>
      <c r="Q379" s="6">
        <v>97.28</v>
      </c>
      <c r="R379" s="6">
        <v>0</v>
      </c>
    </row>
    <row r="380" spans="1:18" ht="15.75" customHeight="1">
      <c r="A380" s="44">
        <v>43858.750137557872</v>
      </c>
      <c r="B380" s="6">
        <v>24.3</v>
      </c>
      <c r="C380" s="6">
        <v>36</v>
      </c>
      <c r="D380" s="6">
        <v>14.37</v>
      </c>
      <c r="E380" s="6">
        <v>0.43</v>
      </c>
      <c r="F380" s="6">
        <v>3.04</v>
      </c>
      <c r="G380" s="6">
        <v>11.22</v>
      </c>
      <c r="H380" s="6">
        <v>14.26</v>
      </c>
      <c r="I380" s="6">
        <v>1.81</v>
      </c>
      <c r="J380" s="6">
        <v>32</v>
      </c>
      <c r="K380" s="6">
        <v>3</v>
      </c>
      <c r="L380" s="6">
        <v>27.8</v>
      </c>
      <c r="M380" s="6">
        <v>71.599999999999994</v>
      </c>
      <c r="N380" s="6">
        <v>1008.1</v>
      </c>
      <c r="O380" s="6">
        <v>30</v>
      </c>
      <c r="P380" s="6">
        <v>3.01</v>
      </c>
      <c r="Q380" s="6">
        <v>112.48</v>
      </c>
      <c r="R380" s="6">
        <v>0</v>
      </c>
    </row>
    <row r="381" spans="1:18" ht="15.75" customHeight="1">
      <c r="A381" s="44">
        <v>43858.791804282409</v>
      </c>
      <c r="B381" s="6">
        <v>23.9</v>
      </c>
      <c r="C381" s="6">
        <v>36</v>
      </c>
      <c r="D381" s="6">
        <v>11.34</v>
      </c>
      <c r="E381" s="6">
        <v>0.35</v>
      </c>
      <c r="F381" s="6">
        <v>1.4</v>
      </c>
      <c r="G381" s="6">
        <v>12.98</v>
      </c>
      <c r="H381" s="6">
        <v>14.38</v>
      </c>
      <c r="I381" s="6">
        <v>1.96</v>
      </c>
      <c r="J381" s="6">
        <v>27</v>
      </c>
      <c r="K381" s="6">
        <v>7</v>
      </c>
      <c r="L381" s="6">
        <v>26.8</v>
      </c>
      <c r="M381" s="6">
        <v>76.599999999999994</v>
      </c>
      <c r="N381" s="6">
        <v>1008.3</v>
      </c>
      <c r="O381" s="6">
        <v>0</v>
      </c>
      <c r="P381" s="6">
        <v>2.54</v>
      </c>
      <c r="Q381" s="6">
        <v>117.24</v>
      </c>
      <c r="R381" s="6">
        <v>0</v>
      </c>
    </row>
    <row r="382" spans="1:18" ht="15.75" customHeight="1">
      <c r="A382" s="44">
        <v>43858.833471006947</v>
      </c>
      <c r="B382" s="6">
        <v>23.6</v>
      </c>
      <c r="C382" s="6">
        <v>36</v>
      </c>
      <c r="D382" s="6">
        <v>10.49</v>
      </c>
      <c r="E382" s="6">
        <v>0.33</v>
      </c>
      <c r="F382" s="6">
        <v>0.67</v>
      </c>
      <c r="G382" s="6">
        <v>12.1</v>
      </c>
      <c r="H382" s="6">
        <v>12.77</v>
      </c>
      <c r="I382" s="6">
        <v>2</v>
      </c>
      <c r="J382" s="6">
        <v>26</v>
      </c>
      <c r="K382" s="6">
        <v>9</v>
      </c>
      <c r="L382" s="6">
        <v>26.2</v>
      </c>
      <c r="M382" s="6">
        <v>81.599999999999994</v>
      </c>
      <c r="N382" s="6">
        <v>1008.7</v>
      </c>
      <c r="O382" s="6">
        <v>0</v>
      </c>
      <c r="P382" s="6">
        <v>2.2200000000000002</v>
      </c>
      <c r="Q382" s="6">
        <v>114.81</v>
      </c>
      <c r="R382" s="6">
        <v>0</v>
      </c>
    </row>
    <row r="383" spans="1:18" ht="15.75" customHeight="1">
      <c r="A383" s="44">
        <v>43858.875137731484</v>
      </c>
      <c r="B383" s="6">
        <v>23.5</v>
      </c>
      <c r="C383" s="6">
        <v>36</v>
      </c>
      <c r="D383" s="6">
        <v>7.87</v>
      </c>
      <c r="E383" s="6">
        <v>0.33</v>
      </c>
      <c r="F383" s="6">
        <v>0.43</v>
      </c>
      <c r="G383" s="6">
        <v>13.98</v>
      </c>
      <c r="H383" s="6">
        <v>14.42</v>
      </c>
      <c r="I383" s="6">
        <v>2.15</v>
      </c>
      <c r="J383" s="6">
        <v>17</v>
      </c>
      <c r="K383" s="6">
        <v>9</v>
      </c>
      <c r="L383" s="6">
        <v>25.9</v>
      </c>
      <c r="M383" s="6">
        <v>83.5</v>
      </c>
      <c r="N383" s="6">
        <v>1009.8</v>
      </c>
      <c r="O383" s="6">
        <v>0</v>
      </c>
      <c r="P383" s="6">
        <v>0.51</v>
      </c>
      <c r="Q383" s="6">
        <v>42.76</v>
      </c>
      <c r="R383" s="6">
        <v>0</v>
      </c>
    </row>
    <row r="384" spans="1:18" ht="15.75" customHeight="1">
      <c r="A384" s="44">
        <v>43858.916804456021</v>
      </c>
      <c r="B384" s="6">
        <v>23.6</v>
      </c>
      <c r="C384" s="6">
        <v>36</v>
      </c>
      <c r="D384" s="6">
        <v>0.9</v>
      </c>
      <c r="E384" s="6">
        <v>0.57999999999999996</v>
      </c>
      <c r="F384" s="6">
        <v>5.45</v>
      </c>
      <c r="G384" s="6">
        <v>22.5</v>
      </c>
      <c r="H384" s="6">
        <v>27.95</v>
      </c>
      <c r="I384" s="6">
        <v>2.19</v>
      </c>
      <c r="J384" s="6">
        <v>69</v>
      </c>
      <c r="K384" s="6">
        <v>18</v>
      </c>
      <c r="L384" s="6">
        <v>25.7</v>
      </c>
      <c r="M384" s="6">
        <v>85.6</v>
      </c>
      <c r="N384" s="6">
        <v>1010.5</v>
      </c>
      <c r="O384" s="6">
        <v>0</v>
      </c>
      <c r="P384" s="6">
        <v>0.44</v>
      </c>
      <c r="Q384" s="6">
        <v>141.85</v>
      </c>
      <c r="R384" s="6">
        <v>0</v>
      </c>
    </row>
    <row r="385" spans="1:18" ht="15.75" customHeight="1">
      <c r="A385" s="44">
        <v>43858.958471180558</v>
      </c>
      <c r="B385" s="6">
        <v>23.6</v>
      </c>
      <c r="C385" s="6">
        <v>36</v>
      </c>
      <c r="D385" s="6">
        <v>1.88</v>
      </c>
      <c r="E385" s="6">
        <v>0.59</v>
      </c>
      <c r="F385" s="6">
        <v>3.01</v>
      </c>
      <c r="G385" s="6">
        <v>25.03</v>
      </c>
      <c r="H385" s="6">
        <v>28.04</v>
      </c>
      <c r="I385" s="6">
        <v>2.27</v>
      </c>
      <c r="J385" s="6">
        <v>39</v>
      </c>
      <c r="K385" s="6">
        <v>5</v>
      </c>
      <c r="L385" s="6">
        <v>25.7</v>
      </c>
      <c r="M385" s="6">
        <v>85.4</v>
      </c>
      <c r="N385" s="6">
        <v>1010.9</v>
      </c>
      <c r="O385" s="6">
        <v>0</v>
      </c>
      <c r="P385" s="6">
        <v>0.49</v>
      </c>
      <c r="Q385" s="6">
        <v>189.56</v>
      </c>
      <c r="R385" s="6">
        <v>0</v>
      </c>
    </row>
    <row r="386" spans="1:18" ht="15.75" customHeight="1">
      <c r="A386" s="44">
        <v>43859.000137905095</v>
      </c>
      <c r="B386" s="6">
        <v>23.6</v>
      </c>
      <c r="C386" s="6">
        <v>36</v>
      </c>
      <c r="D386" s="6">
        <v>0.48</v>
      </c>
      <c r="E386" s="6">
        <v>0.56999999999999995</v>
      </c>
      <c r="F386" s="6">
        <v>5.0999999999999996</v>
      </c>
      <c r="G386" s="6">
        <v>29.4</v>
      </c>
      <c r="H386" s="6">
        <v>34.5</v>
      </c>
      <c r="I386" s="6">
        <v>2.2799999999999998</v>
      </c>
      <c r="J386" s="6">
        <v>50</v>
      </c>
      <c r="K386" s="6">
        <v>8</v>
      </c>
      <c r="L386" s="6">
        <v>25.8</v>
      </c>
      <c r="M386" s="6">
        <v>86</v>
      </c>
      <c r="N386" s="6">
        <v>1010.6</v>
      </c>
      <c r="O386" s="6">
        <v>1</v>
      </c>
      <c r="P386" s="6">
        <v>0.37</v>
      </c>
      <c r="Q386" s="6">
        <v>198.04</v>
      </c>
      <c r="R386" s="6">
        <v>0</v>
      </c>
    </row>
    <row r="387" spans="1:18" ht="15.75" customHeight="1">
      <c r="A387" s="44">
        <v>43859.041804629633</v>
      </c>
      <c r="B387" s="6">
        <v>23.5</v>
      </c>
      <c r="C387" s="6">
        <v>36</v>
      </c>
      <c r="D387" s="6">
        <v>0.23</v>
      </c>
      <c r="E387" s="6">
        <v>0.59</v>
      </c>
      <c r="F387" s="6">
        <v>5.83</v>
      </c>
      <c r="G387" s="6">
        <v>30.63</v>
      </c>
      <c r="H387" s="6">
        <v>36.46</v>
      </c>
      <c r="I387" s="6">
        <v>2.15</v>
      </c>
      <c r="J387" s="6">
        <v>49</v>
      </c>
      <c r="K387" s="6">
        <v>6</v>
      </c>
      <c r="L387" s="6">
        <v>25.6</v>
      </c>
      <c r="M387" s="6">
        <v>86.6</v>
      </c>
      <c r="N387" s="6">
        <v>1010</v>
      </c>
      <c r="O387" s="6">
        <v>-1</v>
      </c>
      <c r="P387" s="6">
        <v>0.34</v>
      </c>
      <c r="Q387" s="6">
        <v>176.42</v>
      </c>
      <c r="R387" s="6">
        <v>0</v>
      </c>
    </row>
    <row r="388" spans="1:18" ht="15.75" customHeight="1">
      <c r="A388" s="44">
        <v>43859.08347135417</v>
      </c>
      <c r="B388" s="6">
        <v>23.3</v>
      </c>
      <c r="C388" s="6">
        <v>36</v>
      </c>
      <c r="D388" s="6">
        <v>0.24</v>
      </c>
      <c r="E388" s="6">
        <v>0.67</v>
      </c>
      <c r="F388" s="6">
        <v>8.17</v>
      </c>
      <c r="G388" s="6">
        <v>29.03</v>
      </c>
      <c r="H388" s="6">
        <v>37.200000000000003</v>
      </c>
      <c r="I388" s="6">
        <v>2.16</v>
      </c>
      <c r="J388" s="6">
        <v>52</v>
      </c>
      <c r="K388" s="6">
        <v>8</v>
      </c>
      <c r="L388" s="6">
        <v>25.4</v>
      </c>
      <c r="M388" s="6">
        <v>88.5</v>
      </c>
      <c r="N388" s="6">
        <v>1009.5</v>
      </c>
      <c r="O388" s="6">
        <v>1</v>
      </c>
      <c r="P388" s="6">
        <v>0.47</v>
      </c>
      <c r="Q388" s="6">
        <v>167.43</v>
      </c>
      <c r="R388" s="6">
        <v>0</v>
      </c>
    </row>
    <row r="389" spans="1:18" ht="15.75" customHeight="1">
      <c r="A389" s="44">
        <v>43859.125138078707</v>
      </c>
      <c r="B389" s="6">
        <v>23.4</v>
      </c>
      <c r="C389" s="6">
        <v>36</v>
      </c>
      <c r="D389" s="6">
        <v>0.1</v>
      </c>
      <c r="E389" s="6">
        <v>0.7</v>
      </c>
      <c r="F389" s="6">
        <v>11.42</v>
      </c>
      <c r="G389" s="6">
        <v>31.9</v>
      </c>
      <c r="H389" s="6">
        <v>43.31</v>
      </c>
      <c r="I389" s="6">
        <v>2.19</v>
      </c>
      <c r="J389" s="6">
        <v>53</v>
      </c>
      <c r="K389" s="6">
        <v>19</v>
      </c>
      <c r="L389" s="6">
        <v>25.1</v>
      </c>
      <c r="M389" s="6">
        <v>91</v>
      </c>
      <c r="N389" s="6">
        <v>1009.4</v>
      </c>
      <c r="O389" s="6">
        <v>0</v>
      </c>
      <c r="P389" s="6">
        <v>0.94</v>
      </c>
      <c r="Q389" s="6">
        <v>172.73</v>
      </c>
      <c r="R389" s="6">
        <v>0</v>
      </c>
    </row>
    <row r="390" spans="1:18" ht="15.75" customHeight="1">
      <c r="A390" s="44">
        <v>43859.166804803244</v>
      </c>
      <c r="B390" s="6">
        <v>23.5</v>
      </c>
      <c r="C390" s="6">
        <v>36</v>
      </c>
      <c r="D390" s="6">
        <v>0.21</v>
      </c>
      <c r="E390" s="6">
        <v>0.62</v>
      </c>
      <c r="F390" s="6">
        <v>5.5</v>
      </c>
      <c r="G390" s="6">
        <v>32.19</v>
      </c>
      <c r="H390" s="6">
        <v>37.69</v>
      </c>
      <c r="I390" s="6">
        <v>2.17</v>
      </c>
      <c r="J390" s="6">
        <v>57</v>
      </c>
      <c r="K390" s="6">
        <v>23</v>
      </c>
      <c r="L390" s="6">
        <v>25.2</v>
      </c>
      <c r="M390" s="6">
        <v>89.1</v>
      </c>
      <c r="N390" s="6">
        <v>1010</v>
      </c>
      <c r="O390" s="6">
        <v>2</v>
      </c>
      <c r="P390" s="6">
        <v>0.4</v>
      </c>
      <c r="Q390" s="6">
        <v>26.3</v>
      </c>
      <c r="R390" s="6">
        <v>0</v>
      </c>
    </row>
    <row r="391" spans="1:18" ht="15.75" customHeight="1">
      <c r="A391" s="44">
        <v>43859.208471527774</v>
      </c>
      <c r="B391" s="6">
        <v>23.5</v>
      </c>
      <c r="C391" s="6">
        <v>36</v>
      </c>
      <c r="D391" s="6">
        <v>0.92</v>
      </c>
      <c r="E391" s="6">
        <v>0.54</v>
      </c>
      <c r="F391" s="6">
        <v>1.25</v>
      </c>
      <c r="G391" s="6">
        <v>26.81</v>
      </c>
      <c r="H391" s="6">
        <v>28.05</v>
      </c>
      <c r="I391" s="6">
        <v>2.19</v>
      </c>
      <c r="J391" s="6">
        <v>55</v>
      </c>
      <c r="K391" s="6">
        <v>19</v>
      </c>
      <c r="L391" s="6">
        <v>25</v>
      </c>
      <c r="M391" s="6">
        <v>89.9</v>
      </c>
      <c r="N391" s="6">
        <v>1010.4</v>
      </c>
      <c r="O391" s="6">
        <v>0.3</v>
      </c>
      <c r="P391" s="6">
        <v>0.3</v>
      </c>
      <c r="Q391" s="6">
        <v>95.8</v>
      </c>
      <c r="R391" s="6">
        <v>0</v>
      </c>
    </row>
    <row r="392" spans="1:18" ht="15.75" customHeight="1">
      <c r="A392" s="44">
        <v>43859.250138252311</v>
      </c>
      <c r="B392" s="6">
        <v>23</v>
      </c>
      <c r="C392" s="6">
        <v>36</v>
      </c>
      <c r="D392" s="6">
        <v>0.48</v>
      </c>
      <c r="E392" s="6">
        <v>0.49</v>
      </c>
      <c r="F392" s="6">
        <v>4.0999999999999996</v>
      </c>
      <c r="G392" s="6">
        <v>21.42</v>
      </c>
      <c r="H392" s="6">
        <v>25.53</v>
      </c>
      <c r="I392" s="6">
        <v>2.19</v>
      </c>
      <c r="J392" s="6">
        <v>30</v>
      </c>
      <c r="K392" s="6">
        <v>7</v>
      </c>
      <c r="L392" s="6">
        <v>25.1</v>
      </c>
      <c r="M392" s="6">
        <v>91.1</v>
      </c>
      <c r="N392" s="6">
        <v>1011</v>
      </c>
      <c r="O392" s="6">
        <v>24.3</v>
      </c>
      <c r="P392" s="6">
        <v>1.2</v>
      </c>
      <c r="Q392" s="6">
        <v>85.3</v>
      </c>
      <c r="R392" s="6">
        <v>0</v>
      </c>
    </row>
    <row r="393" spans="1:18" ht="15.75" customHeight="1">
      <c r="A393" s="44">
        <v>43859.291804976849</v>
      </c>
      <c r="B393" s="6">
        <v>22.9</v>
      </c>
      <c r="C393" s="6">
        <v>36</v>
      </c>
      <c r="D393" s="6">
        <v>2.02</v>
      </c>
      <c r="E393" s="6">
        <v>0.56000000000000005</v>
      </c>
      <c r="F393" s="6">
        <v>11.88</v>
      </c>
      <c r="G393" s="6">
        <v>19.28</v>
      </c>
      <c r="H393" s="6">
        <v>31.16</v>
      </c>
      <c r="I393" s="6">
        <v>2.13</v>
      </c>
      <c r="J393" s="6">
        <v>42</v>
      </c>
      <c r="K393" s="6">
        <v>6</v>
      </c>
      <c r="L393" s="6">
        <v>26.7</v>
      </c>
      <c r="M393" s="6">
        <v>82.8</v>
      </c>
      <c r="N393" s="6">
        <v>1011.6</v>
      </c>
      <c r="O393" s="6">
        <v>130.1</v>
      </c>
      <c r="P393" s="6">
        <v>1.4</v>
      </c>
      <c r="Q393" s="6">
        <v>117.1</v>
      </c>
      <c r="R393" s="6">
        <v>0</v>
      </c>
    </row>
    <row r="394" spans="1:18" ht="15.75" customHeight="1">
      <c r="A394" s="44">
        <v>43859.333471701386</v>
      </c>
      <c r="B394" s="6">
        <v>23.7</v>
      </c>
      <c r="C394" s="6">
        <v>36</v>
      </c>
      <c r="D394" s="6">
        <v>8.27</v>
      </c>
      <c r="E394" s="6">
        <v>0.52</v>
      </c>
      <c r="F394" s="6">
        <v>8.68</v>
      </c>
      <c r="G394" s="6">
        <v>16.11</v>
      </c>
      <c r="H394" s="6">
        <v>24.79</v>
      </c>
      <c r="I394" s="6">
        <v>2.08</v>
      </c>
      <c r="J394" s="6">
        <v>46</v>
      </c>
      <c r="K394" s="6">
        <v>7</v>
      </c>
      <c r="L394" s="6">
        <v>28</v>
      </c>
      <c r="M394" s="6">
        <v>78.2</v>
      </c>
      <c r="N394" s="6">
        <v>1012.6</v>
      </c>
      <c r="O394" s="6">
        <v>256.10000000000002</v>
      </c>
      <c r="P394" s="6">
        <v>1.5</v>
      </c>
      <c r="Q394" s="6">
        <v>112</v>
      </c>
      <c r="R394" s="6">
        <v>0</v>
      </c>
    </row>
    <row r="395" spans="1:18" ht="15.75" customHeight="1">
      <c r="A395" s="44">
        <v>43859.375138425923</v>
      </c>
      <c r="B395" s="47"/>
      <c r="C395" s="6">
        <v>36</v>
      </c>
      <c r="D395" s="6">
        <v>16.48</v>
      </c>
      <c r="E395" s="6">
        <v>0.35</v>
      </c>
      <c r="F395" s="6">
        <v>3.15</v>
      </c>
      <c r="G395" s="6">
        <v>12.7</v>
      </c>
      <c r="H395" s="6">
        <v>15.86</v>
      </c>
      <c r="I395" s="6">
        <v>1.88</v>
      </c>
      <c r="J395" s="6">
        <v>21</v>
      </c>
      <c r="K395" s="6">
        <v>5</v>
      </c>
      <c r="L395" s="47"/>
      <c r="M395" s="47"/>
      <c r="N395" s="47"/>
      <c r="O395" s="47"/>
      <c r="P395" s="47"/>
      <c r="Q395" s="47"/>
      <c r="R395" s="47"/>
    </row>
    <row r="396" spans="1:18" ht="15.75" customHeight="1">
      <c r="A396" s="44">
        <v>43859.41680515046</v>
      </c>
      <c r="B396" s="6">
        <v>24.3</v>
      </c>
      <c r="C396" s="6">
        <v>36</v>
      </c>
      <c r="D396" s="6">
        <v>21.24</v>
      </c>
      <c r="E396" s="6">
        <v>0.26</v>
      </c>
      <c r="F396" s="6">
        <v>1.0900000000000001</v>
      </c>
      <c r="G396" s="6">
        <v>7.75</v>
      </c>
      <c r="H396" s="6">
        <v>8.84</v>
      </c>
      <c r="I396" s="6">
        <v>1.77</v>
      </c>
      <c r="J396" s="6">
        <v>9</v>
      </c>
      <c r="K396" s="6">
        <v>0</v>
      </c>
      <c r="L396" s="6">
        <v>27.8</v>
      </c>
      <c r="M396" s="6">
        <v>61.5</v>
      </c>
      <c r="N396" s="47"/>
      <c r="O396" s="6">
        <v>731</v>
      </c>
      <c r="P396" s="6">
        <v>2.65</v>
      </c>
      <c r="Q396" s="6">
        <v>65.67</v>
      </c>
      <c r="R396" s="6">
        <v>0.2</v>
      </c>
    </row>
    <row r="397" spans="1:18" ht="15.75" customHeight="1">
      <c r="A397" s="44">
        <v>43859.458471874997</v>
      </c>
      <c r="B397" s="6">
        <v>21</v>
      </c>
      <c r="C397" s="6">
        <v>36</v>
      </c>
      <c r="D397" s="6">
        <v>16.850000000000001</v>
      </c>
      <c r="E397" s="47"/>
      <c r="F397" s="47"/>
      <c r="G397" s="47"/>
      <c r="H397" s="47"/>
      <c r="I397" s="47"/>
      <c r="J397" s="47"/>
      <c r="K397" s="47"/>
      <c r="L397" s="47"/>
      <c r="M397" s="6">
        <v>49.3</v>
      </c>
      <c r="N397" s="47"/>
      <c r="O397" s="6">
        <v>703</v>
      </c>
      <c r="P397" s="6">
        <v>2.54</v>
      </c>
      <c r="Q397" s="6">
        <v>40.58</v>
      </c>
      <c r="R397" s="6">
        <v>0</v>
      </c>
    </row>
    <row r="398" spans="1:18" ht="15.75" customHeight="1">
      <c r="A398" s="44">
        <v>43859.500138599535</v>
      </c>
      <c r="B398" s="6">
        <v>25.6</v>
      </c>
      <c r="C398" s="6">
        <v>36</v>
      </c>
      <c r="D398" s="6">
        <v>22.19</v>
      </c>
      <c r="E398" s="6">
        <v>0.43</v>
      </c>
      <c r="F398" s="6">
        <v>0.99</v>
      </c>
      <c r="G398" s="6">
        <v>6.09</v>
      </c>
      <c r="H398" s="6">
        <v>7.08</v>
      </c>
      <c r="I398" s="6">
        <v>2.11</v>
      </c>
      <c r="J398" s="47"/>
      <c r="K398" s="47"/>
      <c r="L398" s="6">
        <v>31.3</v>
      </c>
      <c r="M398" s="6">
        <v>53.5</v>
      </c>
      <c r="N398" s="6">
        <v>1011.8</v>
      </c>
      <c r="O398" s="6">
        <v>1072</v>
      </c>
      <c r="P398" s="6">
        <v>2.83</v>
      </c>
      <c r="Q398" s="6">
        <v>42.18</v>
      </c>
      <c r="R398" s="6">
        <v>0</v>
      </c>
    </row>
    <row r="399" spans="1:18" ht="15.75" customHeight="1">
      <c r="A399" s="44">
        <v>43859.541805324072</v>
      </c>
      <c r="B399" s="6">
        <v>25.3</v>
      </c>
      <c r="C399" s="6">
        <v>36</v>
      </c>
      <c r="D399" s="6">
        <v>21.95</v>
      </c>
      <c r="E399" s="6">
        <v>0.5</v>
      </c>
      <c r="F399" s="6">
        <v>1.32</v>
      </c>
      <c r="G399" s="6">
        <v>6.12</v>
      </c>
      <c r="H399" s="6">
        <v>7.44</v>
      </c>
      <c r="I399" s="6">
        <v>2.0099999999999998</v>
      </c>
      <c r="J399" s="6">
        <v>6</v>
      </c>
      <c r="K399" s="6">
        <v>0</v>
      </c>
      <c r="L399" s="6">
        <v>31.5</v>
      </c>
      <c r="M399" s="6">
        <v>50.6</v>
      </c>
      <c r="N399" s="6">
        <v>1011.1</v>
      </c>
      <c r="O399" s="6">
        <v>775</v>
      </c>
      <c r="P399" s="6">
        <v>2.74</v>
      </c>
      <c r="Q399" s="6">
        <v>46.8</v>
      </c>
      <c r="R399" s="6">
        <v>0</v>
      </c>
    </row>
    <row r="400" spans="1:18" ht="15.75" customHeight="1">
      <c r="A400" s="44">
        <v>43859.583472048609</v>
      </c>
      <c r="B400" s="6">
        <v>24.5</v>
      </c>
      <c r="C400" s="6">
        <v>36</v>
      </c>
      <c r="D400" s="6">
        <v>22.03</v>
      </c>
      <c r="E400" s="6">
        <v>0.55000000000000004</v>
      </c>
      <c r="F400" s="6">
        <v>1.2</v>
      </c>
      <c r="G400" s="6">
        <v>5.68</v>
      </c>
      <c r="H400" s="6">
        <v>6.88</v>
      </c>
      <c r="I400" s="6">
        <v>2.12</v>
      </c>
      <c r="J400" s="6">
        <v>7</v>
      </c>
      <c r="K400" s="6">
        <v>0</v>
      </c>
      <c r="L400" s="6">
        <v>31.6</v>
      </c>
      <c r="M400" s="6">
        <v>50</v>
      </c>
      <c r="N400" s="6">
        <v>1010.6</v>
      </c>
      <c r="O400" s="6">
        <v>837</v>
      </c>
      <c r="P400" s="6">
        <v>2.76</v>
      </c>
      <c r="Q400" s="6">
        <v>63.79</v>
      </c>
      <c r="R400" s="6">
        <v>0</v>
      </c>
    </row>
    <row r="401" spans="1:18" ht="15.75" customHeight="1">
      <c r="A401" s="44">
        <v>43859.625138773146</v>
      </c>
      <c r="B401" s="6">
        <v>25.1</v>
      </c>
      <c r="C401" s="6">
        <v>36</v>
      </c>
      <c r="D401" s="6">
        <v>21.7</v>
      </c>
      <c r="E401" s="6">
        <v>0.61</v>
      </c>
      <c r="F401" s="6">
        <v>0.87</v>
      </c>
      <c r="G401" s="6">
        <v>5.18</v>
      </c>
      <c r="H401" s="6">
        <v>6.04</v>
      </c>
      <c r="I401" s="6">
        <v>1.84</v>
      </c>
      <c r="J401" s="6">
        <v>4</v>
      </c>
      <c r="K401" s="6">
        <v>2</v>
      </c>
      <c r="L401" s="6">
        <v>31.5</v>
      </c>
      <c r="M401" s="6">
        <v>51.6</v>
      </c>
      <c r="N401" s="6">
        <v>1009.8</v>
      </c>
      <c r="O401" s="6">
        <v>678</v>
      </c>
      <c r="P401" s="6">
        <v>3.34</v>
      </c>
      <c r="Q401" s="6">
        <v>43.89</v>
      </c>
      <c r="R401" s="6">
        <v>0</v>
      </c>
    </row>
    <row r="402" spans="1:18" ht="15.75" customHeight="1">
      <c r="A402" s="44">
        <v>43859.666805497684</v>
      </c>
      <c r="B402" s="6">
        <v>26.1</v>
      </c>
      <c r="C402" s="6">
        <v>36</v>
      </c>
      <c r="D402" s="6">
        <v>20.74</v>
      </c>
      <c r="E402" s="6">
        <v>0.68</v>
      </c>
      <c r="F402" s="6">
        <v>0.84</v>
      </c>
      <c r="G402" s="6">
        <v>5.09</v>
      </c>
      <c r="H402" s="6">
        <v>5.93</v>
      </c>
      <c r="I402" s="6">
        <v>1.55</v>
      </c>
      <c r="J402" s="6">
        <v>8</v>
      </c>
      <c r="K402" s="6">
        <v>1</v>
      </c>
      <c r="L402" s="6">
        <v>31.2</v>
      </c>
      <c r="M402" s="6">
        <v>54.8</v>
      </c>
      <c r="N402" s="6">
        <v>1009.5</v>
      </c>
      <c r="O402" s="6">
        <v>519</v>
      </c>
      <c r="P402" s="6">
        <v>3.21</v>
      </c>
      <c r="Q402" s="6">
        <v>45.23</v>
      </c>
      <c r="R402" s="6">
        <v>0</v>
      </c>
    </row>
    <row r="403" spans="1:18" ht="15.75" customHeight="1">
      <c r="A403" s="44">
        <v>43859.708472222221</v>
      </c>
      <c r="B403" s="6">
        <v>26.2</v>
      </c>
      <c r="C403" s="6">
        <v>36</v>
      </c>
      <c r="D403" s="6">
        <v>20.239999999999998</v>
      </c>
      <c r="E403" s="6">
        <v>0.73</v>
      </c>
      <c r="F403" s="6">
        <v>1.1200000000000001</v>
      </c>
      <c r="G403" s="6">
        <v>6.09</v>
      </c>
      <c r="H403" s="6">
        <v>7.2</v>
      </c>
      <c r="I403" s="6">
        <v>1.66</v>
      </c>
      <c r="J403" s="6">
        <v>10</v>
      </c>
      <c r="K403" s="6">
        <v>0</v>
      </c>
      <c r="L403" s="6">
        <v>30.4</v>
      </c>
      <c r="M403" s="6">
        <v>62.4</v>
      </c>
      <c r="N403" s="6">
        <v>1009.5</v>
      </c>
      <c r="O403" s="6">
        <v>234</v>
      </c>
      <c r="P403" s="6">
        <v>2.91</v>
      </c>
      <c r="Q403" s="6">
        <v>39.21</v>
      </c>
      <c r="R403" s="6">
        <v>0</v>
      </c>
    </row>
    <row r="404" spans="1:18" ht="15.75" customHeight="1">
      <c r="A404" s="44">
        <v>43859.750138946758</v>
      </c>
      <c r="B404" s="6">
        <v>25.1</v>
      </c>
      <c r="C404" s="6">
        <v>36</v>
      </c>
      <c r="D404" s="6">
        <v>18.5</v>
      </c>
      <c r="E404" s="6">
        <v>0.98</v>
      </c>
      <c r="F404" s="6">
        <v>2.13</v>
      </c>
      <c r="G404" s="6">
        <v>7.47</v>
      </c>
      <c r="H404" s="6">
        <v>9.6</v>
      </c>
      <c r="I404" s="6">
        <v>1.64</v>
      </c>
      <c r="J404" s="6">
        <v>13</v>
      </c>
      <c r="K404" s="6">
        <v>2</v>
      </c>
      <c r="L404" s="6">
        <v>29.1</v>
      </c>
      <c r="M404" s="6">
        <v>70</v>
      </c>
      <c r="N404" s="6">
        <v>1009.6</v>
      </c>
      <c r="O404" s="6">
        <v>32</v>
      </c>
      <c r="P404" s="6">
        <v>2.2799999999999998</v>
      </c>
      <c r="Q404" s="6">
        <v>39.979999999999997</v>
      </c>
      <c r="R404" s="6">
        <v>0</v>
      </c>
    </row>
    <row r="405" spans="1:18" ht="15.75" customHeight="1">
      <c r="A405" s="44">
        <v>43859.791805671295</v>
      </c>
      <c r="B405" s="6">
        <v>24.5</v>
      </c>
      <c r="C405" s="6">
        <v>36</v>
      </c>
      <c r="D405" s="6">
        <v>17.12</v>
      </c>
      <c r="E405" s="6">
        <v>0.87</v>
      </c>
      <c r="F405" s="6">
        <v>0.64</v>
      </c>
      <c r="G405" s="6">
        <v>8.4499999999999993</v>
      </c>
      <c r="H405" s="6">
        <v>9.09</v>
      </c>
      <c r="I405" s="6">
        <v>1.86</v>
      </c>
      <c r="J405" s="6">
        <v>16</v>
      </c>
      <c r="K405" s="6">
        <v>3</v>
      </c>
      <c r="L405" s="6">
        <v>28.3</v>
      </c>
      <c r="M405" s="6">
        <v>75.400000000000006</v>
      </c>
      <c r="N405" s="6">
        <v>1009.8</v>
      </c>
      <c r="O405" s="6">
        <v>0</v>
      </c>
      <c r="P405" s="6">
        <v>1.6</v>
      </c>
      <c r="Q405" s="6">
        <v>52.95</v>
      </c>
      <c r="R405" s="6">
        <v>0</v>
      </c>
    </row>
    <row r="406" spans="1:18" ht="15.75" customHeight="1">
      <c r="A406" s="44">
        <v>43859.833472395832</v>
      </c>
      <c r="B406" s="6">
        <v>24.5</v>
      </c>
      <c r="C406" s="6">
        <v>36</v>
      </c>
      <c r="D406" s="6">
        <v>15.46</v>
      </c>
      <c r="E406" s="6">
        <v>0.9</v>
      </c>
      <c r="F406" s="6">
        <v>0.67</v>
      </c>
      <c r="G406" s="6">
        <v>10.01</v>
      </c>
      <c r="H406" s="6">
        <v>10.68</v>
      </c>
      <c r="I406" s="6">
        <v>1.81</v>
      </c>
      <c r="J406" s="6">
        <v>20</v>
      </c>
      <c r="K406" s="6">
        <v>3</v>
      </c>
      <c r="L406" s="6">
        <v>28.1</v>
      </c>
      <c r="M406" s="6">
        <v>77.400000000000006</v>
      </c>
      <c r="N406" s="6">
        <v>1010.5</v>
      </c>
      <c r="O406" s="6">
        <v>0</v>
      </c>
      <c r="P406" s="6">
        <v>1.68</v>
      </c>
      <c r="Q406" s="6">
        <v>32.57</v>
      </c>
      <c r="R406" s="6">
        <v>0</v>
      </c>
    </row>
    <row r="407" spans="1:18" ht="15.75" customHeight="1">
      <c r="A407" s="44">
        <v>43859.87513912037</v>
      </c>
      <c r="B407" s="6">
        <v>24.5</v>
      </c>
      <c r="C407" s="6">
        <v>36</v>
      </c>
      <c r="D407" s="6">
        <v>17.93</v>
      </c>
      <c r="E407" s="6">
        <v>0.89</v>
      </c>
      <c r="F407" s="6">
        <v>0.35</v>
      </c>
      <c r="G407" s="6">
        <v>9.58</v>
      </c>
      <c r="H407" s="6">
        <v>9.93</v>
      </c>
      <c r="I407" s="6">
        <v>1.7</v>
      </c>
      <c r="J407" s="6">
        <v>7</v>
      </c>
      <c r="K407" s="6">
        <v>1</v>
      </c>
      <c r="L407" s="6">
        <v>28</v>
      </c>
      <c r="M407" s="6">
        <v>79</v>
      </c>
      <c r="N407" s="6">
        <v>1011.2</v>
      </c>
      <c r="O407" s="6">
        <v>0</v>
      </c>
      <c r="P407" s="6">
        <v>1.95</v>
      </c>
      <c r="Q407" s="6">
        <v>30.18</v>
      </c>
      <c r="R407" s="6">
        <v>0</v>
      </c>
    </row>
    <row r="408" spans="1:18" ht="15.75" customHeight="1">
      <c r="A408" s="44">
        <v>43859.916805844907</v>
      </c>
      <c r="B408" s="6">
        <v>24.5</v>
      </c>
      <c r="C408" s="6">
        <v>36</v>
      </c>
      <c r="D408" s="6">
        <v>17.93</v>
      </c>
      <c r="E408" s="6">
        <v>0.91</v>
      </c>
      <c r="F408" s="6">
        <v>0.35</v>
      </c>
      <c r="G408" s="6">
        <v>7.65</v>
      </c>
      <c r="H408" s="6">
        <v>8.01</v>
      </c>
      <c r="I408" s="6">
        <v>1.73</v>
      </c>
      <c r="J408" s="6">
        <v>11</v>
      </c>
      <c r="K408" s="6">
        <v>10</v>
      </c>
      <c r="L408" s="6">
        <v>27.9</v>
      </c>
      <c r="M408" s="6">
        <v>80.599999999999994</v>
      </c>
      <c r="N408" s="6">
        <v>1011.3</v>
      </c>
      <c r="O408" s="6">
        <v>1</v>
      </c>
      <c r="P408" s="6">
        <v>2.0099999999999998</v>
      </c>
      <c r="Q408" s="6">
        <v>24.45</v>
      </c>
      <c r="R408" s="6">
        <v>0</v>
      </c>
    </row>
    <row r="409" spans="1:18" ht="15.75" customHeight="1">
      <c r="A409" s="44">
        <v>43859.958472569444</v>
      </c>
      <c r="B409" s="6">
        <v>24.3</v>
      </c>
      <c r="C409" s="6">
        <v>36</v>
      </c>
      <c r="D409" s="6">
        <v>17.54</v>
      </c>
      <c r="E409" s="6">
        <v>0.9</v>
      </c>
      <c r="F409" s="6">
        <v>0.05</v>
      </c>
      <c r="G409" s="6">
        <v>6.07</v>
      </c>
      <c r="H409" s="6">
        <v>6.12</v>
      </c>
      <c r="I409" s="6">
        <v>1.9</v>
      </c>
      <c r="J409" s="6">
        <v>7</v>
      </c>
      <c r="K409" s="6">
        <v>2</v>
      </c>
      <c r="L409" s="6">
        <v>27.9</v>
      </c>
      <c r="M409" s="6">
        <v>80.400000000000006</v>
      </c>
      <c r="N409" s="6">
        <v>1011.4</v>
      </c>
      <c r="O409" s="6">
        <v>1</v>
      </c>
      <c r="P409" s="6">
        <v>2.19</v>
      </c>
      <c r="Q409" s="6">
        <v>41.46</v>
      </c>
      <c r="R409" s="6">
        <v>0</v>
      </c>
    </row>
    <row r="410" spans="1:18" ht="15.75" customHeight="1">
      <c r="A410" s="44">
        <v>43860.000139293981</v>
      </c>
      <c r="B410" s="6">
        <v>24.3</v>
      </c>
      <c r="C410" s="6">
        <v>36</v>
      </c>
      <c r="D410" s="6">
        <v>17.149999999999999</v>
      </c>
      <c r="E410" s="6">
        <v>0.81</v>
      </c>
      <c r="F410" s="6">
        <v>0.12</v>
      </c>
      <c r="G410" s="6">
        <v>5.08</v>
      </c>
      <c r="H410" s="6">
        <v>5.2</v>
      </c>
      <c r="I410" s="6">
        <v>1.9</v>
      </c>
      <c r="J410" s="6">
        <v>4</v>
      </c>
      <c r="K410" s="6">
        <v>0</v>
      </c>
      <c r="L410" s="6">
        <v>27.8</v>
      </c>
      <c r="M410" s="6">
        <v>80.5</v>
      </c>
      <c r="N410" s="6">
        <v>1011</v>
      </c>
      <c r="O410" s="6">
        <v>1</v>
      </c>
      <c r="P410" s="6">
        <v>1.58</v>
      </c>
      <c r="Q410" s="6">
        <v>47.93</v>
      </c>
      <c r="R410" s="6">
        <v>0</v>
      </c>
    </row>
    <row r="411" spans="1:18" ht="15.75" customHeight="1">
      <c r="A411" s="44">
        <v>43860.041806018518</v>
      </c>
      <c r="B411" s="6">
        <v>24.3</v>
      </c>
      <c r="C411" s="6">
        <v>36</v>
      </c>
      <c r="D411" s="6">
        <v>13.64</v>
      </c>
      <c r="E411" s="6">
        <v>0.22</v>
      </c>
      <c r="F411" s="6">
        <v>0.1</v>
      </c>
      <c r="G411" s="6">
        <v>5.45</v>
      </c>
      <c r="H411" s="6">
        <v>5.55</v>
      </c>
      <c r="I411" s="6">
        <v>2.15</v>
      </c>
      <c r="J411" s="6">
        <v>16</v>
      </c>
      <c r="K411" s="6">
        <v>2</v>
      </c>
      <c r="L411" s="6">
        <v>27.7</v>
      </c>
      <c r="M411" s="6">
        <v>82.1</v>
      </c>
      <c r="N411" s="6">
        <v>1010.5</v>
      </c>
      <c r="O411" s="6">
        <v>0</v>
      </c>
      <c r="P411" s="6">
        <v>1.2</v>
      </c>
      <c r="Q411" s="6">
        <v>50.94</v>
      </c>
      <c r="R411" s="6">
        <v>0</v>
      </c>
    </row>
    <row r="412" spans="1:18" ht="15.75" customHeight="1">
      <c r="A412" s="44">
        <v>43860.083472743056</v>
      </c>
      <c r="B412" s="6">
        <v>24.3</v>
      </c>
      <c r="C412" s="6">
        <v>36</v>
      </c>
      <c r="D412" s="6">
        <v>13.2</v>
      </c>
      <c r="E412" s="6">
        <v>0.23</v>
      </c>
      <c r="F412" s="48"/>
      <c r="G412" s="48"/>
      <c r="H412" s="48"/>
      <c r="I412" s="6">
        <v>2.2400000000000002</v>
      </c>
      <c r="J412" s="6">
        <v>16</v>
      </c>
      <c r="K412" s="6">
        <v>1</v>
      </c>
      <c r="L412" s="6">
        <v>27.5</v>
      </c>
      <c r="M412" s="6">
        <v>82.1</v>
      </c>
      <c r="N412" s="6">
        <v>1009.9</v>
      </c>
      <c r="O412" s="6">
        <v>1</v>
      </c>
      <c r="P412" s="6">
        <v>1.0900000000000001</v>
      </c>
      <c r="Q412" s="6">
        <v>53.77</v>
      </c>
      <c r="R412" s="6">
        <v>0</v>
      </c>
    </row>
    <row r="413" spans="1:18" ht="15.75" customHeight="1">
      <c r="A413" s="44">
        <v>43860.125139467593</v>
      </c>
      <c r="B413" s="6">
        <v>24.2</v>
      </c>
      <c r="C413" s="6">
        <v>36</v>
      </c>
      <c r="D413" s="6">
        <v>13.22</v>
      </c>
      <c r="E413" s="6">
        <v>0.24</v>
      </c>
      <c r="F413" s="6">
        <v>0.34</v>
      </c>
      <c r="G413" s="6">
        <v>4.4800000000000004</v>
      </c>
      <c r="H413" s="6">
        <v>4.82</v>
      </c>
      <c r="I413" s="6">
        <v>2.2000000000000002</v>
      </c>
      <c r="J413" s="6">
        <v>22</v>
      </c>
      <c r="K413" s="6">
        <v>1</v>
      </c>
      <c r="L413" s="6">
        <v>27.7</v>
      </c>
      <c r="M413" s="6">
        <v>82</v>
      </c>
      <c r="N413" s="6">
        <v>1009.6</v>
      </c>
      <c r="O413" s="6">
        <v>0</v>
      </c>
      <c r="P413" s="6">
        <v>1.45</v>
      </c>
      <c r="Q413" s="6">
        <v>62.14</v>
      </c>
      <c r="R413" s="6">
        <v>0</v>
      </c>
    </row>
    <row r="414" spans="1:18" ht="15.75" customHeight="1">
      <c r="A414" s="44">
        <v>43860.16680619213</v>
      </c>
      <c r="B414" s="6">
        <v>24.3</v>
      </c>
      <c r="C414" s="6">
        <v>36</v>
      </c>
      <c r="D414" s="6">
        <v>13.64</v>
      </c>
      <c r="E414" s="6">
        <v>0.24</v>
      </c>
      <c r="F414" s="6">
        <v>0.15</v>
      </c>
      <c r="G414" s="6">
        <v>4.4800000000000004</v>
      </c>
      <c r="H414" s="6">
        <v>4.63</v>
      </c>
      <c r="I414" s="6">
        <v>2.2000000000000002</v>
      </c>
      <c r="J414" s="6">
        <v>16</v>
      </c>
      <c r="K414" s="6">
        <v>4</v>
      </c>
      <c r="L414" s="6">
        <v>27</v>
      </c>
      <c r="M414" s="6">
        <v>84.2</v>
      </c>
      <c r="N414" s="6">
        <v>1009.5</v>
      </c>
      <c r="O414" s="6">
        <v>0</v>
      </c>
      <c r="P414" s="6">
        <v>1.44</v>
      </c>
      <c r="Q414" s="6">
        <v>30.61</v>
      </c>
      <c r="R414" s="6">
        <v>0</v>
      </c>
    </row>
    <row r="415" spans="1:18" ht="15.75" customHeight="1">
      <c r="A415" s="44">
        <v>43860.208472916667</v>
      </c>
      <c r="B415" s="6">
        <v>24.2</v>
      </c>
      <c r="C415" s="6">
        <v>36</v>
      </c>
      <c r="D415" s="6">
        <v>12.81</v>
      </c>
      <c r="E415" s="6">
        <v>0.26</v>
      </c>
      <c r="F415" s="6">
        <v>0.24</v>
      </c>
      <c r="G415" s="6">
        <v>4.82</v>
      </c>
      <c r="H415" s="6">
        <v>5.0599999999999996</v>
      </c>
      <c r="I415" s="6">
        <v>2.21</v>
      </c>
      <c r="J415" s="6">
        <v>21</v>
      </c>
      <c r="K415" s="6">
        <v>5</v>
      </c>
      <c r="L415" s="6">
        <v>27</v>
      </c>
      <c r="M415" s="6">
        <v>82.8</v>
      </c>
      <c r="N415" s="6">
        <v>1010</v>
      </c>
      <c r="O415" s="6">
        <v>1</v>
      </c>
      <c r="P415" s="6">
        <v>1.26</v>
      </c>
      <c r="Q415" s="6">
        <v>77.8</v>
      </c>
      <c r="R415" s="6">
        <v>0</v>
      </c>
    </row>
    <row r="416" spans="1:18" ht="15.75" customHeight="1">
      <c r="A416" s="44">
        <v>43860.250139641204</v>
      </c>
      <c r="B416" s="6">
        <v>24.1</v>
      </c>
      <c r="C416" s="6">
        <v>36</v>
      </c>
      <c r="D416" s="6">
        <v>10.74</v>
      </c>
      <c r="E416" s="6">
        <v>0.28999999999999998</v>
      </c>
      <c r="F416" s="6">
        <v>0.44</v>
      </c>
      <c r="G416" s="6">
        <v>6.51</v>
      </c>
      <c r="H416" s="6">
        <v>6.95</v>
      </c>
      <c r="I416" s="6">
        <v>2.21</v>
      </c>
      <c r="J416" s="6">
        <v>19</v>
      </c>
      <c r="K416" s="6">
        <v>6</v>
      </c>
      <c r="L416" s="6">
        <v>27.4</v>
      </c>
      <c r="M416" s="6">
        <v>81</v>
      </c>
      <c r="N416" s="6">
        <v>1010.4</v>
      </c>
      <c r="O416" s="6">
        <v>5</v>
      </c>
      <c r="P416" s="6">
        <v>1.33</v>
      </c>
      <c r="Q416" s="6">
        <v>91.74</v>
      </c>
      <c r="R416" s="6">
        <v>0</v>
      </c>
    </row>
    <row r="417" spans="1:18" ht="15.75" customHeight="1">
      <c r="A417" s="44">
        <v>43860.291806365742</v>
      </c>
      <c r="B417" s="6">
        <v>24.2</v>
      </c>
      <c r="C417" s="6">
        <v>36</v>
      </c>
      <c r="D417" s="6">
        <v>5.56</v>
      </c>
      <c r="E417" s="6">
        <v>0.44</v>
      </c>
      <c r="F417" s="6">
        <v>5.35</v>
      </c>
      <c r="G417" s="6">
        <v>13.05</v>
      </c>
      <c r="H417" s="6">
        <v>18.399999999999999</v>
      </c>
      <c r="I417" s="6">
        <v>2.2200000000000002</v>
      </c>
      <c r="J417" s="6">
        <v>23</v>
      </c>
      <c r="K417" s="6">
        <v>6</v>
      </c>
      <c r="L417" s="6">
        <v>26.6</v>
      </c>
      <c r="M417" s="6">
        <v>85.9</v>
      </c>
      <c r="N417" s="6">
        <v>1011</v>
      </c>
      <c r="O417" s="6">
        <v>68</v>
      </c>
      <c r="P417" s="6">
        <v>1.49</v>
      </c>
      <c r="Q417" s="6">
        <v>108.31</v>
      </c>
      <c r="R417" s="6">
        <v>0</v>
      </c>
    </row>
    <row r="418" spans="1:18" ht="15.75" customHeight="1">
      <c r="A418" s="44">
        <v>43860.333473090279</v>
      </c>
      <c r="B418" s="6">
        <v>24.4</v>
      </c>
      <c r="C418" s="6">
        <v>36</v>
      </c>
      <c r="D418" s="6">
        <v>10.55</v>
      </c>
      <c r="E418" s="6">
        <v>0.37</v>
      </c>
      <c r="F418" s="6">
        <v>3.44</v>
      </c>
      <c r="G418" s="6">
        <v>10.33</v>
      </c>
      <c r="H418" s="6">
        <v>13.76</v>
      </c>
      <c r="I418" s="6">
        <v>2.16</v>
      </c>
      <c r="J418" s="6">
        <v>26</v>
      </c>
      <c r="K418" s="6">
        <v>2</v>
      </c>
      <c r="L418" s="6">
        <v>28.4</v>
      </c>
      <c r="M418" s="6">
        <v>75</v>
      </c>
      <c r="N418" s="6">
        <v>1011.5</v>
      </c>
      <c r="O418" s="6">
        <v>221</v>
      </c>
      <c r="P418" s="6">
        <v>2.48</v>
      </c>
      <c r="Q418" s="6">
        <v>83.65</v>
      </c>
      <c r="R418" s="6">
        <v>0</v>
      </c>
    </row>
    <row r="419" spans="1:18" ht="15.75" customHeight="1">
      <c r="A419" s="44">
        <v>43860.375139814816</v>
      </c>
      <c r="B419" s="6">
        <v>25</v>
      </c>
      <c r="C419" s="6">
        <v>36</v>
      </c>
      <c r="D419" s="6">
        <v>9.17</v>
      </c>
      <c r="E419" s="6">
        <v>0.37</v>
      </c>
      <c r="F419" s="6">
        <v>3.35</v>
      </c>
      <c r="G419" s="6">
        <v>10.38</v>
      </c>
      <c r="H419" s="6">
        <v>13.73</v>
      </c>
      <c r="I419" s="6">
        <v>2.08</v>
      </c>
      <c r="J419" s="6">
        <v>26</v>
      </c>
      <c r="K419" s="6">
        <v>1</v>
      </c>
      <c r="L419" s="6">
        <v>27.9</v>
      </c>
      <c r="M419" s="6">
        <v>81.3</v>
      </c>
      <c r="N419" s="6">
        <v>1012.1</v>
      </c>
      <c r="O419" s="6">
        <v>179</v>
      </c>
      <c r="P419" s="6">
        <v>2.54</v>
      </c>
      <c r="Q419" s="6">
        <v>99.47</v>
      </c>
      <c r="R419" s="6">
        <v>0.4</v>
      </c>
    </row>
    <row r="420" spans="1:18" ht="15.75" customHeight="1">
      <c r="A420" s="44">
        <v>43860.416806539353</v>
      </c>
      <c r="B420" s="6">
        <v>25</v>
      </c>
      <c r="C420" s="6">
        <v>36</v>
      </c>
      <c r="D420" s="6">
        <v>15.19</v>
      </c>
      <c r="E420" s="6">
        <v>0.3</v>
      </c>
      <c r="F420" s="6">
        <v>1.98</v>
      </c>
      <c r="G420" s="6">
        <v>7.98</v>
      </c>
      <c r="H420" s="6">
        <v>9.9600000000000009</v>
      </c>
      <c r="I420" s="6">
        <v>2.1800000000000002</v>
      </c>
      <c r="J420" s="6">
        <v>17</v>
      </c>
      <c r="K420" s="6">
        <v>4</v>
      </c>
      <c r="L420" s="6">
        <v>29.4</v>
      </c>
      <c r="M420" s="6">
        <v>69.400000000000006</v>
      </c>
      <c r="N420" s="6">
        <v>1012.2</v>
      </c>
      <c r="O420" s="6">
        <v>747</v>
      </c>
      <c r="P420" s="6">
        <v>4.2300000000000004</v>
      </c>
      <c r="Q420" s="6">
        <v>73.12</v>
      </c>
      <c r="R420" s="6">
        <v>0</v>
      </c>
    </row>
    <row r="421" spans="1:18" ht="15.75" customHeight="1">
      <c r="A421" s="44">
        <v>43860.45847326389</v>
      </c>
      <c r="B421" s="47"/>
      <c r="C421" s="6">
        <v>36</v>
      </c>
      <c r="D421" s="6">
        <v>16.68</v>
      </c>
      <c r="E421" s="6">
        <v>0.28999999999999998</v>
      </c>
      <c r="F421" s="6">
        <v>1.48</v>
      </c>
      <c r="G421" s="6">
        <v>6.65</v>
      </c>
      <c r="H421" s="6">
        <v>8.1300000000000008</v>
      </c>
      <c r="I421" s="47"/>
      <c r="J421" s="6">
        <v>18</v>
      </c>
      <c r="K421" s="6">
        <v>6</v>
      </c>
      <c r="L421" s="47"/>
      <c r="M421" s="47"/>
      <c r="N421" s="47"/>
      <c r="O421" s="47"/>
      <c r="P421" s="47"/>
      <c r="Q421" s="47"/>
      <c r="R421" s="47"/>
    </row>
    <row r="422" spans="1:18" ht="15.75" customHeight="1">
      <c r="A422" s="44">
        <v>43860.500139988428</v>
      </c>
      <c r="B422" s="6">
        <v>25.5</v>
      </c>
      <c r="C422" s="6">
        <v>36</v>
      </c>
      <c r="D422" s="6">
        <v>17.93</v>
      </c>
      <c r="E422" s="6">
        <v>0.31</v>
      </c>
      <c r="F422" s="6">
        <v>1.51</v>
      </c>
      <c r="G422" s="6">
        <v>5.95</v>
      </c>
      <c r="H422" s="6">
        <v>7.46</v>
      </c>
      <c r="I422" s="6">
        <v>2.2200000000000002</v>
      </c>
      <c r="J422" s="6">
        <v>15</v>
      </c>
      <c r="K422" s="6">
        <v>5</v>
      </c>
      <c r="L422" s="6">
        <v>30.2</v>
      </c>
      <c r="M422" s="6">
        <v>63.7</v>
      </c>
      <c r="N422" s="6">
        <v>1011.6</v>
      </c>
      <c r="O422" s="6">
        <v>553</v>
      </c>
      <c r="P422" s="6">
        <v>4.6399999999999997</v>
      </c>
      <c r="Q422" s="6">
        <v>62.19</v>
      </c>
      <c r="R422" s="6">
        <v>0</v>
      </c>
    </row>
    <row r="423" spans="1:18" ht="15.75" customHeight="1">
      <c r="A423" s="44">
        <v>43860.541806712965</v>
      </c>
      <c r="B423" s="6">
        <v>25.2</v>
      </c>
      <c r="C423" s="6">
        <v>36</v>
      </c>
      <c r="D423" s="6">
        <v>17.420000000000002</v>
      </c>
      <c r="E423" s="6">
        <v>0.33</v>
      </c>
      <c r="F423" s="6">
        <v>1.69</v>
      </c>
      <c r="G423" s="6">
        <v>5.78</v>
      </c>
      <c r="H423" s="6">
        <v>7.47</v>
      </c>
      <c r="I423" s="6">
        <v>2.31</v>
      </c>
      <c r="J423" s="6">
        <v>20</v>
      </c>
      <c r="K423" s="6">
        <v>4</v>
      </c>
      <c r="L423" s="6">
        <v>30</v>
      </c>
      <c r="M423" s="6">
        <v>64.8</v>
      </c>
      <c r="N423" s="6">
        <v>1011.1</v>
      </c>
      <c r="O423" s="6">
        <v>503</v>
      </c>
      <c r="P423" s="6">
        <v>4.55</v>
      </c>
      <c r="Q423" s="6">
        <v>70.25</v>
      </c>
      <c r="R423" s="6">
        <v>0</v>
      </c>
    </row>
    <row r="424" spans="1:18" ht="15.75" customHeight="1">
      <c r="A424" s="44">
        <v>43860.583473437502</v>
      </c>
      <c r="B424" s="6">
        <v>25.6</v>
      </c>
      <c r="C424" s="6">
        <v>36</v>
      </c>
      <c r="D424" s="6">
        <v>18.75</v>
      </c>
      <c r="E424" s="6">
        <v>0.32</v>
      </c>
      <c r="F424" s="6">
        <v>1.6</v>
      </c>
      <c r="G424" s="6">
        <v>5.16</v>
      </c>
      <c r="H424" s="6">
        <v>6.76</v>
      </c>
      <c r="I424" s="6">
        <v>2.31</v>
      </c>
      <c r="J424" s="6">
        <v>17</v>
      </c>
      <c r="K424" s="6">
        <v>3</v>
      </c>
      <c r="L424" s="6">
        <v>30.7</v>
      </c>
      <c r="M424" s="6">
        <v>59.8</v>
      </c>
      <c r="N424" s="6">
        <v>1010.3</v>
      </c>
      <c r="O424" s="6">
        <v>850</v>
      </c>
      <c r="P424" s="6">
        <v>4.74</v>
      </c>
      <c r="Q424" s="6">
        <v>65.900000000000006</v>
      </c>
      <c r="R424" s="6">
        <v>0</v>
      </c>
    </row>
    <row r="425" spans="1:18" ht="15.75" customHeight="1">
      <c r="A425" s="44">
        <v>43860.625140162039</v>
      </c>
      <c r="B425" s="6">
        <v>26</v>
      </c>
      <c r="C425" s="6">
        <v>36</v>
      </c>
      <c r="D425" s="6">
        <v>18.78</v>
      </c>
      <c r="E425" s="6">
        <v>0.32</v>
      </c>
      <c r="F425" s="6">
        <v>1.27</v>
      </c>
      <c r="G425" s="6">
        <v>5.08</v>
      </c>
      <c r="H425" s="6">
        <v>6.35</v>
      </c>
      <c r="I425" s="6">
        <v>2.29</v>
      </c>
      <c r="J425" s="6">
        <v>13</v>
      </c>
      <c r="K425" s="6">
        <v>6</v>
      </c>
      <c r="L425" s="6">
        <v>30.5</v>
      </c>
      <c r="M425" s="6">
        <v>62</v>
      </c>
      <c r="N425" s="6">
        <v>1009.6</v>
      </c>
      <c r="O425" s="6">
        <v>614</v>
      </c>
      <c r="P425" s="6">
        <v>4.3899999999999997</v>
      </c>
      <c r="Q425" s="6">
        <v>63.74</v>
      </c>
      <c r="R425" s="6">
        <v>0</v>
      </c>
    </row>
    <row r="426" spans="1:18" ht="15.75" customHeight="1">
      <c r="A426" s="44">
        <v>43860.666806886577</v>
      </c>
      <c r="B426" s="6">
        <v>26.2</v>
      </c>
      <c r="C426" s="6">
        <v>36</v>
      </c>
      <c r="D426" s="6">
        <v>16.600000000000001</v>
      </c>
      <c r="E426" s="6">
        <v>0.36</v>
      </c>
      <c r="F426" s="6">
        <v>1.07</v>
      </c>
      <c r="G426" s="6">
        <v>5.44</v>
      </c>
      <c r="H426" s="6">
        <v>6.51</v>
      </c>
      <c r="I426" s="6">
        <v>2.37</v>
      </c>
      <c r="J426" s="6">
        <v>12</v>
      </c>
      <c r="K426" s="6">
        <v>3</v>
      </c>
      <c r="L426" s="6">
        <v>29.7</v>
      </c>
      <c r="M426" s="6">
        <v>66.8</v>
      </c>
      <c r="N426" s="6">
        <v>1009.7</v>
      </c>
      <c r="O426" s="6">
        <v>268</v>
      </c>
      <c r="P426" s="6">
        <v>3.64</v>
      </c>
      <c r="Q426" s="6">
        <v>47.68</v>
      </c>
      <c r="R426" s="6">
        <v>0</v>
      </c>
    </row>
    <row r="427" spans="1:18" ht="15.75" customHeight="1">
      <c r="A427" s="44">
        <v>43860.708473611114</v>
      </c>
      <c r="B427" s="6">
        <v>25.2</v>
      </c>
      <c r="C427" s="6">
        <v>36</v>
      </c>
      <c r="D427" s="6">
        <v>14.84</v>
      </c>
      <c r="E427" s="6">
        <v>0.4</v>
      </c>
      <c r="F427" s="6">
        <v>1.49</v>
      </c>
      <c r="G427" s="6">
        <v>5.34</v>
      </c>
      <c r="H427" s="6">
        <v>6.83</v>
      </c>
      <c r="I427" s="6">
        <v>2.27</v>
      </c>
      <c r="J427" s="6">
        <v>15</v>
      </c>
      <c r="K427" s="6">
        <v>3</v>
      </c>
      <c r="L427" s="6">
        <v>29.1</v>
      </c>
      <c r="M427" s="6">
        <v>70.2</v>
      </c>
      <c r="N427" s="6">
        <v>1010.1</v>
      </c>
      <c r="O427" s="6">
        <v>128</v>
      </c>
      <c r="P427" s="6">
        <v>3.55</v>
      </c>
      <c r="Q427" s="6">
        <v>43.18</v>
      </c>
      <c r="R427" s="6">
        <v>0</v>
      </c>
    </row>
    <row r="428" spans="1:18" ht="15.75" customHeight="1">
      <c r="A428" s="44">
        <v>43860.750140335651</v>
      </c>
      <c r="B428" s="6">
        <v>24.5</v>
      </c>
      <c r="C428" s="6">
        <v>36</v>
      </c>
      <c r="D428" s="6">
        <v>13.95</v>
      </c>
      <c r="E428" s="6">
        <v>0.56999999999999995</v>
      </c>
      <c r="F428" s="6">
        <v>1.68</v>
      </c>
      <c r="G428" s="6">
        <v>7.46</v>
      </c>
      <c r="H428" s="6">
        <v>9.15</v>
      </c>
      <c r="I428" s="6">
        <v>2.3199999999999998</v>
      </c>
      <c r="J428" s="6">
        <v>36</v>
      </c>
      <c r="K428" s="6">
        <v>9</v>
      </c>
      <c r="L428" s="6">
        <v>28.7</v>
      </c>
      <c r="M428" s="6">
        <v>72</v>
      </c>
      <c r="N428" s="6">
        <v>1010.3</v>
      </c>
      <c r="O428" s="6">
        <v>22</v>
      </c>
      <c r="P428" s="6">
        <v>2.5</v>
      </c>
      <c r="Q428" s="6">
        <v>34.78</v>
      </c>
      <c r="R428" s="6">
        <v>0</v>
      </c>
    </row>
    <row r="429" spans="1:18" ht="15.75" customHeight="1">
      <c r="A429" s="44">
        <v>43860.791807060188</v>
      </c>
      <c r="B429" s="6">
        <v>24.4</v>
      </c>
      <c r="C429" s="6">
        <v>36</v>
      </c>
      <c r="D429" s="6">
        <v>11.63</v>
      </c>
      <c r="E429" s="6">
        <v>0.44</v>
      </c>
      <c r="F429" s="6">
        <v>1.2</v>
      </c>
      <c r="G429" s="6">
        <v>8.67</v>
      </c>
      <c r="H429" s="6">
        <v>9.8699999999999992</v>
      </c>
      <c r="I429" s="6">
        <v>2.16</v>
      </c>
      <c r="J429" s="6">
        <v>22</v>
      </c>
      <c r="K429" s="6">
        <v>5</v>
      </c>
      <c r="L429" s="6">
        <v>28.3</v>
      </c>
      <c r="M429" s="6">
        <v>74.2</v>
      </c>
      <c r="N429" s="6">
        <v>1010.7</v>
      </c>
      <c r="O429" s="6">
        <v>1</v>
      </c>
      <c r="P429" s="6">
        <v>2.65</v>
      </c>
      <c r="Q429" s="6">
        <v>31.1</v>
      </c>
      <c r="R429" s="6">
        <v>0</v>
      </c>
    </row>
    <row r="430" spans="1:18" ht="15.75" customHeight="1">
      <c r="A430" s="44">
        <v>43860.833473784725</v>
      </c>
      <c r="B430" s="6">
        <v>24.4</v>
      </c>
      <c r="C430" s="6">
        <v>36</v>
      </c>
      <c r="D430" s="6">
        <v>13.46</v>
      </c>
      <c r="E430" s="6">
        <v>0.41</v>
      </c>
      <c r="F430" s="6">
        <v>1.01</v>
      </c>
      <c r="G430" s="6">
        <v>8.33</v>
      </c>
      <c r="H430" s="6">
        <v>9.34</v>
      </c>
      <c r="I430" s="6">
        <v>2.15</v>
      </c>
      <c r="J430" s="6">
        <v>14</v>
      </c>
      <c r="K430" s="6">
        <v>0</v>
      </c>
      <c r="L430" s="6">
        <v>28.1</v>
      </c>
      <c r="M430" s="6">
        <v>77.099999999999994</v>
      </c>
      <c r="N430" s="6">
        <v>1011.2</v>
      </c>
      <c r="O430" s="6">
        <v>1</v>
      </c>
      <c r="P430" s="6">
        <v>2.69</v>
      </c>
      <c r="Q430" s="6">
        <v>32.1</v>
      </c>
      <c r="R430" s="6">
        <v>0</v>
      </c>
    </row>
    <row r="431" spans="1:18" ht="15.75" customHeight="1">
      <c r="A431" s="44">
        <v>43860.875140509263</v>
      </c>
      <c r="B431" s="6">
        <v>24.4</v>
      </c>
      <c r="C431" s="6">
        <v>36</v>
      </c>
      <c r="D431" s="6">
        <v>12.97</v>
      </c>
      <c r="E431" s="6">
        <v>0.41</v>
      </c>
      <c r="F431" s="6">
        <v>0.55000000000000004</v>
      </c>
      <c r="G431" s="6">
        <v>7.09</v>
      </c>
      <c r="H431" s="6">
        <v>7.64</v>
      </c>
      <c r="I431" s="6">
        <v>2.19</v>
      </c>
      <c r="J431" s="6">
        <v>20</v>
      </c>
      <c r="K431" s="6">
        <v>11</v>
      </c>
      <c r="L431" s="6">
        <v>28.1</v>
      </c>
      <c r="M431" s="6">
        <v>76.400000000000006</v>
      </c>
      <c r="N431" s="6">
        <v>1012</v>
      </c>
      <c r="O431" s="6">
        <v>1</v>
      </c>
      <c r="P431" s="6">
        <v>1.82</v>
      </c>
      <c r="Q431" s="6">
        <v>28.98</v>
      </c>
      <c r="R431" s="6">
        <v>0</v>
      </c>
    </row>
    <row r="432" spans="1:18" ht="15.75" customHeight="1">
      <c r="A432" s="44">
        <v>43860.9168072338</v>
      </c>
      <c r="B432" s="6">
        <v>24.3</v>
      </c>
      <c r="C432" s="6">
        <v>36</v>
      </c>
      <c r="D432" s="6">
        <v>11.36</v>
      </c>
      <c r="E432" s="6">
        <v>0.44</v>
      </c>
      <c r="F432" s="6">
        <v>0.44</v>
      </c>
      <c r="G432" s="6">
        <v>7.29</v>
      </c>
      <c r="H432" s="6">
        <v>7.73</v>
      </c>
      <c r="I432" s="6">
        <v>2.34</v>
      </c>
      <c r="J432" s="6">
        <v>18</v>
      </c>
      <c r="K432" s="6">
        <v>9</v>
      </c>
      <c r="L432" s="6">
        <v>28</v>
      </c>
      <c r="M432" s="6">
        <v>76.8</v>
      </c>
      <c r="N432" s="6">
        <v>1012.5</v>
      </c>
      <c r="O432" s="6">
        <v>1</v>
      </c>
      <c r="P432" s="6">
        <v>1.22</v>
      </c>
      <c r="Q432" s="6">
        <v>21.62</v>
      </c>
      <c r="R432" s="6">
        <v>0</v>
      </c>
    </row>
    <row r="433" spans="1:18" ht="15.75" customHeight="1">
      <c r="A433" s="44">
        <v>43860.95847395833</v>
      </c>
      <c r="B433" s="6">
        <v>24.4</v>
      </c>
      <c r="C433" s="6">
        <v>36</v>
      </c>
      <c r="D433" s="6">
        <v>12.2</v>
      </c>
      <c r="E433" s="6">
        <v>0.43</v>
      </c>
      <c r="F433" s="6">
        <v>0.33</v>
      </c>
      <c r="G433" s="6">
        <v>7.26</v>
      </c>
      <c r="H433" s="6">
        <v>7.59</v>
      </c>
      <c r="I433" s="6">
        <v>2.41</v>
      </c>
      <c r="J433" s="6">
        <v>14</v>
      </c>
      <c r="K433" s="6">
        <v>0</v>
      </c>
      <c r="L433" s="6">
        <v>28</v>
      </c>
      <c r="M433" s="6">
        <v>77.2</v>
      </c>
      <c r="N433" s="6">
        <v>1012.4</v>
      </c>
      <c r="O433" s="6">
        <v>1</v>
      </c>
      <c r="P433" s="6">
        <v>1.48</v>
      </c>
      <c r="Q433" s="6">
        <v>29.67</v>
      </c>
      <c r="R433" s="6">
        <v>0</v>
      </c>
    </row>
    <row r="434" spans="1:18" ht="15.75" customHeight="1">
      <c r="A434" s="44">
        <v>43861.000140682867</v>
      </c>
      <c r="B434" s="6">
        <v>24.5</v>
      </c>
      <c r="C434" s="6">
        <v>36</v>
      </c>
      <c r="D434" s="6">
        <v>12.12</v>
      </c>
      <c r="E434" s="6">
        <v>0.38</v>
      </c>
      <c r="F434" s="6">
        <v>0.31</v>
      </c>
      <c r="G434" s="6">
        <v>7.1</v>
      </c>
      <c r="H434" s="6">
        <v>7.41</v>
      </c>
      <c r="I434" s="6">
        <v>2.36</v>
      </c>
      <c r="J434" s="6">
        <v>13</v>
      </c>
      <c r="K434" s="6">
        <v>0</v>
      </c>
      <c r="L434" s="6">
        <v>28</v>
      </c>
      <c r="M434" s="6">
        <v>76.900000000000006</v>
      </c>
      <c r="N434" s="6">
        <v>1011.9</v>
      </c>
      <c r="O434" s="6">
        <v>1</v>
      </c>
      <c r="P434" s="6">
        <v>1.34</v>
      </c>
      <c r="Q434" s="6">
        <v>36.46</v>
      </c>
      <c r="R434" s="6">
        <v>0</v>
      </c>
    </row>
    <row r="435" spans="1:18" ht="15.75" customHeight="1">
      <c r="A435" s="44">
        <v>43861.041807407404</v>
      </c>
      <c r="B435" s="6">
        <v>24.3</v>
      </c>
      <c r="C435" s="6">
        <v>36</v>
      </c>
      <c r="D435" s="6">
        <v>14.85</v>
      </c>
      <c r="E435" s="6">
        <v>0.18</v>
      </c>
      <c r="F435" s="6">
        <v>0.19</v>
      </c>
      <c r="G435" s="6">
        <v>4.84</v>
      </c>
      <c r="H435" s="6">
        <v>5.03</v>
      </c>
      <c r="I435" s="6">
        <v>1.95</v>
      </c>
      <c r="J435" s="6">
        <v>12</v>
      </c>
      <c r="K435" s="6">
        <v>0</v>
      </c>
      <c r="L435" s="6">
        <v>27.9</v>
      </c>
      <c r="M435" s="6">
        <v>77.2</v>
      </c>
      <c r="N435" s="6">
        <v>1011.1</v>
      </c>
      <c r="O435" s="6">
        <v>1</v>
      </c>
      <c r="P435" s="6">
        <v>2.16</v>
      </c>
      <c r="Q435" s="6">
        <v>43.84</v>
      </c>
      <c r="R435" s="6">
        <v>0</v>
      </c>
    </row>
    <row r="436" spans="1:18" ht="15.75" customHeight="1">
      <c r="A436" s="44">
        <v>43861.083474131941</v>
      </c>
      <c r="B436" s="6">
        <v>24.2</v>
      </c>
      <c r="C436" s="6">
        <v>36</v>
      </c>
      <c r="D436" s="6">
        <v>16.39</v>
      </c>
      <c r="E436" s="6">
        <v>0.18</v>
      </c>
      <c r="F436" s="6">
        <v>0.08</v>
      </c>
      <c r="G436" s="6">
        <v>4.08</v>
      </c>
      <c r="H436" s="6">
        <v>4.16</v>
      </c>
      <c r="I436" s="6">
        <v>1.97</v>
      </c>
      <c r="J436" s="6">
        <v>12</v>
      </c>
      <c r="K436" s="6">
        <v>0</v>
      </c>
      <c r="L436" s="6">
        <v>27.6</v>
      </c>
      <c r="M436" s="6">
        <v>77.400000000000006</v>
      </c>
      <c r="N436" s="6">
        <v>1010.7</v>
      </c>
      <c r="O436" s="6">
        <v>0</v>
      </c>
      <c r="P436" s="6">
        <v>2.5</v>
      </c>
      <c r="Q436" s="6">
        <v>45.75</v>
      </c>
      <c r="R436" s="6">
        <v>0</v>
      </c>
    </row>
    <row r="437" spans="1:18" ht="15.75" customHeight="1">
      <c r="A437" s="44">
        <v>43861.125140856479</v>
      </c>
      <c r="B437" s="6">
        <v>24.2</v>
      </c>
      <c r="C437" s="6">
        <v>36</v>
      </c>
      <c r="D437" s="6">
        <v>15.23</v>
      </c>
      <c r="E437" s="6">
        <v>0.19</v>
      </c>
      <c r="F437" s="6">
        <v>0.2</v>
      </c>
      <c r="G437" s="6">
        <v>3.93</v>
      </c>
      <c r="H437" s="6">
        <v>4.13</v>
      </c>
      <c r="I437" s="6">
        <v>2.0299999999999998</v>
      </c>
      <c r="J437" s="6">
        <v>15</v>
      </c>
      <c r="K437" s="6">
        <v>0</v>
      </c>
      <c r="L437" s="6">
        <v>26.6</v>
      </c>
      <c r="M437" s="6">
        <v>83.6</v>
      </c>
      <c r="N437" s="6">
        <v>1010</v>
      </c>
      <c r="O437" s="6">
        <v>0</v>
      </c>
      <c r="P437" s="6">
        <v>2.1</v>
      </c>
      <c r="Q437" s="6">
        <v>25.52</v>
      </c>
      <c r="R437" s="6">
        <v>0</v>
      </c>
    </row>
    <row r="438" spans="1:18" ht="15.75" customHeight="1">
      <c r="A438" s="44">
        <v>43861.166807581016</v>
      </c>
      <c r="B438" s="6">
        <v>24.2</v>
      </c>
      <c r="C438" s="6">
        <v>36</v>
      </c>
      <c r="D438" s="6">
        <v>18.53</v>
      </c>
      <c r="E438" s="6">
        <v>0.2</v>
      </c>
      <c r="F438" s="6">
        <v>0.13</v>
      </c>
      <c r="G438" s="6">
        <v>3.62</v>
      </c>
      <c r="H438" s="6">
        <v>3.75</v>
      </c>
      <c r="I438" s="6">
        <v>2.1</v>
      </c>
      <c r="J438" s="6">
        <v>13</v>
      </c>
      <c r="K438" s="6">
        <v>0</v>
      </c>
      <c r="L438" s="6">
        <v>27</v>
      </c>
      <c r="M438" s="6">
        <v>81</v>
      </c>
      <c r="N438" s="6">
        <v>1009.5</v>
      </c>
      <c r="O438" s="6">
        <v>0</v>
      </c>
      <c r="P438" s="6">
        <v>2.69</v>
      </c>
      <c r="Q438" s="6">
        <v>45.92</v>
      </c>
      <c r="R438" s="6">
        <v>0</v>
      </c>
    </row>
    <row r="439" spans="1:18" ht="15.75" customHeight="1">
      <c r="A439" s="44">
        <v>43861.208474305553</v>
      </c>
      <c r="B439" s="6">
        <v>24</v>
      </c>
      <c r="C439" s="6">
        <v>36</v>
      </c>
      <c r="D439" s="6">
        <v>17.690000000000001</v>
      </c>
      <c r="E439" s="6">
        <v>0.2</v>
      </c>
      <c r="F439" s="6">
        <v>0.12</v>
      </c>
      <c r="G439" s="6">
        <v>3.73</v>
      </c>
      <c r="H439" s="6">
        <v>3.85</v>
      </c>
      <c r="I439" s="6">
        <v>2.08</v>
      </c>
      <c r="J439" s="6">
        <v>11</v>
      </c>
      <c r="K439" s="6">
        <v>0</v>
      </c>
      <c r="L439" s="6">
        <v>27.4</v>
      </c>
      <c r="M439" s="6">
        <v>76.8</v>
      </c>
      <c r="N439" s="6">
        <v>1010.4</v>
      </c>
      <c r="O439" s="6">
        <v>2</v>
      </c>
      <c r="P439" s="6">
        <v>2.64</v>
      </c>
      <c r="Q439" s="6">
        <v>55.28</v>
      </c>
      <c r="R439" s="6">
        <v>0</v>
      </c>
    </row>
    <row r="440" spans="1:18" ht="15.75" customHeight="1">
      <c r="A440" s="44">
        <v>43861.25014103009</v>
      </c>
      <c r="B440" s="6">
        <v>24.1</v>
      </c>
      <c r="C440" s="6">
        <v>36</v>
      </c>
      <c r="D440" s="6">
        <v>16.87</v>
      </c>
      <c r="E440" s="6">
        <v>0.21</v>
      </c>
      <c r="F440" s="6">
        <v>0.18</v>
      </c>
      <c r="G440" s="6">
        <v>4.87</v>
      </c>
      <c r="H440" s="6">
        <v>5.05</v>
      </c>
      <c r="I440" s="6">
        <v>2.12</v>
      </c>
      <c r="J440" s="6">
        <v>18</v>
      </c>
      <c r="K440" s="6">
        <v>7</v>
      </c>
      <c r="L440" s="6">
        <v>26.6</v>
      </c>
      <c r="M440" s="6">
        <v>80.2</v>
      </c>
      <c r="N440" s="6">
        <v>1010.8</v>
      </c>
      <c r="O440" s="6">
        <v>2</v>
      </c>
      <c r="P440" s="6">
        <v>3.19</v>
      </c>
      <c r="Q440" s="6">
        <v>52.6</v>
      </c>
      <c r="R440" s="6">
        <v>2.6</v>
      </c>
    </row>
    <row r="441" spans="1:18" ht="15.75" customHeight="1">
      <c r="A441" s="44">
        <v>43861.291807754627</v>
      </c>
      <c r="B441" s="6">
        <v>23.9</v>
      </c>
      <c r="C441" s="6">
        <v>36</v>
      </c>
      <c r="D441" s="6">
        <v>13.53</v>
      </c>
      <c r="E441" s="6">
        <v>0.31</v>
      </c>
      <c r="F441" s="6">
        <v>0.7</v>
      </c>
      <c r="G441" s="6">
        <v>8.1199999999999992</v>
      </c>
      <c r="H441" s="6">
        <v>8.82</v>
      </c>
      <c r="I441" s="6">
        <v>1.93</v>
      </c>
      <c r="J441" s="6">
        <v>6</v>
      </c>
      <c r="K441" s="6">
        <v>2</v>
      </c>
      <c r="L441" s="6">
        <v>24.7</v>
      </c>
      <c r="M441" s="6">
        <v>91.2</v>
      </c>
      <c r="N441" s="6">
        <v>1011.7</v>
      </c>
      <c r="O441" s="6">
        <v>6</v>
      </c>
      <c r="P441" s="6">
        <v>2.37</v>
      </c>
      <c r="Q441" s="6">
        <v>106.25</v>
      </c>
      <c r="R441" s="6">
        <v>2.2000000000000002</v>
      </c>
    </row>
    <row r="442" spans="1:18" ht="15.75" customHeight="1">
      <c r="A442" s="44">
        <v>43861.333474479165</v>
      </c>
      <c r="B442" s="6">
        <v>23.3</v>
      </c>
      <c r="C442" s="6">
        <v>36</v>
      </c>
      <c r="D442" s="6">
        <v>10.18</v>
      </c>
      <c r="E442" s="6">
        <v>0.4</v>
      </c>
      <c r="F442" s="6">
        <v>2.06</v>
      </c>
      <c r="G442" s="6">
        <v>11.92</v>
      </c>
      <c r="H442" s="6">
        <v>13.98</v>
      </c>
      <c r="I442" s="6">
        <v>2.09</v>
      </c>
      <c r="J442" s="6">
        <v>7</v>
      </c>
      <c r="K442" s="6">
        <v>0</v>
      </c>
      <c r="L442" s="6">
        <v>24</v>
      </c>
      <c r="M442" s="6">
        <v>93.4</v>
      </c>
      <c r="N442" s="6">
        <v>1012.2</v>
      </c>
      <c r="O442" s="6">
        <v>19</v>
      </c>
      <c r="P442" s="6">
        <v>2.58</v>
      </c>
      <c r="Q442" s="6">
        <v>100.07</v>
      </c>
      <c r="R442" s="6">
        <v>1.4</v>
      </c>
    </row>
    <row r="443" spans="1:18" ht="15.75" customHeight="1">
      <c r="A443" s="44">
        <v>43861.375141203702</v>
      </c>
      <c r="B443" s="6">
        <v>23.6</v>
      </c>
      <c r="C443" s="6">
        <v>36</v>
      </c>
      <c r="D443" s="6">
        <v>6.37</v>
      </c>
      <c r="E443" s="6">
        <v>0.45</v>
      </c>
      <c r="F443" s="6">
        <v>4.04</v>
      </c>
      <c r="G443" s="6">
        <v>14.11</v>
      </c>
      <c r="H443" s="6">
        <v>18.16</v>
      </c>
      <c r="I443" s="6">
        <v>2.13</v>
      </c>
      <c r="J443" s="6">
        <v>16</v>
      </c>
      <c r="K443" s="6">
        <v>2</v>
      </c>
      <c r="L443" s="6">
        <v>23.9</v>
      </c>
      <c r="M443" s="6">
        <v>94.4</v>
      </c>
      <c r="N443" s="6">
        <v>1013.1</v>
      </c>
      <c r="O443" s="6">
        <v>13</v>
      </c>
      <c r="P443" s="6">
        <v>2.0299999999999998</v>
      </c>
      <c r="Q443" s="6">
        <v>167.32</v>
      </c>
      <c r="R443" s="6">
        <v>0.8</v>
      </c>
    </row>
    <row r="444" spans="1:18" ht="15.75" customHeight="1">
      <c r="A444" s="44">
        <v>43861.416807928239</v>
      </c>
      <c r="B444" s="6">
        <v>23</v>
      </c>
      <c r="C444" s="6">
        <v>36</v>
      </c>
      <c r="D444" s="6">
        <v>4.17</v>
      </c>
      <c r="E444" s="6">
        <v>0.54</v>
      </c>
      <c r="F444" s="6">
        <v>16.8</v>
      </c>
      <c r="G444" s="6">
        <v>18.71</v>
      </c>
      <c r="H444" s="6">
        <v>35.51</v>
      </c>
      <c r="I444" s="6">
        <v>2.09</v>
      </c>
      <c r="J444" s="6">
        <v>21</v>
      </c>
      <c r="K444" s="6">
        <v>3</v>
      </c>
      <c r="L444" s="6">
        <v>23.8</v>
      </c>
      <c r="M444" s="6">
        <v>95.7</v>
      </c>
      <c r="N444" s="6">
        <v>1013.5</v>
      </c>
      <c r="O444" s="6">
        <v>11</v>
      </c>
      <c r="P444" s="6">
        <v>0.48</v>
      </c>
      <c r="Q444" s="6">
        <v>223.34</v>
      </c>
      <c r="R444" s="6">
        <v>0.4</v>
      </c>
    </row>
    <row r="445" spans="1:18" ht="15.75" customHeight="1">
      <c r="A445" s="44">
        <v>43861.458474652776</v>
      </c>
      <c r="B445" s="6">
        <v>26.1</v>
      </c>
      <c r="C445" s="6">
        <v>36</v>
      </c>
      <c r="D445" s="6">
        <v>6.99</v>
      </c>
      <c r="E445" s="6">
        <v>0.41</v>
      </c>
      <c r="F445" s="6">
        <v>8.26</v>
      </c>
      <c r="G445" s="6">
        <v>18.36</v>
      </c>
      <c r="H445" s="6">
        <v>26.62</v>
      </c>
      <c r="I445" s="6">
        <v>1.82</v>
      </c>
      <c r="J445" s="6">
        <v>12</v>
      </c>
      <c r="K445" s="6">
        <v>1</v>
      </c>
      <c r="L445" s="6">
        <v>23.4</v>
      </c>
      <c r="M445" s="6">
        <v>97.1</v>
      </c>
      <c r="N445" s="6">
        <v>1013.7</v>
      </c>
      <c r="O445" s="6">
        <v>15</v>
      </c>
      <c r="P445" s="6">
        <v>0.44</v>
      </c>
      <c r="Q445" s="6">
        <v>347.96</v>
      </c>
      <c r="R445" s="6">
        <v>11.2</v>
      </c>
    </row>
    <row r="446" spans="1:18" ht="15.75" customHeight="1">
      <c r="A446" s="44">
        <v>43861.500141377313</v>
      </c>
      <c r="B446" s="6">
        <v>25.5</v>
      </c>
      <c r="C446" s="6">
        <v>36</v>
      </c>
      <c r="D446" s="6">
        <v>5.32</v>
      </c>
      <c r="E446" s="6">
        <v>0.55000000000000004</v>
      </c>
      <c r="F446" s="6">
        <v>9.3699999999999992</v>
      </c>
      <c r="G446" s="6">
        <v>19.27</v>
      </c>
      <c r="H446" s="6">
        <v>28.64</v>
      </c>
      <c r="I446" s="6">
        <v>1.87</v>
      </c>
      <c r="J446" s="6">
        <v>13</v>
      </c>
      <c r="K446" s="6">
        <v>4</v>
      </c>
      <c r="L446" s="6">
        <v>23.2</v>
      </c>
      <c r="M446" s="6">
        <v>98.2</v>
      </c>
      <c r="N446" s="6">
        <v>1013.9</v>
      </c>
      <c r="O446" s="6">
        <v>13</v>
      </c>
      <c r="P446" s="6">
        <v>0.39</v>
      </c>
      <c r="Q446" s="6">
        <v>180.85</v>
      </c>
      <c r="R446" s="6">
        <v>10.6</v>
      </c>
    </row>
    <row r="447" spans="1:18" ht="15.75" customHeight="1">
      <c r="A447" s="44">
        <v>43861.541808101851</v>
      </c>
      <c r="B447" s="6">
        <v>25.1</v>
      </c>
      <c r="C447" s="6">
        <v>36</v>
      </c>
      <c r="D447" s="6">
        <v>5.67</v>
      </c>
      <c r="E447" s="6">
        <v>0.7</v>
      </c>
      <c r="F447" s="6">
        <v>12.72</v>
      </c>
      <c r="G447" s="6">
        <v>20.239999999999998</v>
      </c>
      <c r="H447" s="6">
        <v>32.97</v>
      </c>
      <c r="I447" s="6">
        <v>2.04</v>
      </c>
      <c r="J447" s="6">
        <v>11</v>
      </c>
      <c r="K447" s="6">
        <v>3</v>
      </c>
      <c r="L447" s="6">
        <v>22.9</v>
      </c>
      <c r="M447" s="6">
        <v>98.7</v>
      </c>
      <c r="N447" s="6">
        <v>1013.2</v>
      </c>
      <c r="O447" s="6">
        <v>24</v>
      </c>
      <c r="P447" s="6">
        <v>1.55</v>
      </c>
      <c r="Q447" s="6">
        <v>264.12</v>
      </c>
      <c r="R447" s="6">
        <v>2.4</v>
      </c>
    </row>
    <row r="448" spans="1:18" ht="15.75" customHeight="1">
      <c r="A448" s="44">
        <v>43861.583474826388</v>
      </c>
      <c r="B448" s="6">
        <v>25.2</v>
      </c>
      <c r="C448" s="6">
        <v>36</v>
      </c>
      <c r="D448" s="6">
        <v>5.65</v>
      </c>
      <c r="E448" s="6">
        <v>0.63</v>
      </c>
      <c r="F448" s="6">
        <v>14.97</v>
      </c>
      <c r="G448" s="6">
        <v>24.28</v>
      </c>
      <c r="H448" s="6">
        <v>39.25</v>
      </c>
      <c r="I448" s="6">
        <v>2.15</v>
      </c>
      <c r="J448" s="6">
        <v>11</v>
      </c>
      <c r="K448" s="6">
        <v>1</v>
      </c>
      <c r="L448" s="6">
        <v>23.2</v>
      </c>
      <c r="M448" s="6">
        <v>98.7</v>
      </c>
      <c r="N448" s="6">
        <v>1012.2</v>
      </c>
      <c r="O448" s="6">
        <v>48</v>
      </c>
      <c r="P448" s="6">
        <v>0.86</v>
      </c>
      <c r="Q448" s="6">
        <v>311.33</v>
      </c>
      <c r="R448" s="6">
        <v>1</v>
      </c>
    </row>
    <row r="449" spans="1:18" ht="15.75" customHeight="1">
      <c r="A449" s="44">
        <v>43861.625141550925</v>
      </c>
      <c r="B449" s="6">
        <v>25.5</v>
      </c>
      <c r="C449" s="6">
        <v>36</v>
      </c>
      <c r="D449" s="6">
        <v>4.03</v>
      </c>
      <c r="E449" s="6">
        <v>0.73</v>
      </c>
      <c r="F449" s="6">
        <v>20.5</v>
      </c>
      <c r="G449" s="6">
        <v>24.79</v>
      </c>
      <c r="H449" s="6">
        <v>45.29</v>
      </c>
      <c r="I449" s="6">
        <v>2.02</v>
      </c>
      <c r="J449" s="6">
        <v>19</v>
      </c>
      <c r="K449" s="6">
        <v>7</v>
      </c>
      <c r="L449" s="6">
        <v>23.5</v>
      </c>
      <c r="M449" s="6">
        <v>98.5</v>
      </c>
      <c r="N449" s="6">
        <v>1011.9</v>
      </c>
      <c r="O449" s="6">
        <v>83</v>
      </c>
      <c r="P449" s="6">
        <v>0.82</v>
      </c>
      <c r="Q449" s="6">
        <v>212.55</v>
      </c>
      <c r="R449" s="6">
        <v>0.2</v>
      </c>
    </row>
    <row r="450" spans="1:18" ht="15.75" customHeight="1">
      <c r="A450" s="44">
        <v>43861.666808275462</v>
      </c>
      <c r="B450" s="6">
        <v>25.5</v>
      </c>
      <c r="C450" s="6">
        <v>36</v>
      </c>
      <c r="D450" s="6">
        <v>3.42</v>
      </c>
      <c r="E450" s="6">
        <v>0.84</v>
      </c>
      <c r="F450" s="6">
        <v>20.53</v>
      </c>
      <c r="G450" s="6">
        <v>23.97</v>
      </c>
      <c r="H450" s="6">
        <v>44.51</v>
      </c>
      <c r="I450" s="6">
        <v>1.91</v>
      </c>
      <c r="J450" s="6">
        <v>19</v>
      </c>
      <c r="K450" s="6">
        <v>6</v>
      </c>
      <c r="L450" s="6">
        <v>24.2</v>
      </c>
      <c r="M450" s="6">
        <v>96.9</v>
      </c>
      <c r="N450" s="6">
        <v>1011.8</v>
      </c>
      <c r="O450" s="6">
        <v>83</v>
      </c>
      <c r="P450" s="6">
        <v>0.23</v>
      </c>
      <c r="Q450" s="6">
        <v>334.36</v>
      </c>
      <c r="R450" s="6">
        <v>0.2</v>
      </c>
    </row>
    <row r="451" spans="1:18" ht="15.75" customHeight="1">
      <c r="A451" s="44">
        <v>43861.708474999999</v>
      </c>
      <c r="B451" s="6">
        <v>25.2</v>
      </c>
      <c r="C451" s="6">
        <v>36</v>
      </c>
      <c r="D451" s="6">
        <v>1.83</v>
      </c>
      <c r="E451" s="6">
        <v>1.01</v>
      </c>
      <c r="F451" s="6">
        <v>21.87</v>
      </c>
      <c r="G451" s="6">
        <v>23.1</v>
      </c>
      <c r="H451" s="6">
        <v>44.97</v>
      </c>
      <c r="I451" s="6">
        <v>1.83</v>
      </c>
      <c r="J451" s="6">
        <v>23</v>
      </c>
      <c r="K451" s="6">
        <v>7</v>
      </c>
      <c r="L451" s="6">
        <v>24.6</v>
      </c>
      <c r="M451" s="6">
        <v>96.1</v>
      </c>
      <c r="N451" s="6">
        <v>1011.3</v>
      </c>
      <c r="O451" s="6">
        <v>46</v>
      </c>
      <c r="P451" s="6">
        <v>0.3</v>
      </c>
      <c r="Q451" s="6">
        <v>2.17</v>
      </c>
      <c r="R451" s="6">
        <v>0</v>
      </c>
    </row>
    <row r="452" spans="1:18" ht="15.75" customHeight="1">
      <c r="A452" s="44">
        <v>43861.750141724537</v>
      </c>
      <c r="B452" s="6">
        <v>24.9</v>
      </c>
      <c r="C452" s="6">
        <v>36</v>
      </c>
      <c r="D452" s="6">
        <v>0.73</v>
      </c>
      <c r="E452" s="6">
        <v>1.63</v>
      </c>
      <c r="F452" s="6">
        <v>27.33</v>
      </c>
      <c r="G452" s="6">
        <v>25.18</v>
      </c>
      <c r="H452" s="6">
        <v>52.5</v>
      </c>
      <c r="I452" s="6">
        <v>2.0099999999999998</v>
      </c>
      <c r="J452" s="6">
        <v>24</v>
      </c>
      <c r="K452" s="6">
        <v>11</v>
      </c>
      <c r="L452" s="6">
        <v>24.6</v>
      </c>
      <c r="M452" s="6">
        <v>96.1</v>
      </c>
      <c r="N452" s="6">
        <v>1011.9</v>
      </c>
      <c r="O452" s="6">
        <v>13</v>
      </c>
      <c r="P452" s="6">
        <v>0.83</v>
      </c>
      <c r="Q452" s="6">
        <v>170.66</v>
      </c>
      <c r="R452" s="6">
        <v>0</v>
      </c>
    </row>
    <row r="453" spans="1:18" ht="15.75" customHeight="1">
      <c r="A453" s="44">
        <v>43861.791808449074</v>
      </c>
      <c r="B453" s="6">
        <v>25</v>
      </c>
      <c r="C453" s="6">
        <v>36</v>
      </c>
      <c r="D453" s="6">
        <v>0.56999999999999995</v>
      </c>
      <c r="E453" s="6">
        <v>1.25</v>
      </c>
      <c r="F453" s="6">
        <v>27.04</v>
      </c>
      <c r="G453" s="6">
        <v>28.08</v>
      </c>
      <c r="H453" s="6">
        <v>55.13</v>
      </c>
      <c r="I453" s="6">
        <v>2.16</v>
      </c>
      <c r="J453" s="6">
        <v>32</v>
      </c>
      <c r="K453" s="6">
        <v>10</v>
      </c>
      <c r="L453" s="6">
        <v>24.5</v>
      </c>
      <c r="M453" s="6">
        <v>94.6</v>
      </c>
      <c r="N453" s="6">
        <v>1013</v>
      </c>
      <c r="O453" s="6">
        <v>4</v>
      </c>
      <c r="P453" s="6">
        <v>1.34</v>
      </c>
      <c r="Q453" s="6">
        <v>230.14</v>
      </c>
      <c r="R453" s="6">
        <v>0</v>
      </c>
    </row>
    <row r="454" spans="1:18" ht="15.75" customHeight="1">
      <c r="A454" s="44">
        <v>43861.833475173611</v>
      </c>
      <c r="B454" s="6">
        <v>25.1</v>
      </c>
      <c r="C454" s="6">
        <v>36</v>
      </c>
      <c r="D454" s="6">
        <v>0.37</v>
      </c>
      <c r="E454" s="6">
        <v>1.1100000000000001</v>
      </c>
      <c r="F454" s="6">
        <v>22.07</v>
      </c>
      <c r="G454" s="6">
        <v>26.27</v>
      </c>
      <c r="H454" s="6">
        <v>48.34</v>
      </c>
      <c r="I454" s="6">
        <v>2.15</v>
      </c>
      <c r="J454" s="6">
        <v>39</v>
      </c>
      <c r="K454" s="6">
        <v>8</v>
      </c>
      <c r="L454" s="6">
        <v>24.4</v>
      </c>
      <c r="M454" s="6">
        <v>94.3</v>
      </c>
      <c r="N454" s="6">
        <v>1013.4</v>
      </c>
      <c r="O454" s="6">
        <v>3</v>
      </c>
      <c r="P454" s="6">
        <v>0.85</v>
      </c>
      <c r="Q454" s="6">
        <v>263.05</v>
      </c>
      <c r="R454" s="6">
        <v>0</v>
      </c>
    </row>
    <row r="455" spans="1:18" ht="15.75" customHeight="1">
      <c r="A455" s="44">
        <v>43861.875141898148</v>
      </c>
      <c r="B455" s="6">
        <v>25.1</v>
      </c>
      <c r="C455" s="6">
        <v>36</v>
      </c>
      <c r="D455" s="6">
        <v>0.62</v>
      </c>
      <c r="E455" s="6">
        <v>1.03</v>
      </c>
      <c r="F455" s="6">
        <v>15.53</v>
      </c>
      <c r="G455" s="6">
        <v>25.44</v>
      </c>
      <c r="H455" s="6">
        <v>40.97</v>
      </c>
      <c r="I455" s="6">
        <v>2.1</v>
      </c>
      <c r="J455" s="6">
        <v>32</v>
      </c>
      <c r="K455" s="6">
        <v>3</v>
      </c>
      <c r="L455" s="6">
        <v>24.4</v>
      </c>
      <c r="M455" s="6">
        <v>94.3</v>
      </c>
      <c r="N455" s="6">
        <v>1013.6</v>
      </c>
      <c r="O455" s="6">
        <v>3</v>
      </c>
      <c r="P455" s="6">
        <v>0.12</v>
      </c>
      <c r="Q455" s="6">
        <v>325.14999999999998</v>
      </c>
      <c r="R455" s="6">
        <v>0</v>
      </c>
    </row>
    <row r="456" spans="1:18" ht="15.75" customHeight="1">
      <c r="A456" s="44">
        <v>43861.916808622685</v>
      </c>
      <c r="B456" s="6">
        <v>25.1</v>
      </c>
      <c r="C456" s="6">
        <v>36</v>
      </c>
      <c r="D456" s="6">
        <v>0.12</v>
      </c>
      <c r="E456" s="6">
        <v>1.1299999999999999</v>
      </c>
      <c r="F456" s="6">
        <v>24.8</v>
      </c>
      <c r="G456" s="6">
        <v>21.53</v>
      </c>
      <c r="H456" s="6">
        <v>46.33</v>
      </c>
      <c r="I456" s="6">
        <v>2.04</v>
      </c>
      <c r="J456" s="6">
        <v>36</v>
      </c>
      <c r="K456" s="6">
        <v>1</v>
      </c>
      <c r="L456" s="6">
        <v>24.1</v>
      </c>
      <c r="M456" s="6">
        <v>95.5</v>
      </c>
      <c r="N456" s="6">
        <v>1013.5</v>
      </c>
      <c r="O456" s="6">
        <v>1</v>
      </c>
      <c r="P456" s="6">
        <v>0.63</v>
      </c>
      <c r="Q456" s="6">
        <v>133.38</v>
      </c>
      <c r="R456" s="6">
        <v>0</v>
      </c>
    </row>
    <row r="457" spans="1:18" ht="15.75" customHeight="1">
      <c r="A457" s="44">
        <v>43861.958475347223</v>
      </c>
      <c r="B457" s="6">
        <v>25</v>
      </c>
      <c r="C457" s="6">
        <v>36</v>
      </c>
      <c r="D457" s="6">
        <v>0.21</v>
      </c>
      <c r="E457" s="6">
        <v>1.27</v>
      </c>
      <c r="F457" s="6">
        <v>29.82</v>
      </c>
      <c r="G457" s="6">
        <v>20.75</v>
      </c>
      <c r="H457" s="6">
        <v>50.56</v>
      </c>
      <c r="I457" s="6">
        <v>2.12</v>
      </c>
      <c r="J457" s="6">
        <v>41</v>
      </c>
      <c r="K457" s="6">
        <v>7</v>
      </c>
      <c r="L457" s="6">
        <v>24</v>
      </c>
      <c r="M457" s="6">
        <v>96.3</v>
      </c>
      <c r="N457" s="6">
        <v>1013</v>
      </c>
      <c r="O457" s="6">
        <v>1</v>
      </c>
      <c r="P457" s="6">
        <v>0.24</v>
      </c>
      <c r="Q457" s="6">
        <v>313.81</v>
      </c>
      <c r="R457" s="6">
        <v>0</v>
      </c>
    </row>
    <row r="458" spans="1:18" ht="15.75" customHeight="1">
      <c r="A458" s="44">
        <v>43862.00014207176</v>
      </c>
      <c r="B458" s="6">
        <v>24.9</v>
      </c>
      <c r="C458" s="6">
        <v>36</v>
      </c>
      <c r="D458" s="6">
        <v>0.2</v>
      </c>
      <c r="E458" s="46"/>
      <c r="F458" s="6">
        <v>34.340000000000003</v>
      </c>
      <c r="G458" s="6">
        <v>20.77</v>
      </c>
      <c r="H458" s="6">
        <v>55.11</v>
      </c>
      <c r="I458" s="6">
        <v>2.1</v>
      </c>
      <c r="J458" s="6">
        <v>53</v>
      </c>
      <c r="K458" s="6">
        <v>13</v>
      </c>
      <c r="L458" s="6">
        <v>23.9</v>
      </c>
      <c r="M458" s="6">
        <v>96.5</v>
      </c>
      <c r="N458" s="6">
        <v>1012.5</v>
      </c>
      <c r="O458" s="6">
        <v>1</v>
      </c>
      <c r="P458" s="6">
        <v>0.52</v>
      </c>
      <c r="Q458" s="6">
        <v>277.62</v>
      </c>
      <c r="R458" s="6">
        <v>0</v>
      </c>
    </row>
    <row r="459" spans="1:18" ht="15.75" customHeight="1">
      <c r="A459" s="44">
        <v>43862.041808796297</v>
      </c>
      <c r="B459" s="6">
        <v>24.9</v>
      </c>
      <c r="C459" s="6">
        <v>36</v>
      </c>
      <c r="D459" s="6">
        <v>0.24</v>
      </c>
      <c r="E459" s="6">
        <v>0.75</v>
      </c>
      <c r="F459" s="6">
        <v>15.69</v>
      </c>
      <c r="G459" s="6">
        <v>20.68</v>
      </c>
      <c r="H459" s="6">
        <v>36.369999999999997</v>
      </c>
      <c r="I459" s="6">
        <v>2.06</v>
      </c>
      <c r="J459" s="6">
        <v>31</v>
      </c>
      <c r="K459" s="6">
        <v>8</v>
      </c>
      <c r="L459" s="6">
        <v>24</v>
      </c>
      <c r="M459" s="6">
        <v>95.9</v>
      </c>
      <c r="N459" s="6">
        <v>1012.1</v>
      </c>
      <c r="O459" s="6">
        <v>1</v>
      </c>
      <c r="P459" s="6">
        <v>0.37</v>
      </c>
      <c r="Q459" s="6">
        <v>131.29</v>
      </c>
      <c r="R459" s="6">
        <v>0</v>
      </c>
    </row>
    <row r="460" spans="1:18" ht="15.75" customHeight="1">
      <c r="A460" s="44">
        <v>43862.083475520834</v>
      </c>
      <c r="B460" s="6">
        <v>25</v>
      </c>
      <c r="C460" s="6">
        <v>36</v>
      </c>
      <c r="D460" s="6">
        <v>0.19</v>
      </c>
      <c r="E460" s="6">
        <v>0.71</v>
      </c>
      <c r="F460" s="6">
        <v>17.350000000000001</v>
      </c>
      <c r="G460" s="6">
        <v>18.670000000000002</v>
      </c>
      <c r="H460" s="6">
        <v>36.020000000000003</v>
      </c>
      <c r="I460" s="6">
        <v>2.09</v>
      </c>
      <c r="J460" s="6">
        <v>35</v>
      </c>
      <c r="K460" s="6">
        <v>10</v>
      </c>
      <c r="L460" s="6">
        <v>24</v>
      </c>
      <c r="M460" s="6">
        <v>95.9</v>
      </c>
      <c r="N460" s="6">
        <v>1012</v>
      </c>
      <c r="O460" s="6">
        <v>1</v>
      </c>
      <c r="P460" s="6">
        <v>0.08</v>
      </c>
      <c r="Q460" s="6">
        <v>171.1</v>
      </c>
      <c r="R460" s="6">
        <v>0</v>
      </c>
    </row>
    <row r="461" spans="1:18" ht="15.75" customHeight="1">
      <c r="A461" s="44">
        <v>43862.125142245372</v>
      </c>
      <c r="B461" s="6">
        <v>24.9</v>
      </c>
      <c r="C461" s="6">
        <v>36</v>
      </c>
      <c r="D461" s="6">
        <v>0.18</v>
      </c>
      <c r="E461" s="6">
        <v>0.65</v>
      </c>
      <c r="F461" s="6">
        <v>13.18</v>
      </c>
      <c r="G461" s="6">
        <v>17.760000000000002</v>
      </c>
      <c r="H461" s="6">
        <v>30.94</v>
      </c>
      <c r="I461" s="6">
        <v>2.04</v>
      </c>
      <c r="J461" s="6">
        <v>35</v>
      </c>
      <c r="K461" s="6">
        <v>6</v>
      </c>
      <c r="L461" s="6">
        <v>24</v>
      </c>
      <c r="M461" s="6">
        <v>96.4</v>
      </c>
      <c r="N461" s="6">
        <v>1012.2</v>
      </c>
      <c r="O461" s="6">
        <v>1</v>
      </c>
      <c r="P461" s="6">
        <v>0.23</v>
      </c>
      <c r="Q461" s="6">
        <v>191.65</v>
      </c>
      <c r="R461" s="6">
        <v>0</v>
      </c>
    </row>
    <row r="462" spans="1:18" ht="15.75" customHeight="1">
      <c r="A462" s="44">
        <v>43862.166808969909</v>
      </c>
      <c r="B462" s="6">
        <v>24.9</v>
      </c>
      <c r="C462" s="6">
        <v>36</v>
      </c>
      <c r="D462" s="6">
        <v>0.14000000000000001</v>
      </c>
      <c r="E462" s="6">
        <v>0.56999999999999995</v>
      </c>
      <c r="F462" s="6">
        <v>13.53</v>
      </c>
      <c r="G462" s="6">
        <v>18.59</v>
      </c>
      <c r="H462" s="6">
        <v>32.119999999999997</v>
      </c>
      <c r="I462" s="6">
        <v>2.04</v>
      </c>
      <c r="J462" s="6">
        <v>50</v>
      </c>
      <c r="K462" s="6">
        <v>5</v>
      </c>
      <c r="L462" s="6">
        <v>24</v>
      </c>
      <c r="M462" s="6">
        <v>96.5</v>
      </c>
      <c r="N462" s="6">
        <v>1012.3</v>
      </c>
      <c r="O462" s="6">
        <v>1</v>
      </c>
      <c r="P462" s="6">
        <v>0.24</v>
      </c>
      <c r="Q462" s="6">
        <v>198.48</v>
      </c>
      <c r="R462" s="6">
        <v>0</v>
      </c>
    </row>
    <row r="463" spans="1:18" ht="15.75" customHeight="1">
      <c r="A463" s="44">
        <v>43862.208475694446</v>
      </c>
      <c r="B463" s="6">
        <v>24.9</v>
      </c>
      <c r="C463" s="6">
        <v>36</v>
      </c>
      <c r="D463" s="6">
        <v>0.31</v>
      </c>
      <c r="E463" s="6">
        <v>0.52</v>
      </c>
      <c r="F463" s="6">
        <v>7.43</v>
      </c>
      <c r="G463" s="6">
        <v>19.600000000000001</v>
      </c>
      <c r="H463" s="6">
        <v>27.02</v>
      </c>
      <c r="I463" s="6">
        <v>2.0499999999999998</v>
      </c>
      <c r="J463" s="6">
        <v>44</v>
      </c>
      <c r="K463" s="6">
        <v>20</v>
      </c>
      <c r="L463" s="6">
        <v>23.8</v>
      </c>
      <c r="M463" s="6">
        <v>96.6</v>
      </c>
      <c r="N463" s="6">
        <v>1012.5</v>
      </c>
      <c r="O463" s="6">
        <v>1</v>
      </c>
      <c r="P463" s="6">
        <v>0.55000000000000004</v>
      </c>
      <c r="Q463" s="6">
        <v>132.31</v>
      </c>
      <c r="R463" s="6">
        <v>0</v>
      </c>
    </row>
    <row r="464" spans="1:18" ht="15.75" customHeight="1">
      <c r="A464" s="44">
        <v>43862.250142418983</v>
      </c>
      <c r="B464" s="6">
        <v>24.8</v>
      </c>
      <c r="C464" s="6">
        <v>36</v>
      </c>
      <c r="D464" s="6">
        <v>0.27</v>
      </c>
      <c r="E464" s="6">
        <v>0.5</v>
      </c>
      <c r="F464" s="6">
        <v>7.94</v>
      </c>
      <c r="G464" s="6">
        <v>17.22</v>
      </c>
      <c r="H464" s="6">
        <v>25.16</v>
      </c>
      <c r="I464" s="6">
        <v>1.98</v>
      </c>
      <c r="J464" s="6">
        <v>40</v>
      </c>
      <c r="K464" s="6">
        <v>13</v>
      </c>
      <c r="L464" s="6">
        <v>23.7</v>
      </c>
      <c r="M464" s="6">
        <v>96.6</v>
      </c>
      <c r="N464" s="6">
        <v>1012.5</v>
      </c>
      <c r="O464" s="6">
        <v>12</v>
      </c>
      <c r="P464" s="6">
        <v>0.46</v>
      </c>
      <c r="Q464" s="6">
        <v>181.32</v>
      </c>
      <c r="R464" s="6">
        <v>0</v>
      </c>
    </row>
    <row r="465" spans="1:18" ht="15.75" customHeight="1">
      <c r="A465" s="44">
        <v>43862.29180914352</v>
      </c>
      <c r="B465" s="6">
        <v>24.3</v>
      </c>
      <c r="C465" s="6">
        <v>36</v>
      </c>
      <c r="D465" s="6">
        <v>0.62</v>
      </c>
      <c r="E465" s="6">
        <v>0.56999999999999995</v>
      </c>
      <c r="F465" s="6">
        <v>16.52</v>
      </c>
      <c r="G465" s="6">
        <v>17.440000000000001</v>
      </c>
      <c r="H465" s="6">
        <v>33.97</v>
      </c>
      <c r="I465" s="6">
        <v>2.1800000000000002</v>
      </c>
      <c r="J465" s="6">
        <v>48</v>
      </c>
      <c r="K465" s="6">
        <v>10</v>
      </c>
      <c r="L465" s="6">
        <v>24.3</v>
      </c>
      <c r="M465" s="6">
        <v>95.1</v>
      </c>
      <c r="N465" s="6">
        <v>1013.2</v>
      </c>
      <c r="O465" s="6">
        <v>72</v>
      </c>
      <c r="P465" s="6">
        <v>0.5</v>
      </c>
      <c r="Q465" s="6">
        <v>207.11</v>
      </c>
      <c r="R465" s="6">
        <v>0</v>
      </c>
    </row>
    <row r="466" spans="1:18" ht="15.75" customHeight="1">
      <c r="A466" s="44">
        <v>43862.333475868058</v>
      </c>
      <c r="B466" s="6">
        <v>24.3</v>
      </c>
      <c r="C466" s="6">
        <v>36</v>
      </c>
      <c r="D466" s="6">
        <v>1.39</v>
      </c>
      <c r="E466" s="6">
        <v>0.61</v>
      </c>
      <c r="F466" s="6">
        <v>14.11</v>
      </c>
      <c r="G466" s="6">
        <v>18.579999999999998</v>
      </c>
      <c r="H466" s="6">
        <v>32.69</v>
      </c>
      <c r="I466" s="6">
        <v>2.1800000000000002</v>
      </c>
      <c r="J466" s="6">
        <v>46</v>
      </c>
      <c r="K466" s="6">
        <v>12</v>
      </c>
      <c r="L466" s="6">
        <v>25.1</v>
      </c>
      <c r="M466" s="6">
        <v>92.5</v>
      </c>
      <c r="N466" s="6">
        <v>1013.5</v>
      </c>
      <c r="O466" s="6">
        <v>87</v>
      </c>
      <c r="P466" s="6">
        <v>0.77</v>
      </c>
      <c r="Q466" s="6">
        <v>181.45</v>
      </c>
      <c r="R466" s="6">
        <v>0</v>
      </c>
    </row>
    <row r="467" spans="1:18" ht="15.75" customHeight="1">
      <c r="A467" s="44">
        <v>43862.375142592595</v>
      </c>
      <c r="B467" s="6">
        <v>24.7</v>
      </c>
      <c r="C467" s="6">
        <v>36</v>
      </c>
      <c r="D467" s="6">
        <v>2.0499999999999998</v>
      </c>
      <c r="E467" s="6">
        <v>0.85</v>
      </c>
      <c r="F467" s="6">
        <v>25.26</v>
      </c>
      <c r="G467" s="6">
        <v>22.68</v>
      </c>
      <c r="H467" s="6">
        <v>47.93</v>
      </c>
      <c r="I467" s="6">
        <v>2.2400000000000002</v>
      </c>
      <c r="J467" s="6">
        <v>86</v>
      </c>
      <c r="K467" s="6">
        <v>31</v>
      </c>
      <c r="L467" s="6">
        <v>25.9</v>
      </c>
      <c r="M467" s="6">
        <v>89.9</v>
      </c>
      <c r="N467" s="6">
        <v>1013.8</v>
      </c>
      <c r="O467" s="6">
        <v>190</v>
      </c>
      <c r="P467" s="6">
        <v>0.81</v>
      </c>
      <c r="Q467" s="6">
        <v>153</v>
      </c>
      <c r="R467" s="6">
        <v>0</v>
      </c>
    </row>
    <row r="468" spans="1:18" ht="15.75" customHeight="1">
      <c r="A468" s="44">
        <v>43862.416809317132</v>
      </c>
      <c r="B468" s="6">
        <v>25</v>
      </c>
      <c r="C468" s="6">
        <v>36</v>
      </c>
      <c r="D468" s="6">
        <v>11.39</v>
      </c>
      <c r="E468" s="6">
        <v>0.31</v>
      </c>
      <c r="F468" s="6">
        <v>4.8099999999999996</v>
      </c>
      <c r="G468" s="6">
        <v>13.14</v>
      </c>
      <c r="H468" s="6">
        <v>17.940000000000001</v>
      </c>
      <c r="I468" s="6">
        <v>2.1</v>
      </c>
      <c r="J468" s="6">
        <v>28</v>
      </c>
      <c r="K468" s="6">
        <v>3</v>
      </c>
      <c r="L468" s="6">
        <v>27.9</v>
      </c>
      <c r="M468" s="6">
        <v>80.400000000000006</v>
      </c>
      <c r="N468" s="6">
        <v>1013.7</v>
      </c>
      <c r="O468" s="6">
        <v>546</v>
      </c>
      <c r="P468" s="6">
        <v>1.66</v>
      </c>
      <c r="Q468" s="6">
        <v>122.36</v>
      </c>
      <c r="R468" s="6">
        <v>0</v>
      </c>
    </row>
    <row r="469" spans="1:18" ht="15.75" customHeight="1">
      <c r="A469" s="44">
        <v>43862.458476041669</v>
      </c>
      <c r="B469" s="6">
        <v>25.2</v>
      </c>
      <c r="C469" s="6">
        <v>36</v>
      </c>
      <c r="D469" s="6">
        <v>17.95</v>
      </c>
      <c r="E469" s="6">
        <v>0.2</v>
      </c>
      <c r="F469" s="6">
        <v>1.44</v>
      </c>
      <c r="G469" s="6">
        <v>7.82</v>
      </c>
      <c r="H469" s="6">
        <v>9.26</v>
      </c>
      <c r="I469" s="6">
        <v>1.75</v>
      </c>
      <c r="J469" s="6">
        <v>9</v>
      </c>
      <c r="K469" s="6">
        <v>1</v>
      </c>
      <c r="L469" s="6">
        <v>29.3</v>
      </c>
      <c r="M469" s="6">
        <v>69.2</v>
      </c>
      <c r="N469" s="6">
        <v>1013.5</v>
      </c>
      <c r="O469" s="6">
        <v>772</v>
      </c>
      <c r="P469" s="6">
        <v>1.86</v>
      </c>
      <c r="Q469" s="6">
        <v>119.61</v>
      </c>
      <c r="R469" s="6">
        <v>0</v>
      </c>
    </row>
    <row r="470" spans="1:18" ht="15.75" customHeight="1">
      <c r="A470" s="44">
        <v>43862.500142766206</v>
      </c>
      <c r="B470" s="6">
        <v>25.5</v>
      </c>
      <c r="C470" s="6">
        <v>36</v>
      </c>
      <c r="D470" s="6">
        <v>22.53</v>
      </c>
      <c r="E470" s="6">
        <v>0.23</v>
      </c>
      <c r="F470" s="6">
        <v>0.82</v>
      </c>
      <c r="G470" s="6">
        <v>6.46</v>
      </c>
      <c r="H470" s="6">
        <v>7.27</v>
      </c>
      <c r="I470" s="6">
        <v>1.56</v>
      </c>
      <c r="J470" s="6">
        <v>14</v>
      </c>
      <c r="K470" s="6">
        <v>2</v>
      </c>
      <c r="L470" s="6">
        <v>29.3</v>
      </c>
      <c r="M470" s="6">
        <v>71.3</v>
      </c>
      <c r="N470" s="6">
        <v>1012.7</v>
      </c>
      <c r="O470" s="6">
        <v>634</v>
      </c>
      <c r="P470" s="6">
        <v>2.68</v>
      </c>
      <c r="Q470" s="6">
        <v>140.65</v>
      </c>
      <c r="R470" s="6">
        <v>0</v>
      </c>
    </row>
    <row r="471" spans="1:18" ht="15.75" customHeight="1">
      <c r="A471" s="44">
        <v>43862.541809490744</v>
      </c>
      <c r="B471" s="6">
        <v>25.1</v>
      </c>
      <c r="C471" s="6">
        <v>36</v>
      </c>
      <c r="D471" s="6">
        <v>26.82</v>
      </c>
      <c r="E471" s="6">
        <v>0.22</v>
      </c>
      <c r="F471" s="6">
        <v>0.57999999999999996</v>
      </c>
      <c r="G471" s="6">
        <v>5.59</v>
      </c>
      <c r="H471" s="6">
        <v>6.18</v>
      </c>
      <c r="I471" s="6">
        <v>1.64</v>
      </c>
      <c r="J471" s="6">
        <v>14</v>
      </c>
      <c r="K471" s="6">
        <v>2</v>
      </c>
      <c r="L471" s="6">
        <v>30.3</v>
      </c>
      <c r="M471" s="6">
        <v>65.3</v>
      </c>
      <c r="N471" s="6">
        <v>1011.5</v>
      </c>
      <c r="O471" s="6">
        <v>775</v>
      </c>
      <c r="P471" s="6">
        <v>1.53</v>
      </c>
      <c r="Q471" s="6">
        <v>85.75</v>
      </c>
      <c r="R471" s="6">
        <v>0</v>
      </c>
    </row>
    <row r="472" spans="1:18" ht="15.75" customHeight="1">
      <c r="A472" s="44">
        <v>43862.583476215281</v>
      </c>
      <c r="B472" s="6">
        <v>24.8</v>
      </c>
      <c r="C472" s="6">
        <v>36</v>
      </c>
      <c r="D472" s="6">
        <v>26.01</v>
      </c>
      <c r="E472" s="6">
        <v>0.21</v>
      </c>
      <c r="F472" s="6">
        <v>0.45</v>
      </c>
      <c r="G472" s="6">
        <v>4.72</v>
      </c>
      <c r="H472" s="6">
        <v>5.17</v>
      </c>
      <c r="I472" s="6">
        <v>1.83</v>
      </c>
      <c r="J472" s="6">
        <v>10</v>
      </c>
      <c r="K472" s="6">
        <v>5</v>
      </c>
      <c r="L472" s="6">
        <v>30.6</v>
      </c>
      <c r="M472" s="6">
        <v>64.8</v>
      </c>
      <c r="N472" s="6">
        <v>1010.7</v>
      </c>
      <c r="O472" s="6">
        <v>656</v>
      </c>
      <c r="P472" s="6">
        <v>2.4</v>
      </c>
      <c r="Q472" s="6">
        <v>45.79</v>
      </c>
      <c r="R472" s="6">
        <v>0</v>
      </c>
    </row>
    <row r="473" spans="1:18" ht="15.75" customHeight="1">
      <c r="A473" s="44">
        <v>43862.625142939818</v>
      </c>
      <c r="B473" s="6">
        <v>24.8</v>
      </c>
      <c r="C473" s="6">
        <v>36</v>
      </c>
      <c r="D473" s="6">
        <v>22.99</v>
      </c>
      <c r="E473" s="6">
        <v>0.19</v>
      </c>
      <c r="F473" s="6">
        <v>0.54</v>
      </c>
      <c r="G473" s="6">
        <v>4.2300000000000004</v>
      </c>
      <c r="H473" s="6">
        <v>4.7699999999999996</v>
      </c>
      <c r="I473" s="6">
        <v>2.0699999999999998</v>
      </c>
      <c r="J473" s="6">
        <v>15</v>
      </c>
      <c r="K473" s="6">
        <v>3</v>
      </c>
      <c r="L473" s="6">
        <v>30.7</v>
      </c>
      <c r="M473" s="6">
        <v>60</v>
      </c>
      <c r="N473" s="6">
        <v>1009.9</v>
      </c>
      <c r="O473" s="6">
        <v>672</v>
      </c>
      <c r="P473" s="6">
        <v>3.1</v>
      </c>
      <c r="Q473" s="6">
        <v>43.51</v>
      </c>
      <c r="R473" s="6">
        <v>0</v>
      </c>
    </row>
    <row r="474" spans="1:18" ht="15.75" customHeight="1">
      <c r="A474" s="44">
        <v>43862.666809664355</v>
      </c>
      <c r="B474" s="6">
        <v>25.3</v>
      </c>
      <c r="C474" s="6">
        <v>36</v>
      </c>
      <c r="D474" s="6">
        <v>21.35</v>
      </c>
      <c r="E474" s="6">
        <v>0.2</v>
      </c>
      <c r="F474" s="6">
        <v>0.6</v>
      </c>
      <c r="G474" s="6">
        <v>4.37</v>
      </c>
      <c r="H474" s="6">
        <v>4.97</v>
      </c>
      <c r="I474" s="6">
        <v>1.95</v>
      </c>
      <c r="J474" s="6">
        <v>15</v>
      </c>
      <c r="K474" s="6">
        <v>0</v>
      </c>
      <c r="L474" s="6">
        <v>30.5</v>
      </c>
      <c r="M474" s="6">
        <v>61.8</v>
      </c>
      <c r="N474" s="6">
        <v>1009.7</v>
      </c>
      <c r="O474" s="6">
        <v>509</v>
      </c>
      <c r="P474" s="6">
        <v>2.5299999999999998</v>
      </c>
      <c r="Q474" s="6">
        <v>35.06</v>
      </c>
      <c r="R474" s="6">
        <v>0</v>
      </c>
    </row>
    <row r="475" spans="1:18" ht="15.75" customHeight="1">
      <c r="A475" s="44">
        <v>43862.708476388892</v>
      </c>
      <c r="B475" s="6">
        <v>25.4</v>
      </c>
      <c r="C475" s="6">
        <v>36</v>
      </c>
      <c r="D475" s="6">
        <v>20.41</v>
      </c>
      <c r="E475" s="6">
        <v>0.23</v>
      </c>
      <c r="F475" s="6">
        <v>0.57999999999999996</v>
      </c>
      <c r="G475" s="6">
        <v>5.64</v>
      </c>
      <c r="H475" s="6">
        <v>6.22</v>
      </c>
      <c r="I475" s="6">
        <v>1.89</v>
      </c>
      <c r="J475" s="6">
        <v>10</v>
      </c>
      <c r="K475" s="6">
        <v>0</v>
      </c>
      <c r="L475" s="6">
        <v>29.8</v>
      </c>
      <c r="M475" s="6">
        <v>67.5</v>
      </c>
      <c r="N475" s="6">
        <v>1009.9</v>
      </c>
      <c r="O475" s="6">
        <v>214</v>
      </c>
      <c r="P475" s="6">
        <v>2.35</v>
      </c>
      <c r="Q475" s="6">
        <v>27.84</v>
      </c>
      <c r="R475" s="6">
        <v>0</v>
      </c>
    </row>
    <row r="476" spans="1:18" ht="15.75" customHeight="1">
      <c r="A476" s="44">
        <v>43862.750143113422</v>
      </c>
      <c r="B476" s="6">
        <v>24.9</v>
      </c>
      <c r="C476" s="6">
        <v>36</v>
      </c>
      <c r="D476" s="6">
        <v>19.04</v>
      </c>
      <c r="E476" s="6">
        <v>0.26</v>
      </c>
      <c r="F476" s="6">
        <v>0.45</v>
      </c>
      <c r="G476" s="6">
        <v>6.77</v>
      </c>
      <c r="H476" s="6">
        <v>7.22</v>
      </c>
      <c r="I476" s="6">
        <v>1.92</v>
      </c>
      <c r="J476" s="6">
        <v>12</v>
      </c>
      <c r="K476" s="6">
        <v>0</v>
      </c>
      <c r="L476" s="6">
        <v>28.4</v>
      </c>
      <c r="M476" s="6">
        <v>74.400000000000006</v>
      </c>
      <c r="N476" s="6">
        <v>1010.1</v>
      </c>
      <c r="O476" s="6">
        <v>17</v>
      </c>
      <c r="P476" s="6">
        <v>1.92</v>
      </c>
      <c r="Q476" s="6">
        <v>25.68</v>
      </c>
      <c r="R476" s="6">
        <v>0</v>
      </c>
    </row>
    <row r="477" spans="1:18" ht="15.75" customHeight="1">
      <c r="A477" s="44">
        <v>43862.79180983796</v>
      </c>
      <c r="B477" s="6">
        <v>24.8</v>
      </c>
      <c r="C477" s="6">
        <v>36</v>
      </c>
      <c r="D477" s="6">
        <v>16.690000000000001</v>
      </c>
      <c r="E477" s="6">
        <v>0.28999999999999998</v>
      </c>
      <c r="F477" s="6">
        <v>0.22</v>
      </c>
      <c r="G477" s="6">
        <v>8.83</v>
      </c>
      <c r="H477" s="6">
        <v>9.0500000000000007</v>
      </c>
      <c r="I477" s="6">
        <v>1.96</v>
      </c>
      <c r="J477" s="6">
        <v>16</v>
      </c>
      <c r="K477" s="6">
        <v>0</v>
      </c>
      <c r="L477" s="6">
        <v>27.7</v>
      </c>
      <c r="M477" s="6">
        <v>79.7</v>
      </c>
      <c r="N477" s="6">
        <v>1010.7</v>
      </c>
      <c r="O477" s="6">
        <v>0</v>
      </c>
      <c r="P477" s="6">
        <v>1.91</v>
      </c>
      <c r="Q477" s="6">
        <v>27.18</v>
      </c>
      <c r="R477" s="6">
        <v>0</v>
      </c>
    </row>
    <row r="478" spans="1:18" ht="15.75" customHeight="1">
      <c r="A478" s="44">
        <v>43862.833476562497</v>
      </c>
      <c r="B478" s="6">
        <v>24.8</v>
      </c>
      <c r="C478" s="6">
        <v>36</v>
      </c>
      <c r="D478" s="6">
        <v>10.67</v>
      </c>
      <c r="E478" s="6">
        <v>0.31</v>
      </c>
      <c r="F478" s="6">
        <v>0.16</v>
      </c>
      <c r="G478" s="6">
        <v>10.41</v>
      </c>
      <c r="H478" s="6">
        <v>10.57</v>
      </c>
      <c r="I478" s="6">
        <v>1.82</v>
      </c>
      <c r="J478" s="6">
        <v>16</v>
      </c>
      <c r="K478" s="6">
        <v>0</v>
      </c>
      <c r="L478" s="6">
        <v>27.5</v>
      </c>
      <c r="M478" s="6">
        <v>78.400000000000006</v>
      </c>
      <c r="N478" s="6">
        <v>1011.5</v>
      </c>
      <c r="O478" s="6">
        <v>1</v>
      </c>
      <c r="P478" s="6">
        <v>1.51</v>
      </c>
      <c r="Q478" s="6">
        <v>23.69</v>
      </c>
      <c r="R478" s="6">
        <v>0</v>
      </c>
    </row>
    <row r="479" spans="1:18" ht="15.75" customHeight="1">
      <c r="A479" s="44">
        <v>43862.875143287034</v>
      </c>
      <c r="B479" s="6">
        <v>24.8</v>
      </c>
      <c r="C479" s="6">
        <v>36</v>
      </c>
      <c r="D479" s="6">
        <v>11.81</v>
      </c>
      <c r="E479" s="6">
        <v>0.31</v>
      </c>
      <c r="F479" s="6">
        <v>0.39</v>
      </c>
      <c r="G479" s="6">
        <v>10.91</v>
      </c>
      <c r="H479" s="6">
        <v>11.3</v>
      </c>
      <c r="I479" s="6">
        <v>1.78</v>
      </c>
      <c r="J479" s="6">
        <v>13</v>
      </c>
      <c r="K479" s="6">
        <v>0</v>
      </c>
      <c r="L479" s="6">
        <v>27.6</v>
      </c>
      <c r="M479" s="6">
        <v>77.599999999999994</v>
      </c>
      <c r="N479" s="6">
        <v>1012.2</v>
      </c>
      <c r="O479" s="6">
        <v>1</v>
      </c>
      <c r="P479" s="6">
        <v>1.49</v>
      </c>
      <c r="Q479" s="6">
        <v>32.44</v>
      </c>
      <c r="R479" s="6">
        <v>0</v>
      </c>
    </row>
    <row r="480" spans="1:18" ht="15.75" customHeight="1">
      <c r="A480" s="44">
        <v>43862.916810011571</v>
      </c>
      <c r="B480" s="6">
        <v>24.8</v>
      </c>
      <c r="C480" s="6">
        <v>36</v>
      </c>
      <c r="D480" s="6">
        <v>13.49</v>
      </c>
      <c r="E480" s="6">
        <v>0.28999999999999998</v>
      </c>
      <c r="F480" s="6">
        <v>0.13</v>
      </c>
      <c r="G480" s="6">
        <v>8.7899999999999991</v>
      </c>
      <c r="H480" s="6">
        <v>8.92</v>
      </c>
      <c r="I480" s="6">
        <v>1.93</v>
      </c>
      <c r="J480" s="6">
        <v>14</v>
      </c>
      <c r="K480" s="6">
        <v>2</v>
      </c>
      <c r="L480" s="6">
        <v>27.5</v>
      </c>
      <c r="M480" s="6">
        <v>77.099999999999994</v>
      </c>
      <c r="N480" s="6">
        <v>1012.3</v>
      </c>
      <c r="O480" s="6">
        <v>1</v>
      </c>
      <c r="P480" s="6">
        <v>1.51</v>
      </c>
      <c r="Q480" s="6">
        <v>40.200000000000003</v>
      </c>
      <c r="R480" s="6">
        <v>0</v>
      </c>
    </row>
    <row r="481" spans="1:18" ht="15.75" customHeight="1">
      <c r="A481" s="44">
        <v>43862.958476736108</v>
      </c>
      <c r="B481" s="6">
        <v>24.9</v>
      </c>
      <c r="C481" s="6">
        <v>36</v>
      </c>
      <c r="D481" s="6">
        <v>14.52</v>
      </c>
      <c r="E481" s="6">
        <v>0.3</v>
      </c>
      <c r="F481" s="6">
        <v>0.02</v>
      </c>
      <c r="G481" s="6">
        <v>8.6199999999999992</v>
      </c>
      <c r="H481" s="6">
        <v>8.64</v>
      </c>
      <c r="I481" s="6">
        <v>2.0299999999999998</v>
      </c>
      <c r="J481" s="6">
        <v>16</v>
      </c>
      <c r="K481" s="6">
        <v>0</v>
      </c>
      <c r="L481" s="6">
        <v>27.3</v>
      </c>
      <c r="M481" s="6">
        <v>77.599999999999994</v>
      </c>
      <c r="N481" s="6">
        <v>1012</v>
      </c>
      <c r="O481" s="6">
        <v>1</v>
      </c>
      <c r="P481" s="6">
        <v>1.02</v>
      </c>
      <c r="Q481" s="6">
        <v>40.51</v>
      </c>
      <c r="R481" s="6">
        <v>0</v>
      </c>
    </row>
    <row r="482" spans="1:18" ht="15.75" customHeight="1">
      <c r="A482" s="44">
        <v>43863.000143460646</v>
      </c>
      <c r="B482" s="6">
        <v>24.9</v>
      </c>
      <c r="C482" s="6">
        <v>36</v>
      </c>
      <c r="D482" s="6">
        <v>11.33</v>
      </c>
      <c r="E482" s="6">
        <v>0.59</v>
      </c>
      <c r="F482" s="6">
        <v>0.25</v>
      </c>
      <c r="G482" s="6">
        <v>11.75</v>
      </c>
      <c r="H482" s="6">
        <v>12</v>
      </c>
      <c r="I482" s="6">
        <v>1.9</v>
      </c>
      <c r="J482" s="6">
        <v>21</v>
      </c>
      <c r="K482" s="6">
        <v>1</v>
      </c>
      <c r="L482" s="6">
        <v>24</v>
      </c>
      <c r="M482" s="6">
        <v>96.7</v>
      </c>
      <c r="N482" s="6">
        <v>1012.4</v>
      </c>
      <c r="O482" s="6">
        <v>2</v>
      </c>
      <c r="P482" s="6">
        <v>0.5</v>
      </c>
      <c r="Q482" s="6">
        <v>261.8</v>
      </c>
      <c r="R482" s="6">
        <v>0</v>
      </c>
    </row>
    <row r="483" spans="1:18" ht="15.75" customHeight="1">
      <c r="A483" s="44">
        <v>43863.041810185183</v>
      </c>
      <c r="B483" s="6">
        <v>25</v>
      </c>
      <c r="C483" s="6">
        <v>36</v>
      </c>
      <c r="D483" s="6">
        <v>1.35</v>
      </c>
      <c r="E483" s="6">
        <v>0.65</v>
      </c>
      <c r="F483" s="6">
        <v>0.81</v>
      </c>
      <c r="G483" s="6">
        <v>13.43</v>
      </c>
      <c r="H483" s="6">
        <v>14.24</v>
      </c>
      <c r="I483" s="6">
        <v>2.0299999999999998</v>
      </c>
      <c r="J483" s="6">
        <v>28</v>
      </c>
      <c r="K483" s="6">
        <v>0</v>
      </c>
      <c r="L483" s="6">
        <v>24</v>
      </c>
      <c r="M483" s="6">
        <v>95.6</v>
      </c>
      <c r="N483" s="6">
        <v>1011.9</v>
      </c>
      <c r="O483" s="6">
        <v>1.3</v>
      </c>
      <c r="P483" s="6">
        <v>0.7</v>
      </c>
      <c r="Q483" s="6">
        <v>90.1</v>
      </c>
      <c r="R483" s="6">
        <v>0</v>
      </c>
    </row>
    <row r="484" spans="1:18" ht="15.75" customHeight="1">
      <c r="A484" s="44">
        <v>43863.08347690972</v>
      </c>
      <c r="B484" s="6">
        <v>25</v>
      </c>
      <c r="C484" s="6">
        <v>36</v>
      </c>
      <c r="D484" s="6">
        <v>2.38</v>
      </c>
      <c r="E484" s="6">
        <v>0.27</v>
      </c>
      <c r="F484" s="6">
        <v>1.44</v>
      </c>
      <c r="G484" s="6">
        <v>23.02</v>
      </c>
      <c r="H484" s="6">
        <v>24.46</v>
      </c>
      <c r="I484" s="6">
        <v>2.0499999999999998</v>
      </c>
      <c r="J484" s="6">
        <v>49</v>
      </c>
      <c r="K484" s="6">
        <v>8</v>
      </c>
      <c r="L484" s="6">
        <v>24</v>
      </c>
      <c r="M484" s="6">
        <v>96.3</v>
      </c>
      <c r="N484" s="6">
        <v>1012.3</v>
      </c>
      <c r="O484" s="6">
        <v>1.2</v>
      </c>
      <c r="P484" s="6">
        <v>0.4</v>
      </c>
      <c r="Q484" s="6">
        <v>150.69999999999999</v>
      </c>
      <c r="R484" s="6">
        <v>0</v>
      </c>
    </row>
    <row r="485" spans="1:18" ht="15.75" customHeight="1">
      <c r="A485" s="44">
        <v>43863.125143634257</v>
      </c>
      <c r="B485" s="6">
        <v>24.8</v>
      </c>
      <c r="C485" s="6">
        <v>36</v>
      </c>
      <c r="D485" s="6">
        <v>11.93</v>
      </c>
      <c r="E485" s="6">
        <v>0.25</v>
      </c>
      <c r="F485" s="6">
        <v>0.77</v>
      </c>
      <c r="G485" s="6">
        <v>21.88</v>
      </c>
      <c r="H485" s="6">
        <v>22.65</v>
      </c>
      <c r="I485" s="6">
        <v>2.02</v>
      </c>
      <c r="J485" s="6">
        <v>44</v>
      </c>
      <c r="K485" s="6">
        <v>17</v>
      </c>
      <c r="L485" s="6">
        <v>23.9</v>
      </c>
      <c r="M485" s="6">
        <v>96.5</v>
      </c>
      <c r="N485" s="6">
        <v>1012.1</v>
      </c>
      <c r="O485" s="6">
        <v>1.1000000000000001</v>
      </c>
      <c r="P485" s="6">
        <v>0.5</v>
      </c>
      <c r="Q485" s="6">
        <v>202.7</v>
      </c>
      <c r="R485" s="6">
        <v>0</v>
      </c>
    </row>
    <row r="486" spans="1:18" ht="15.75" customHeight="1">
      <c r="A486" s="44">
        <v>43863.166810358794</v>
      </c>
      <c r="B486" s="6">
        <v>25</v>
      </c>
      <c r="C486" s="6">
        <v>36</v>
      </c>
      <c r="D486" s="6">
        <v>11.9</v>
      </c>
      <c r="E486" s="6">
        <v>0.27</v>
      </c>
      <c r="F486" s="6">
        <v>0.16</v>
      </c>
      <c r="G486" s="6">
        <v>7.78</v>
      </c>
      <c r="H486" s="6">
        <v>7.94</v>
      </c>
      <c r="I486" s="6">
        <v>2.12</v>
      </c>
      <c r="J486" s="6">
        <v>9</v>
      </c>
      <c r="K486" s="6">
        <v>0</v>
      </c>
      <c r="L486" s="6">
        <v>23.9</v>
      </c>
      <c r="M486" s="6">
        <v>96.5</v>
      </c>
      <c r="N486" s="6">
        <v>1012.6</v>
      </c>
      <c r="O486" s="6">
        <v>0.9</v>
      </c>
      <c r="P486" s="6">
        <v>0.5</v>
      </c>
      <c r="Q486" s="6">
        <v>157.69999999999999</v>
      </c>
      <c r="R486" s="6">
        <v>0</v>
      </c>
    </row>
    <row r="487" spans="1:18" ht="15.75" customHeight="1">
      <c r="A487" s="44">
        <v>43863.208477083332</v>
      </c>
      <c r="B487" s="6">
        <v>24.9</v>
      </c>
      <c r="C487" s="6">
        <v>36</v>
      </c>
      <c r="D487" s="6">
        <v>11.83</v>
      </c>
      <c r="E487" s="6">
        <v>0.34</v>
      </c>
      <c r="F487" s="6">
        <v>0.82</v>
      </c>
      <c r="G487" s="6">
        <v>8.11</v>
      </c>
      <c r="H487" s="6">
        <v>8.93</v>
      </c>
      <c r="I487" s="6">
        <v>1.99</v>
      </c>
      <c r="J487" s="6">
        <v>7</v>
      </c>
      <c r="K487" s="6">
        <v>0</v>
      </c>
      <c r="L487" s="6">
        <v>23.7</v>
      </c>
      <c r="M487" s="6">
        <v>96.6</v>
      </c>
      <c r="N487" s="6">
        <v>1012.3</v>
      </c>
      <c r="O487" s="6">
        <v>0.9</v>
      </c>
      <c r="P487" s="6">
        <v>0.4</v>
      </c>
      <c r="Q487" s="6">
        <v>75.3</v>
      </c>
      <c r="R487" s="6">
        <v>0</v>
      </c>
    </row>
    <row r="488" spans="1:18" ht="15.75" customHeight="1">
      <c r="A488" s="44">
        <v>43863.250143807869</v>
      </c>
      <c r="B488" s="6">
        <v>24.5</v>
      </c>
      <c r="C488" s="6">
        <v>36</v>
      </c>
      <c r="D488" s="6">
        <v>7.83</v>
      </c>
      <c r="E488" s="6">
        <v>0.39</v>
      </c>
      <c r="F488" s="6">
        <v>0.43</v>
      </c>
      <c r="G488" s="6">
        <v>7.59</v>
      </c>
      <c r="H488" s="6">
        <v>8.02</v>
      </c>
      <c r="I488" s="6">
        <v>1.93</v>
      </c>
      <c r="J488" s="6">
        <v>11</v>
      </c>
      <c r="K488" s="6">
        <v>2</v>
      </c>
      <c r="L488" s="6">
        <v>23.8</v>
      </c>
      <c r="M488" s="6">
        <v>96.7</v>
      </c>
      <c r="N488" s="6">
        <v>1012.9</v>
      </c>
      <c r="O488" s="6">
        <v>51.5</v>
      </c>
      <c r="P488" s="6">
        <v>0.8</v>
      </c>
      <c r="Q488" s="6">
        <v>117.9</v>
      </c>
      <c r="R488" s="6">
        <v>0</v>
      </c>
    </row>
    <row r="489" spans="1:18" ht="15.75" customHeight="1">
      <c r="A489" s="44">
        <v>43863.291810532406</v>
      </c>
      <c r="B489" s="6">
        <v>24.3</v>
      </c>
      <c r="C489" s="6">
        <v>36</v>
      </c>
      <c r="D489" s="6">
        <v>6.18</v>
      </c>
      <c r="E489" s="6">
        <v>0.4</v>
      </c>
      <c r="F489" s="6">
        <v>3.41</v>
      </c>
      <c r="G489" s="6">
        <v>11.56</v>
      </c>
      <c r="H489" s="6">
        <v>14.97</v>
      </c>
      <c r="I489" s="6">
        <v>2.17</v>
      </c>
      <c r="J489" s="6">
        <v>9</v>
      </c>
      <c r="K489" s="6">
        <v>2</v>
      </c>
      <c r="L489" s="6">
        <v>24.8</v>
      </c>
      <c r="M489" s="6">
        <v>93.1</v>
      </c>
      <c r="N489" s="6">
        <v>1013.5</v>
      </c>
      <c r="O489" s="6">
        <v>72.8</v>
      </c>
      <c r="P489" s="6">
        <v>0.6</v>
      </c>
      <c r="Q489" s="6">
        <v>201.9</v>
      </c>
      <c r="R489" s="6">
        <v>0</v>
      </c>
    </row>
    <row r="490" spans="1:18" ht="15.75" customHeight="1">
      <c r="A490" s="44">
        <v>43863.333477256943</v>
      </c>
      <c r="B490" s="6">
        <v>24.4</v>
      </c>
      <c r="C490" s="6">
        <v>36</v>
      </c>
      <c r="D490" s="6">
        <v>15.83</v>
      </c>
      <c r="E490" s="6">
        <v>0.28000000000000003</v>
      </c>
      <c r="F490" s="6">
        <v>2.91</v>
      </c>
      <c r="G490" s="6">
        <v>8.93</v>
      </c>
      <c r="H490" s="6">
        <v>11.84</v>
      </c>
      <c r="I490" s="6">
        <v>2.11</v>
      </c>
      <c r="J490" s="6">
        <v>6</v>
      </c>
      <c r="K490" s="6">
        <v>0</v>
      </c>
      <c r="L490" s="6">
        <v>25.4</v>
      </c>
      <c r="M490" s="6">
        <v>91.7</v>
      </c>
      <c r="N490" s="6">
        <v>1013.8</v>
      </c>
      <c r="O490" s="6">
        <v>115.2</v>
      </c>
      <c r="P490" s="6">
        <v>1.1000000000000001</v>
      </c>
      <c r="Q490" s="6">
        <v>239.5</v>
      </c>
      <c r="R490" s="6">
        <v>0</v>
      </c>
    </row>
    <row r="491" spans="1:18" ht="15.75" customHeight="1">
      <c r="A491" s="44">
        <v>43863.375143981481</v>
      </c>
      <c r="B491" s="6">
        <v>25</v>
      </c>
      <c r="C491" s="6">
        <v>36</v>
      </c>
      <c r="D491" s="6">
        <v>16.100000000000001</v>
      </c>
      <c r="E491" s="6">
        <v>0.28999999999999998</v>
      </c>
      <c r="F491" s="6">
        <v>0.59</v>
      </c>
      <c r="G491" s="6">
        <v>5.07</v>
      </c>
      <c r="H491" s="6">
        <v>5.66</v>
      </c>
      <c r="I491" s="6">
        <v>2.13</v>
      </c>
      <c r="J491" s="6">
        <v>5</v>
      </c>
      <c r="K491" s="6">
        <v>1</v>
      </c>
      <c r="L491" s="6">
        <v>26.9</v>
      </c>
      <c r="M491" s="6">
        <v>86.4</v>
      </c>
      <c r="N491" s="6">
        <v>1013.8</v>
      </c>
      <c r="O491" s="6">
        <v>288.2</v>
      </c>
      <c r="P491" s="6">
        <v>1.8</v>
      </c>
      <c r="Q491" s="6">
        <v>93.3</v>
      </c>
      <c r="R491" s="6">
        <v>0</v>
      </c>
    </row>
    <row r="492" spans="1:18" ht="15.75" customHeight="1">
      <c r="A492" s="44">
        <v>43863.416810706018</v>
      </c>
      <c r="B492" s="6">
        <v>25.4</v>
      </c>
      <c r="C492" s="6">
        <v>36</v>
      </c>
      <c r="D492" s="6">
        <v>19.34</v>
      </c>
      <c r="E492" s="6">
        <v>0.31</v>
      </c>
      <c r="F492" s="6">
        <v>0.4</v>
      </c>
      <c r="G492" s="6">
        <v>4.8899999999999997</v>
      </c>
      <c r="H492" s="6">
        <v>5.29</v>
      </c>
      <c r="I492" s="6">
        <v>2.04</v>
      </c>
      <c r="J492" s="6">
        <v>8</v>
      </c>
      <c r="K492" s="6">
        <v>0</v>
      </c>
      <c r="L492" s="6">
        <v>28.4</v>
      </c>
      <c r="M492" s="6">
        <v>77</v>
      </c>
      <c r="N492" s="6">
        <v>1013.5</v>
      </c>
      <c r="O492" s="6">
        <v>589</v>
      </c>
      <c r="P492" s="6">
        <v>1.6</v>
      </c>
      <c r="Q492" s="6">
        <v>125.1</v>
      </c>
      <c r="R492" s="6">
        <v>0</v>
      </c>
    </row>
    <row r="493" spans="1:18" ht="15.75" customHeight="1">
      <c r="A493" s="44">
        <v>43863.458477430555</v>
      </c>
      <c r="B493" s="6">
        <v>25.6</v>
      </c>
      <c r="C493" s="6">
        <v>36</v>
      </c>
      <c r="D493" s="6">
        <v>17.57</v>
      </c>
      <c r="E493" s="6">
        <v>0.3</v>
      </c>
      <c r="F493" s="6">
        <v>0.68</v>
      </c>
      <c r="G493" s="6">
        <v>4.68</v>
      </c>
      <c r="H493" s="6">
        <v>5.36</v>
      </c>
      <c r="I493" s="6">
        <v>2.0099999999999998</v>
      </c>
      <c r="J493" s="6">
        <v>13</v>
      </c>
      <c r="K493" s="6">
        <v>5</v>
      </c>
      <c r="L493" s="6">
        <v>30</v>
      </c>
      <c r="M493" s="6">
        <v>66.8</v>
      </c>
      <c r="N493" s="6">
        <v>1013.2</v>
      </c>
      <c r="O493" s="6">
        <v>355.7</v>
      </c>
      <c r="P493" s="6">
        <v>3.5</v>
      </c>
      <c r="Q493" s="6">
        <v>150.4</v>
      </c>
      <c r="R493" s="6">
        <v>0</v>
      </c>
    </row>
    <row r="494" spans="1:18" ht="15.75" customHeight="1">
      <c r="A494" s="44">
        <v>43863.500144155092</v>
      </c>
      <c r="B494" s="6">
        <v>25.4</v>
      </c>
      <c r="C494" s="6">
        <v>36</v>
      </c>
      <c r="D494" s="6">
        <v>17.2</v>
      </c>
      <c r="E494" s="6">
        <v>0.31</v>
      </c>
      <c r="F494" s="6">
        <v>0.35</v>
      </c>
      <c r="G494" s="6">
        <v>4.71</v>
      </c>
      <c r="H494" s="6">
        <v>5.0599999999999996</v>
      </c>
      <c r="I494" s="6">
        <v>2.09</v>
      </c>
      <c r="J494" s="6">
        <v>123</v>
      </c>
      <c r="K494" s="6">
        <v>5</v>
      </c>
      <c r="L494" s="6">
        <v>29.3</v>
      </c>
      <c r="M494" s="6">
        <v>69.900000000000006</v>
      </c>
      <c r="N494" s="6">
        <v>1012</v>
      </c>
      <c r="O494" s="6">
        <v>1156.8</v>
      </c>
      <c r="P494" s="6">
        <v>1.6</v>
      </c>
      <c r="Q494" s="6">
        <v>148.80000000000001</v>
      </c>
      <c r="R494" s="6">
        <v>0</v>
      </c>
    </row>
    <row r="495" spans="1:18" ht="15.75" customHeight="1">
      <c r="A495" s="44">
        <v>43863.541810879629</v>
      </c>
      <c r="B495" s="6">
        <v>25.3</v>
      </c>
      <c r="C495" s="6">
        <v>36</v>
      </c>
      <c r="D495" s="6">
        <v>16.23</v>
      </c>
      <c r="E495" s="6">
        <v>0.27</v>
      </c>
      <c r="F495" s="6">
        <v>0.4</v>
      </c>
      <c r="G495" s="6">
        <v>4.29</v>
      </c>
      <c r="H495" s="6">
        <v>4.6900000000000004</v>
      </c>
      <c r="I495" s="6">
        <v>2.14</v>
      </c>
      <c r="J495" s="6">
        <v>12</v>
      </c>
      <c r="K495" s="6">
        <v>2</v>
      </c>
      <c r="L495" s="6">
        <v>30.8</v>
      </c>
      <c r="M495" s="6">
        <v>63</v>
      </c>
      <c r="N495" s="6">
        <v>1011.2</v>
      </c>
      <c r="O495" s="6">
        <v>619.20000000000005</v>
      </c>
      <c r="P495" s="6">
        <v>3.8</v>
      </c>
      <c r="Q495" s="6">
        <v>26.4</v>
      </c>
      <c r="R495" s="6">
        <v>0</v>
      </c>
    </row>
    <row r="496" spans="1:18" ht="15.75" customHeight="1">
      <c r="A496" s="44">
        <v>43863.583477604167</v>
      </c>
      <c r="B496" s="6">
        <v>24.7</v>
      </c>
      <c r="C496" s="6">
        <v>36</v>
      </c>
      <c r="D496" s="6">
        <v>15</v>
      </c>
      <c r="E496" s="6">
        <v>0.28000000000000003</v>
      </c>
      <c r="F496" s="6">
        <v>0.5</v>
      </c>
      <c r="G496" s="6">
        <v>4.2300000000000004</v>
      </c>
      <c r="H496" s="6">
        <v>4.7300000000000004</v>
      </c>
      <c r="I496" s="6">
        <v>1.98</v>
      </c>
      <c r="J496" s="6">
        <v>10</v>
      </c>
      <c r="K496" s="6">
        <v>2</v>
      </c>
      <c r="L496" s="6">
        <v>30.8</v>
      </c>
      <c r="M496" s="6">
        <v>63.4</v>
      </c>
      <c r="N496" s="6">
        <v>1010.1</v>
      </c>
      <c r="O496" s="6">
        <v>685.4</v>
      </c>
      <c r="P496" s="6">
        <v>1.1000000000000001</v>
      </c>
      <c r="Q496" s="6">
        <v>31.7</v>
      </c>
      <c r="R496" s="6">
        <v>0</v>
      </c>
    </row>
    <row r="497" spans="1:18" ht="15.75" customHeight="1">
      <c r="A497" s="44">
        <v>43863.625144328704</v>
      </c>
      <c r="B497" s="6">
        <v>25.3</v>
      </c>
      <c r="C497" s="6">
        <v>36</v>
      </c>
      <c r="D497" s="6">
        <v>14.36</v>
      </c>
      <c r="E497" s="6">
        <v>0.32</v>
      </c>
      <c r="F497" s="6">
        <v>1.18</v>
      </c>
      <c r="G497" s="6">
        <v>5.74</v>
      </c>
      <c r="H497" s="6">
        <v>6.92</v>
      </c>
      <c r="I497" s="6">
        <v>2.23</v>
      </c>
      <c r="J497" s="6">
        <v>15</v>
      </c>
      <c r="K497" s="6">
        <v>7</v>
      </c>
      <c r="L497" s="6">
        <v>30.1</v>
      </c>
      <c r="M497" s="6">
        <v>62.3</v>
      </c>
      <c r="N497" s="6">
        <v>1009.6</v>
      </c>
      <c r="O497" s="6">
        <v>650</v>
      </c>
      <c r="P497" s="6">
        <v>2.7</v>
      </c>
      <c r="Q497" s="6">
        <v>77.5</v>
      </c>
      <c r="R497" s="6">
        <v>0</v>
      </c>
    </row>
    <row r="498" spans="1:18" ht="15.75" customHeight="1">
      <c r="A498" s="44">
        <v>43863.666811053241</v>
      </c>
      <c r="B498" s="6">
        <v>25.8</v>
      </c>
      <c r="C498" s="6">
        <v>36</v>
      </c>
      <c r="D498" s="6">
        <v>14.51</v>
      </c>
      <c r="E498" s="6">
        <v>0.31</v>
      </c>
      <c r="F498" s="6">
        <v>0.34</v>
      </c>
      <c r="G498" s="6">
        <v>3.86</v>
      </c>
      <c r="H498" s="6">
        <v>4.2</v>
      </c>
      <c r="I498" s="6">
        <v>2.0699999999999998</v>
      </c>
      <c r="J498" s="6">
        <v>16</v>
      </c>
      <c r="K498" s="6">
        <v>6</v>
      </c>
      <c r="L498" s="6">
        <v>30.2</v>
      </c>
      <c r="M498" s="6">
        <v>64.400000000000006</v>
      </c>
      <c r="N498" s="6">
        <v>1009.7</v>
      </c>
      <c r="O498" s="6">
        <v>386.3</v>
      </c>
      <c r="P498" s="6">
        <v>1.3</v>
      </c>
      <c r="Q498" s="6">
        <v>38.9</v>
      </c>
      <c r="R498" s="6">
        <v>0</v>
      </c>
    </row>
    <row r="499" spans="1:18" ht="15.75" customHeight="1">
      <c r="A499" s="44">
        <v>43863.708477777778</v>
      </c>
      <c r="B499" s="6">
        <v>25.4</v>
      </c>
      <c r="C499" s="6">
        <v>36</v>
      </c>
      <c r="D499" s="6">
        <v>12.36</v>
      </c>
      <c r="E499" s="6">
        <v>0.35</v>
      </c>
      <c r="F499" s="6">
        <v>0.44</v>
      </c>
      <c r="G499" s="6">
        <v>4.97</v>
      </c>
      <c r="H499" s="6">
        <v>5.41</v>
      </c>
      <c r="I499" s="6">
        <v>2.0499999999999998</v>
      </c>
      <c r="J499" s="6">
        <v>13</v>
      </c>
      <c r="K499" s="6">
        <v>7</v>
      </c>
      <c r="L499" s="6">
        <v>29.3</v>
      </c>
      <c r="M499" s="6">
        <v>68.8</v>
      </c>
      <c r="N499" s="6">
        <v>1010.1</v>
      </c>
      <c r="O499" s="6">
        <v>34.5</v>
      </c>
      <c r="P499" s="6">
        <v>3.7</v>
      </c>
      <c r="Q499" s="6">
        <v>31.1</v>
      </c>
      <c r="R499" s="6">
        <v>0</v>
      </c>
    </row>
    <row r="500" spans="1:18" ht="15.75" customHeight="1">
      <c r="A500" s="44">
        <v>43863.750144502315</v>
      </c>
      <c r="B500" s="6">
        <v>24.8</v>
      </c>
      <c r="C500" s="6">
        <v>36</v>
      </c>
      <c r="D500" s="6">
        <v>10.53</v>
      </c>
      <c r="E500" s="6">
        <v>0.38</v>
      </c>
      <c r="F500" s="6">
        <v>0.18</v>
      </c>
      <c r="G500" s="6">
        <v>7.54</v>
      </c>
      <c r="H500" s="6">
        <v>7.72</v>
      </c>
      <c r="I500" s="6">
        <v>2.06</v>
      </c>
      <c r="J500" s="6">
        <v>18</v>
      </c>
      <c r="K500" s="6">
        <v>6</v>
      </c>
      <c r="L500" s="6">
        <v>28</v>
      </c>
      <c r="M500" s="6">
        <v>78.900000000000006</v>
      </c>
      <c r="N500" s="6">
        <v>1010.6</v>
      </c>
      <c r="O500" s="6">
        <v>0.3</v>
      </c>
      <c r="P500" s="6">
        <v>0.6</v>
      </c>
      <c r="Q500" s="6">
        <v>124</v>
      </c>
      <c r="R500" s="6">
        <v>0</v>
      </c>
    </row>
    <row r="501" spans="1:18" ht="15.75" customHeight="1">
      <c r="A501" s="44">
        <v>43863.791811226853</v>
      </c>
      <c r="B501" s="6">
        <v>24.7</v>
      </c>
      <c r="C501" s="6">
        <v>36</v>
      </c>
      <c r="D501" s="6">
        <v>8.59</v>
      </c>
      <c r="E501" s="6">
        <v>0.4</v>
      </c>
      <c r="F501" s="6">
        <v>0.44</v>
      </c>
      <c r="G501" s="6">
        <v>9.66</v>
      </c>
      <c r="H501" s="6">
        <v>10.7</v>
      </c>
      <c r="I501" s="6">
        <v>2.23</v>
      </c>
      <c r="J501" s="6">
        <v>20</v>
      </c>
      <c r="K501" s="6">
        <v>6</v>
      </c>
      <c r="L501" s="6">
        <v>27.6</v>
      </c>
      <c r="M501" s="6">
        <v>78.599999999999994</v>
      </c>
      <c r="N501" s="6">
        <v>1011</v>
      </c>
      <c r="O501" s="6">
        <v>0.1</v>
      </c>
      <c r="P501" s="6">
        <v>1.5</v>
      </c>
      <c r="Q501" s="6">
        <v>346.1</v>
      </c>
      <c r="R501" s="6">
        <v>0</v>
      </c>
    </row>
    <row r="502" spans="1:18" ht="15.75" customHeight="1">
      <c r="A502" s="44">
        <v>43863.83347795139</v>
      </c>
      <c r="B502" s="6">
        <v>24.9</v>
      </c>
      <c r="C502" s="6">
        <v>36</v>
      </c>
      <c r="D502" s="6">
        <v>1.95</v>
      </c>
      <c r="E502" s="6">
        <v>0.64</v>
      </c>
      <c r="F502" s="6">
        <v>2.63</v>
      </c>
      <c r="G502" s="6">
        <v>14.03</v>
      </c>
      <c r="H502" s="6">
        <v>16.66</v>
      </c>
      <c r="I502" s="6">
        <v>2.15</v>
      </c>
      <c r="J502" s="6">
        <v>18</v>
      </c>
      <c r="K502" s="6">
        <v>7</v>
      </c>
      <c r="L502" s="6">
        <v>27.5</v>
      </c>
      <c r="M502" s="6">
        <v>78.599999999999994</v>
      </c>
      <c r="N502" s="6">
        <v>1011.9</v>
      </c>
      <c r="O502" s="6">
        <v>0.8</v>
      </c>
      <c r="P502" s="6">
        <v>1.5</v>
      </c>
      <c r="Q502" s="6">
        <v>26.9</v>
      </c>
      <c r="R502" s="6">
        <v>0</v>
      </c>
    </row>
    <row r="503" spans="1:18" ht="15.75" customHeight="1">
      <c r="A503" s="44">
        <v>43863.875144675927</v>
      </c>
      <c r="B503" s="6">
        <v>24.9</v>
      </c>
      <c r="C503" s="6">
        <v>36</v>
      </c>
      <c r="D503" s="6">
        <v>1.1599999999999999</v>
      </c>
      <c r="E503" s="6">
        <v>0.74</v>
      </c>
      <c r="F503" s="6">
        <v>2.08</v>
      </c>
      <c r="G503" s="6">
        <v>14.71</v>
      </c>
      <c r="H503" s="6">
        <v>16.79</v>
      </c>
      <c r="I503" s="6">
        <v>2.19</v>
      </c>
      <c r="J503" s="6">
        <v>37</v>
      </c>
      <c r="K503" s="6">
        <v>9</v>
      </c>
      <c r="L503" s="6">
        <v>27.7</v>
      </c>
      <c r="M503" s="6">
        <v>77.599999999999994</v>
      </c>
      <c r="N503" s="6">
        <v>1012.2</v>
      </c>
      <c r="O503" s="6">
        <v>0.5</v>
      </c>
      <c r="P503" s="6">
        <v>3</v>
      </c>
      <c r="Q503" s="6">
        <v>42.4</v>
      </c>
      <c r="R503" s="6">
        <v>0</v>
      </c>
    </row>
    <row r="504" spans="1:18" ht="15.75" customHeight="1">
      <c r="A504" s="44">
        <v>43863.916811400464</v>
      </c>
      <c r="B504" s="6">
        <v>24.8</v>
      </c>
      <c r="C504" s="6">
        <v>36</v>
      </c>
      <c r="D504" s="6">
        <v>3.3</v>
      </c>
      <c r="E504" s="6">
        <v>0.69</v>
      </c>
      <c r="F504" s="6">
        <v>3.31</v>
      </c>
      <c r="G504" s="6">
        <v>18.57</v>
      </c>
      <c r="H504" s="6">
        <v>21.88</v>
      </c>
      <c r="I504" s="6">
        <v>2.0299999999999998</v>
      </c>
      <c r="J504" s="6">
        <v>48</v>
      </c>
      <c r="K504" s="6">
        <v>13</v>
      </c>
      <c r="L504" s="6">
        <v>27.4</v>
      </c>
      <c r="M504" s="6">
        <v>76.8</v>
      </c>
      <c r="N504" s="6">
        <v>1012.2</v>
      </c>
      <c r="O504" s="6">
        <v>0.2</v>
      </c>
      <c r="P504" s="6">
        <v>1.7</v>
      </c>
      <c r="Q504" s="6">
        <v>10.5</v>
      </c>
      <c r="R504" s="6">
        <v>0</v>
      </c>
    </row>
    <row r="505" spans="1:18" ht="15.75" customHeight="1">
      <c r="A505" s="44">
        <v>43863.958478125001</v>
      </c>
      <c r="B505" s="6">
        <v>25</v>
      </c>
      <c r="C505" s="6">
        <v>36</v>
      </c>
      <c r="D505" s="6">
        <v>0.16</v>
      </c>
      <c r="E505" s="6">
        <v>0.62</v>
      </c>
      <c r="F505" s="6">
        <v>6.78</v>
      </c>
      <c r="G505" s="6">
        <v>14.71</v>
      </c>
      <c r="H505" s="6">
        <v>21.49</v>
      </c>
      <c r="I505" s="6">
        <v>1.82</v>
      </c>
      <c r="J505" s="6">
        <v>27</v>
      </c>
      <c r="K505" s="6">
        <v>9</v>
      </c>
      <c r="L505" s="6">
        <v>27.2</v>
      </c>
      <c r="M505" s="6">
        <v>79.099999999999994</v>
      </c>
      <c r="N505" s="6">
        <v>1012.1</v>
      </c>
      <c r="O505" s="6">
        <v>0</v>
      </c>
      <c r="P505" s="6">
        <v>0.8</v>
      </c>
      <c r="Q505" s="6">
        <v>41.4</v>
      </c>
      <c r="R505" s="6">
        <v>0</v>
      </c>
    </row>
    <row r="506" spans="1:18" ht="15.75" customHeight="1">
      <c r="A506" s="44">
        <v>43864.000144849539</v>
      </c>
      <c r="B506" s="6">
        <v>25</v>
      </c>
      <c r="C506" s="6">
        <v>36</v>
      </c>
      <c r="D506" s="6">
        <v>7.0000000000000007E-2</v>
      </c>
      <c r="E506" s="6">
        <v>0.6</v>
      </c>
      <c r="F506" s="6">
        <v>6.79</v>
      </c>
      <c r="G506" s="6">
        <v>14.51</v>
      </c>
      <c r="H506" s="6">
        <v>21.3</v>
      </c>
      <c r="I506" s="6">
        <v>2.02</v>
      </c>
      <c r="J506" s="6">
        <v>22</v>
      </c>
      <c r="K506" s="6">
        <v>6</v>
      </c>
      <c r="L506" s="6">
        <v>25.7</v>
      </c>
      <c r="M506" s="6">
        <v>95.3</v>
      </c>
      <c r="N506" s="6">
        <v>1011.9</v>
      </c>
      <c r="O506" s="6">
        <v>1.5</v>
      </c>
      <c r="P506" s="6">
        <v>0.7</v>
      </c>
      <c r="Q506" s="6">
        <v>133.30000000000001</v>
      </c>
      <c r="R506" s="6">
        <v>0</v>
      </c>
    </row>
    <row r="507" spans="1:18" ht="15.75" customHeight="1">
      <c r="A507" s="44">
        <v>43864.041811574076</v>
      </c>
      <c r="B507" s="6">
        <v>25</v>
      </c>
      <c r="C507" s="6">
        <v>36</v>
      </c>
      <c r="D507" s="6">
        <v>0.4</v>
      </c>
      <c r="E507" s="6">
        <v>0.63</v>
      </c>
      <c r="F507" s="6">
        <v>9.8800000000000008</v>
      </c>
      <c r="G507" s="6">
        <v>17.11</v>
      </c>
      <c r="H507" s="6">
        <v>26.99</v>
      </c>
      <c r="I507" s="6">
        <v>2.13</v>
      </c>
      <c r="J507" s="6">
        <v>21</v>
      </c>
      <c r="K507" s="6">
        <v>5</v>
      </c>
      <c r="L507" s="6">
        <v>25.4</v>
      </c>
      <c r="M507" s="6">
        <v>96.4</v>
      </c>
      <c r="N507" s="6">
        <v>1011.3</v>
      </c>
      <c r="O507" s="6">
        <v>1.4</v>
      </c>
      <c r="P507" s="6">
        <v>0.5</v>
      </c>
      <c r="Q507" s="6">
        <v>176.4</v>
      </c>
      <c r="R507" s="6">
        <v>0</v>
      </c>
    </row>
    <row r="508" spans="1:18" ht="15.75" customHeight="1">
      <c r="A508" s="44">
        <v>43864.083478298613</v>
      </c>
      <c r="B508" s="6">
        <v>24.9</v>
      </c>
      <c r="C508" s="6">
        <v>36</v>
      </c>
      <c r="D508" s="6">
        <v>0.3</v>
      </c>
      <c r="E508" s="6">
        <v>0.42</v>
      </c>
      <c r="F508" s="6">
        <v>4.25</v>
      </c>
      <c r="G508" s="6">
        <v>18.95</v>
      </c>
      <c r="H508" s="6">
        <v>23.2</v>
      </c>
      <c r="I508" s="6">
        <v>2.0699999999999998</v>
      </c>
      <c r="J508" s="6">
        <v>30</v>
      </c>
      <c r="K508" s="6">
        <v>6</v>
      </c>
      <c r="L508" s="6">
        <v>25.3</v>
      </c>
      <c r="M508" s="6">
        <v>96.2</v>
      </c>
      <c r="N508" s="6">
        <v>1011</v>
      </c>
      <c r="O508" s="6">
        <v>1.1000000000000001</v>
      </c>
      <c r="P508" s="6">
        <v>0.6</v>
      </c>
      <c r="Q508" s="6">
        <v>180.3</v>
      </c>
      <c r="R508" s="6">
        <v>0</v>
      </c>
    </row>
    <row r="509" spans="1:18" ht="15.75" customHeight="1">
      <c r="A509" s="44">
        <v>43864.12514502315</v>
      </c>
      <c r="B509" s="6">
        <v>24.9</v>
      </c>
      <c r="C509" s="6">
        <v>36</v>
      </c>
      <c r="D509" s="6">
        <v>0.8</v>
      </c>
      <c r="E509" s="6">
        <v>0.37</v>
      </c>
      <c r="F509" s="6">
        <v>3.55</v>
      </c>
      <c r="G509" s="6">
        <v>18.079999999999998</v>
      </c>
      <c r="H509" s="6">
        <v>21.63</v>
      </c>
      <c r="I509" s="6">
        <v>2.12</v>
      </c>
      <c r="J509" s="6">
        <v>21</v>
      </c>
      <c r="K509" s="6">
        <v>4</v>
      </c>
      <c r="L509" s="6">
        <v>25</v>
      </c>
      <c r="M509" s="6">
        <v>96.2</v>
      </c>
      <c r="N509" s="6">
        <v>1011</v>
      </c>
      <c r="O509" s="6">
        <v>1.4</v>
      </c>
      <c r="P509" s="6">
        <v>1.2</v>
      </c>
      <c r="Q509" s="6">
        <v>184.2</v>
      </c>
      <c r="R509" s="6">
        <v>0.2</v>
      </c>
    </row>
    <row r="510" spans="1:18" ht="15.75" customHeight="1">
      <c r="A510" s="44">
        <v>43864.166811747687</v>
      </c>
      <c r="B510" s="6">
        <v>24.8</v>
      </c>
      <c r="C510" s="6">
        <v>36</v>
      </c>
      <c r="D510" s="6">
        <v>0.3</v>
      </c>
      <c r="E510" s="6">
        <v>0.38</v>
      </c>
      <c r="F510" s="6">
        <v>2.29</v>
      </c>
      <c r="G510" s="6">
        <v>17.649999999999999</v>
      </c>
      <c r="H510" s="6">
        <v>19.940000000000001</v>
      </c>
      <c r="I510" s="6">
        <v>2.36</v>
      </c>
      <c r="J510" s="6">
        <v>21</v>
      </c>
      <c r="K510" s="6">
        <v>3</v>
      </c>
      <c r="L510" s="6">
        <v>25</v>
      </c>
      <c r="M510" s="6">
        <v>96.5</v>
      </c>
      <c r="N510" s="6">
        <v>1010.7</v>
      </c>
      <c r="O510" s="6">
        <v>1.3</v>
      </c>
      <c r="P510" s="6">
        <v>0.7</v>
      </c>
      <c r="Q510" s="6">
        <v>190</v>
      </c>
      <c r="R510" s="6">
        <v>0</v>
      </c>
    </row>
    <row r="511" spans="1:18" ht="15.75" customHeight="1">
      <c r="A511" s="44">
        <v>43864.208478472225</v>
      </c>
      <c r="B511" s="6">
        <v>24.8</v>
      </c>
      <c r="C511" s="6">
        <v>36</v>
      </c>
      <c r="D511" s="6">
        <v>0.2</v>
      </c>
      <c r="E511" s="6">
        <v>0.4</v>
      </c>
      <c r="F511" s="6">
        <v>2.36</v>
      </c>
      <c r="G511" s="6">
        <v>17.440000000000001</v>
      </c>
      <c r="H511" s="6">
        <v>19.8</v>
      </c>
      <c r="I511" s="6">
        <v>2.16</v>
      </c>
      <c r="J511" s="6">
        <v>22</v>
      </c>
      <c r="K511" s="6">
        <v>3</v>
      </c>
      <c r="L511" s="6">
        <v>25.1</v>
      </c>
      <c r="M511" s="6">
        <v>96.5</v>
      </c>
      <c r="N511" s="6">
        <v>1011</v>
      </c>
      <c r="O511" s="6">
        <v>1</v>
      </c>
      <c r="P511" s="6">
        <v>0.7</v>
      </c>
      <c r="Q511" s="6">
        <v>131.19999999999999</v>
      </c>
      <c r="R511" s="6">
        <v>0</v>
      </c>
    </row>
    <row r="512" spans="1:18" ht="15.75" customHeight="1">
      <c r="A512" s="44">
        <v>43864.250145196762</v>
      </c>
      <c r="B512" s="6">
        <v>24.5</v>
      </c>
      <c r="C512" s="6">
        <v>36</v>
      </c>
      <c r="D512" s="6">
        <v>1</v>
      </c>
      <c r="E512" s="6">
        <v>0.56000000000000005</v>
      </c>
      <c r="F512" s="6">
        <v>22.13</v>
      </c>
      <c r="G512" s="6">
        <v>17.5</v>
      </c>
      <c r="H512" s="6">
        <v>39.630000000000003</v>
      </c>
      <c r="I512" s="6">
        <v>2.13</v>
      </c>
      <c r="J512" s="6">
        <v>23</v>
      </c>
      <c r="K512" s="6">
        <v>11</v>
      </c>
      <c r="L512" s="6">
        <v>25.1</v>
      </c>
      <c r="M512" s="6">
        <v>96.2</v>
      </c>
      <c r="N512" s="6">
        <v>1011.3</v>
      </c>
      <c r="O512" s="6">
        <v>31.2</v>
      </c>
      <c r="P512" s="6">
        <v>1</v>
      </c>
      <c r="Q512" s="6">
        <v>128.4</v>
      </c>
      <c r="R512" s="6">
        <v>0</v>
      </c>
    </row>
    <row r="513" spans="1:18" ht="15.75" customHeight="1">
      <c r="A513" s="44">
        <v>43864.291811921299</v>
      </c>
      <c r="B513" s="6">
        <v>24.4</v>
      </c>
      <c r="C513" s="6">
        <v>36</v>
      </c>
      <c r="D513" s="6">
        <v>1.19</v>
      </c>
      <c r="E513" s="6">
        <v>0.6</v>
      </c>
      <c r="F513" s="6">
        <v>8.06</v>
      </c>
      <c r="G513" s="6">
        <v>15.35</v>
      </c>
      <c r="H513" s="6">
        <v>23.41</v>
      </c>
      <c r="I513" s="6">
        <v>2.2000000000000002</v>
      </c>
      <c r="J513" s="6">
        <v>29</v>
      </c>
      <c r="K513" s="6">
        <v>9</v>
      </c>
      <c r="L513" s="6">
        <v>26.8</v>
      </c>
      <c r="M513" s="6">
        <v>87.6</v>
      </c>
      <c r="N513" s="6">
        <v>1012.3</v>
      </c>
      <c r="O513" s="6">
        <v>280</v>
      </c>
      <c r="P513" s="6">
        <v>0.4</v>
      </c>
      <c r="Q513" s="6">
        <v>65.400000000000006</v>
      </c>
      <c r="R513" s="6">
        <v>0</v>
      </c>
    </row>
    <row r="514" spans="1:18" ht="15.75" customHeight="1">
      <c r="A514" s="44">
        <v>43864.333478645836</v>
      </c>
      <c r="B514" s="6">
        <v>24.9</v>
      </c>
      <c r="C514" s="6">
        <v>36</v>
      </c>
      <c r="D514" s="6">
        <v>2.87</v>
      </c>
      <c r="E514" s="6">
        <v>0.65</v>
      </c>
      <c r="F514" s="6">
        <v>4.74</v>
      </c>
      <c r="G514" s="6">
        <v>12.07</v>
      </c>
      <c r="H514" s="6">
        <v>16.809999999999999</v>
      </c>
      <c r="I514" s="6">
        <v>2.12</v>
      </c>
      <c r="J514" s="6">
        <v>36</v>
      </c>
      <c r="K514" s="6">
        <v>7</v>
      </c>
      <c r="L514" s="6">
        <v>27.8</v>
      </c>
      <c r="M514" s="6">
        <v>84.8</v>
      </c>
      <c r="N514" s="6">
        <v>1013.1</v>
      </c>
      <c r="O514" s="6">
        <v>153.30000000000001</v>
      </c>
      <c r="P514" s="6">
        <v>1.6</v>
      </c>
      <c r="Q514" s="6">
        <v>107.9</v>
      </c>
      <c r="R514" s="6">
        <v>0</v>
      </c>
    </row>
    <row r="515" spans="1:18" ht="15.75" customHeight="1">
      <c r="A515" s="44">
        <v>43864.375145370374</v>
      </c>
      <c r="B515" s="6">
        <v>25.7</v>
      </c>
      <c r="C515" s="6">
        <v>36</v>
      </c>
      <c r="D515" s="6">
        <v>10.94</v>
      </c>
      <c r="E515" s="6">
        <v>0.22</v>
      </c>
      <c r="F515" s="6">
        <v>6.53</v>
      </c>
      <c r="G515" s="6">
        <v>13.26</v>
      </c>
      <c r="H515" s="6">
        <v>19.79</v>
      </c>
      <c r="I515" s="6">
        <v>2.2000000000000002</v>
      </c>
      <c r="J515" s="6">
        <v>26</v>
      </c>
      <c r="K515" s="6">
        <v>9</v>
      </c>
      <c r="L515" s="6">
        <v>29.7</v>
      </c>
      <c r="M515" s="6">
        <v>71.2</v>
      </c>
      <c r="N515" s="6">
        <v>1013.2</v>
      </c>
      <c r="O515" s="6">
        <v>275.2</v>
      </c>
      <c r="P515" s="6">
        <v>2.8</v>
      </c>
      <c r="Q515" s="6">
        <v>50.8</v>
      </c>
      <c r="R515" s="6">
        <v>0</v>
      </c>
    </row>
    <row r="516" spans="1:18" ht="15.75" customHeight="1">
      <c r="A516" s="44">
        <v>43864.416812094911</v>
      </c>
      <c r="B516" s="6">
        <v>25.1</v>
      </c>
      <c r="C516" s="6">
        <v>36</v>
      </c>
      <c r="D516" s="6">
        <v>13.35</v>
      </c>
      <c r="E516" s="6">
        <v>0.22</v>
      </c>
      <c r="F516" s="6">
        <v>2.31</v>
      </c>
      <c r="G516" s="6">
        <v>7.7</v>
      </c>
      <c r="H516" s="6">
        <v>10.01</v>
      </c>
      <c r="I516" s="6">
        <v>1.88</v>
      </c>
      <c r="J516" s="6">
        <v>24</v>
      </c>
      <c r="K516" s="6">
        <v>11</v>
      </c>
      <c r="L516" s="6">
        <v>30.2</v>
      </c>
      <c r="M516" s="6">
        <v>66.7</v>
      </c>
      <c r="N516" s="6">
        <v>1013.2</v>
      </c>
      <c r="O516" s="6">
        <v>739</v>
      </c>
      <c r="P516" s="6">
        <v>2.97</v>
      </c>
      <c r="Q516" s="6">
        <v>41.73</v>
      </c>
      <c r="R516" s="6">
        <v>0</v>
      </c>
    </row>
    <row r="517" spans="1:18" ht="15.75" customHeight="1">
      <c r="A517" s="44">
        <v>43864.458478819448</v>
      </c>
      <c r="B517" s="6">
        <v>25.1</v>
      </c>
      <c r="C517" s="6">
        <v>36</v>
      </c>
      <c r="D517" s="6">
        <v>11.89</v>
      </c>
      <c r="E517" s="6">
        <v>0.15</v>
      </c>
      <c r="F517" s="6">
        <v>1.27</v>
      </c>
      <c r="G517" s="6">
        <v>5.91</v>
      </c>
      <c r="H517" s="6">
        <v>7.18</v>
      </c>
      <c r="I517" s="6">
        <v>2.17</v>
      </c>
      <c r="J517" s="6">
        <v>22</v>
      </c>
      <c r="K517" s="6">
        <v>9</v>
      </c>
      <c r="L517" s="6">
        <v>30.5</v>
      </c>
      <c r="M517" s="6">
        <v>64.599999999999994</v>
      </c>
      <c r="N517" s="6">
        <v>1013.3</v>
      </c>
      <c r="O517" s="6">
        <v>819</v>
      </c>
      <c r="P517" s="6">
        <v>3.07</v>
      </c>
      <c r="Q517" s="6">
        <v>41.57</v>
      </c>
      <c r="R517" s="6">
        <v>0</v>
      </c>
    </row>
    <row r="518" spans="1:18" ht="15.75" customHeight="1">
      <c r="A518" s="44">
        <v>43864.500145543978</v>
      </c>
      <c r="B518" s="6">
        <v>24.6</v>
      </c>
      <c r="C518" s="6">
        <v>36</v>
      </c>
      <c r="D518" s="6">
        <v>11.86</v>
      </c>
      <c r="E518" s="6">
        <v>0.18</v>
      </c>
      <c r="F518" s="6">
        <v>1.19</v>
      </c>
      <c r="G518" s="6">
        <v>4.92</v>
      </c>
      <c r="H518" s="6">
        <v>6.11</v>
      </c>
      <c r="I518" s="46"/>
      <c r="J518" s="6">
        <v>23</v>
      </c>
      <c r="K518" s="6">
        <v>6</v>
      </c>
      <c r="L518" s="6">
        <v>31</v>
      </c>
      <c r="M518" s="6">
        <v>62.7</v>
      </c>
      <c r="N518" s="6">
        <v>1012.7</v>
      </c>
      <c r="O518" s="6">
        <v>959</v>
      </c>
      <c r="P518" s="6">
        <v>2.82</v>
      </c>
      <c r="Q518" s="6">
        <v>52.06</v>
      </c>
      <c r="R518" s="6">
        <v>0</v>
      </c>
    </row>
    <row r="519" spans="1:18" ht="15.75" customHeight="1">
      <c r="A519" s="44">
        <v>43864.541812268515</v>
      </c>
      <c r="B519" s="6">
        <v>24.9</v>
      </c>
      <c r="C519" s="6">
        <v>36</v>
      </c>
      <c r="D519" s="6">
        <v>13.03</v>
      </c>
      <c r="E519" s="6">
        <v>0.18</v>
      </c>
      <c r="F519" s="6">
        <v>1.2</v>
      </c>
      <c r="G519" s="6">
        <v>4.57</v>
      </c>
      <c r="H519" s="6">
        <v>5.77</v>
      </c>
      <c r="I519" s="46"/>
      <c r="J519" s="6">
        <v>19</v>
      </c>
      <c r="K519" s="6">
        <v>6</v>
      </c>
      <c r="L519" s="6">
        <v>30.8</v>
      </c>
      <c r="M519" s="6">
        <v>64</v>
      </c>
      <c r="N519" s="6">
        <v>1012.1</v>
      </c>
      <c r="O519" s="6">
        <v>633</v>
      </c>
      <c r="P519" s="6">
        <v>3.59</v>
      </c>
      <c r="Q519" s="6">
        <v>40.659999999999997</v>
      </c>
      <c r="R519" s="6">
        <v>0</v>
      </c>
    </row>
    <row r="520" spans="1:18" ht="15.75" customHeight="1">
      <c r="A520" s="44">
        <v>43864.583478993052</v>
      </c>
      <c r="B520" s="6">
        <v>25</v>
      </c>
      <c r="C520" s="6">
        <v>36</v>
      </c>
      <c r="D520" s="6">
        <v>14.52</v>
      </c>
      <c r="E520" s="6">
        <v>0.18</v>
      </c>
      <c r="F520" s="6">
        <v>1.46</v>
      </c>
      <c r="G520" s="6">
        <v>4.7699999999999996</v>
      </c>
      <c r="H520" s="6">
        <v>6.23</v>
      </c>
      <c r="I520" s="46"/>
      <c r="J520" s="6">
        <v>18</v>
      </c>
      <c r="K520" s="6">
        <v>7</v>
      </c>
      <c r="L520" s="6">
        <v>30.8</v>
      </c>
      <c r="M520" s="6">
        <v>64.2</v>
      </c>
      <c r="N520" s="6">
        <v>1011.5</v>
      </c>
      <c r="O520" s="6">
        <v>746</v>
      </c>
      <c r="P520" s="6">
        <v>3.08</v>
      </c>
      <c r="Q520" s="6">
        <v>51.26</v>
      </c>
      <c r="R520" s="6">
        <v>0</v>
      </c>
    </row>
    <row r="521" spans="1:18" ht="15.75" customHeight="1">
      <c r="A521" s="44">
        <v>43864.625145717589</v>
      </c>
      <c r="B521" s="6">
        <v>25.5</v>
      </c>
      <c r="C521" s="6">
        <v>36</v>
      </c>
      <c r="D521" s="6">
        <v>12.59</v>
      </c>
      <c r="E521" s="6">
        <v>0.18</v>
      </c>
      <c r="F521" s="6">
        <v>1.03</v>
      </c>
      <c r="G521" s="6">
        <v>4.5599999999999996</v>
      </c>
      <c r="H521" s="6">
        <v>5.59</v>
      </c>
      <c r="I521" s="46"/>
      <c r="J521" s="6">
        <v>22</v>
      </c>
      <c r="K521" s="6">
        <v>9</v>
      </c>
      <c r="L521" s="6">
        <v>30.9</v>
      </c>
      <c r="M521" s="6">
        <v>63.3</v>
      </c>
      <c r="N521" s="6">
        <v>1010.8</v>
      </c>
      <c r="O521" s="6">
        <v>676</v>
      </c>
      <c r="P521" s="6">
        <v>3.51</v>
      </c>
      <c r="Q521" s="6">
        <v>39.68</v>
      </c>
      <c r="R521" s="6">
        <v>0</v>
      </c>
    </row>
    <row r="522" spans="1:18" ht="15.75" customHeight="1">
      <c r="A522" s="44">
        <v>43864.666812442127</v>
      </c>
      <c r="B522" s="6">
        <v>25.8</v>
      </c>
      <c r="C522" s="6">
        <v>36</v>
      </c>
      <c r="D522" s="6">
        <v>10.68</v>
      </c>
      <c r="E522" s="6">
        <v>0.16</v>
      </c>
      <c r="F522" s="6">
        <v>1</v>
      </c>
      <c r="G522" s="6">
        <v>4.34</v>
      </c>
      <c r="H522" s="6">
        <v>5.34</v>
      </c>
      <c r="I522" s="46"/>
      <c r="J522" s="6">
        <v>17</v>
      </c>
      <c r="K522" s="6">
        <v>10</v>
      </c>
      <c r="L522" s="6">
        <v>30.4</v>
      </c>
      <c r="M522" s="6">
        <v>65.599999999999994</v>
      </c>
      <c r="N522" s="6">
        <v>1010.5</v>
      </c>
      <c r="O522" s="6">
        <v>371</v>
      </c>
      <c r="P522" s="6">
        <v>3.07</v>
      </c>
      <c r="Q522" s="6">
        <v>42.74</v>
      </c>
      <c r="R522" s="6">
        <v>0</v>
      </c>
    </row>
    <row r="523" spans="1:18" ht="15.75" customHeight="1">
      <c r="A523" s="44">
        <v>43864.708479166664</v>
      </c>
      <c r="B523" s="6">
        <v>25.6</v>
      </c>
      <c r="C523" s="6">
        <v>36</v>
      </c>
      <c r="D523" s="6">
        <v>9.31</v>
      </c>
      <c r="E523" s="6">
        <v>0.21</v>
      </c>
      <c r="F523" s="6">
        <v>1.43</v>
      </c>
      <c r="G523" s="6">
        <v>4.88</v>
      </c>
      <c r="H523" s="6">
        <v>6.3</v>
      </c>
      <c r="I523" s="46"/>
      <c r="J523" s="6">
        <v>20</v>
      </c>
      <c r="K523" s="6">
        <v>6</v>
      </c>
      <c r="L523" s="6">
        <v>29.7</v>
      </c>
      <c r="M523" s="6">
        <v>70.900000000000006</v>
      </c>
      <c r="N523" s="6">
        <v>1010.6</v>
      </c>
      <c r="O523" s="6">
        <v>165</v>
      </c>
      <c r="P523" s="6">
        <v>2.5299999999999998</v>
      </c>
      <c r="Q523" s="6">
        <v>46.2</v>
      </c>
      <c r="R523" s="6">
        <v>0</v>
      </c>
    </row>
    <row r="524" spans="1:18" ht="15.75" customHeight="1">
      <c r="A524" s="44">
        <v>43864.750145891201</v>
      </c>
      <c r="B524" s="6">
        <v>25.4</v>
      </c>
      <c r="C524" s="6">
        <v>36</v>
      </c>
      <c r="D524" s="6">
        <v>7.54</v>
      </c>
      <c r="E524" s="6">
        <v>0.47</v>
      </c>
      <c r="F524" s="6">
        <v>4.26</v>
      </c>
      <c r="G524" s="6">
        <v>6.74</v>
      </c>
      <c r="H524" s="6">
        <v>11</v>
      </c>
      <c r="I524" s="6">
        <v>2.75</v>
      </c>
      <c r="J524" s="6">
        <v>27</v>
      </c>
      <c r="K524" s="6">
        <v>10</v>
      </c>
      <c r="L524" s="6">
        <v>29</v>
      </c>
      <c r="M524" s="6">
        <v>73.400000000000006</v>
      </c>
      <c r="N524" s="6">
        <v>1010.9</v>
      </c>
      <c r="O524" s="6">
        <v>34</v>
      </c>
      <c r="P524" s="6">
        <v>2.39</v>
      </c>
      <c r="Q524" s="6">
        <v>42.45</v>
      </c>
      <c r="R524" s="6">
        <v>0</v>
      </c>
    </row>
    <row r="525" spans="1:18" ht="15.75" customHeight="1">
      <c r="A525" s="44">
        <v>43864.791812615738</v>
      </c>
      <c r="B525" s="6">
        <v>25</v>
      </c>
      <c r="C525" s="6">
        <v>36</v>
      </c>
      <c r="D525" s="6">
        <v>6.78</v>
      </c>
      <c r="E525" s="6">
        <v>0.25</v>
      </c>
      <c r="F525" s="6">
        <v>1.4</v>
      </c>
      <c r="G525" s="6">
        <v>7.2</v>
      </c>
      <c r="H525" s="6">
        <v>8.6</v>
      </c>
      <c r="I525" s="6">
        <v>2.85</v>
      </c>
      <c r="J525" s="6">
        <v>26</v>
      </c>
      <c r="K525" s="6">
        <v>10</v>
      </c>
      <c r="L525" s="6">
        <v>28.2</v>
      </c>
      <c r="M525" s="6">
        <v>77.5</v>
      </c>
      <c r="N525" s="6">
        <v>1011.3</v>
      </c>
      <c r="O525" s="6">
        <v>0</v>
      </c>
      <c r="P525" s="6">
        <v>2.6</v>
      </c>
      <c r="Q525" s="6">
        <v>45.9</v>
      </c>
      <c r="R525" s="6">
        <v>0</v>
      </c>
    </row>
    <row r="526" spans="1:18" ht="15.75" customHeight="1">
      <c r="A526" s="44">
        <v>43864.833479340276</v>
      </c>
      <c r="B526" s="6">
        <v>25</v>
      </c>
      <c r="C526" s="6">
        <v>36</v>
      </c>
      <c r="D526" s="6">
        <v>6.24</v>
      </c>
      <c r="E526" s="6">
        <v>0.26</v>
      </c>
      <c r="F526" s="6">
        <v>1.72</v>
      </c>
      <c r="G526" s="6">
        <v>8.4</v>
      </c>
      <c r="H526" s="6">
        <v>10.119999999999999</v>
      </c>
      <c r="I526" s="6">
        <v>2.75</v>
      </c>
      <c r="J526" s="6">
        <v>22</v>
      </c>
      <c r="K526" s="6">
        <v>8</v>
      </c>
      <c r="L526" s="6">
        <v>27.9</v>
      </c>
      <c r="M526" s="6">
        <v>78.8</v>
      </c>
      <c r="N526" s="6">
        <v>1012.3</v>
      </c>
      <c r="O526" s="6">
        <v>1</v>
      </c>
      <c r="P526" s="6">
        <v>0.9</v>
      </c>
      <c r="Q526" s="6">
        <v>57</v>
      </c>
      <c r="R526" s="6">
        <v>0</v>
      </c>
    </row>
    <row r="527" spans="1:18" ht="15.75" customHeight="1">
      <c r="A527" s="44">
        <v>43864.875146064813</v>
      </c>
      <c r="B527" s="6">
        <v>25.2</v>
      </c>
      <c r="C527" s="6">
        <v>36</v>
      </c>
      <c r="D527" s="6">
        <v>5.85</v>
      </c>
      <c r="E527" s="6">
        <v>0.24</v>
      </c>
      <c r="F527" s="6">
        <v>0.89</v>
      </c>
      <c r="G527" s="6">
        <v>8.59</v>
      </c>
      <c r="H527" s="6">
        <v>9.48</v>
      </c>
      <c r="I527" s="6">
        <v>2.95</v>
      </c>
      <c r="J527" s="6">
        <v>23</v>
      </c>
      <c r="K527" s="6">
        <v>6</v>
      </c>
      <c r="L527" s="6">
        <v>27.8</v>
      </c>
      <c r="M527" s="6">
        <v>79.599999999999994</v>
      </c>
      <c r="N527" s="6">
        <v>1012.6</v>
      </c>
      <c r="O527" s="6">
        <v>1</v>
      </c>
      <c r="P527" s="6">
        <v>1.8</v>
      </c>
      <c r="Q527" s="6">
        <v>62</v>
      </c>
      <c r="R527" s="6">
        <v>0</v>
      </c>
    </row>
    <row r="528" spans="1:18" ht="15.75" customHeight="1">
      <c r="A528" s="44">
        <v>43864.91681278935</v>
      </c>
      <c r="B528" s="6">
        <v>25.1</v>
      </c>
      <c r="C528" s="6">
        <v>36</v>
      </c>
      <c r="D528" s="6">
        <v>6.65</v>
      </c>
      <c r="E528" s="6">
        <v>0.24</v>
      </c>
      <c r="F528" s="6">
        <v>0.47</v>
      </c>
      <c r="G528" s="6">
        <v>7.11</v>
      </c>
      <c r="H528" s="6">
        <v>7.58</v>
      </c>
      <c r="I528" s="6">
        <v>3.2</v>
      </c>
      <c r="J528" s="6">
        <v>21</v>
      </c>
      <c r="K528" s="6">
        <v>4</v>
      </c>
      <c r="L528" s="6">
        <v>27.7</v>
      </c>
      <c r="M528" s="6">
        <v>80.5</v>
      </c>
      <c r="N528" s="6">
        <v>1012.9</v>
      </c>
      <c r="O528" s="6">
        <v>1</v>
      </c>
      <c r="P528" s="6">
        <v>0.5</v>
      </c>
      <c r="Q528" s="6">
        <v>58.1</v>
      </c>
      <c r="R528" s="6">
        <v>0</v>
      </c>
    </row>
    <row r="529" spans="1:18" ht="15.75" customHeight="1">
      <c r="A529" s="44">
        <v>43864.958479513887</v>
      </c>
      <c r="B529" s="6">
        <v>24.9</v>
      </c>
      <c r="C529" s="6">
        <v>36</v>
      </c>
      <c r="D529" s="6">
        <v>7.63</v>
      </c>
      <c r="E529" s="6">
        <v>0.24</v>
      </c>
      <c r="F529" s="6">
        <v>0.12</v>
      </c>
      <c r="G529" s="6">
        <v>6.85</v>
      </c>
      <c r="H529" s="6">
        <v>6.97</v>
      </c>
      <c r="I529" s="6">
        <v>2.92</v>
      </c>
      <c r="J529" s="6">
        <v>21</v>
      </c>
      <c r="K529" s="6">
        <v>5</v>
      </c>
      <c r="L529" s="6">
        <v>27.4</v>
      </c>
      <c r="M529" s="6">
        <v>80.5</v>
      </c>
      <c r="N529" s="6">
        <v>1012.9</v>
      </c>
      <c r="O529" s="6">
        <v>1</v>
      </c>
      <c r="P529" s="6">
        <v>2.1</v>
      </c>
      <c r="Q529" s="6">
        <v>38.9</v>
      </c>
      <c r="R529" s="6">
        <v>0</v>
      </c>
    </row>
    <row r="530" spans="1:18" ht="15.75" customHeight="1">
      <c r="A530" s="44">
        <v>43865.000146238424</v>
      </c>
      <c r="B530" s="6">
        <v>24.8</v>
      </c>
      <c r="C530" s="6">
        <v>36</v>
      </c>
      <c r="D530" s="6">
        <v>6.84</v>
      </c>
      <c r="E530" s="6">
        <v>0.26</v>
      </c>
      <c r="F530" s="6">
        <v>0.08</v>
      </c>
      <c r="G530" s="6">
        <v>7.6</v>
      </c>
      <c r="H530" s="6">
        <v>7.69</v>
      </c>
      <c r="I530" s="6">
        <v>2.77</v>
      </c>
      <c r="J530" s="6">
        <v>23</v>
      </c>
      <c r="K530" s="6">
        <v>6</v>
      </c>
      <c r="L530" s="6">
        <v>27</v>
      </c>
      <c r="M530" s="6">
        <v>84.3</v>
      </c>
      <c r="N530" s="6">
        <v>1011.9</v>
      </c>
      <c r="O530" s="6">
        <v>0.1</v>
      </c>
      <c r="P530" s="6">
        <v>0.8</v>
      </c>
      <c r="Q530" s="6">
        <v>54.5</v>
      </c>
      <c r="R530" s="6">
        <v>0</v>
      </c>
    </row>
    <row r="531" spans="1:18" ht="15.75" customHeight="1">
      <c r="A531" s="44">
        <v>43865.041812962962</v>
      </c>
      <c r="B531" s="6">
        <v>25</v>
      </c>
      <c r="C531" s="6">
        <v>36</v>
      </c>
      <c r="D531" s="6">
        <v>3.18</v>
      </c>
      <c r="E531" s="6">
        <v>0.26</v>
      </c>
      <c r="F531" s="6">
        <v>2.19</v>
      </c>
      <c r="G531" s="6">
        <v>9.89</v>
      </c>
      <c r="H531" s="6">
        <v>12.07</v>
      </c>
      <c r="I531" s="6">
        <v>2.77</v>
      </c>
      <c r="J531" s="6">
        <v>27</v>
      </c>
      <c r="K531" s="6">
        <v>5</v>
      </c>
      <c r="L531" s="6">
        <v>26.9</v>
      </c>
      <c r="M531" s="6">
        <v>86.7</v>
      </c>
      <c r="N531" s="6">
        <v>1011</v>
      </c>
      <c r="O531" s="6">
        <v>0.4</v>
      </c>
      <c r="P531" s="6">
        <v>0.6</v>
      </c>
      <c r="Q531" s="6">
        <v>43</v>
      </c>
      <c r="R531" s="6">
        <v>0</v>
      </c>
    </row>
    <row r="532" spans="1:18" ht="15.75" customHeight="1">
      <c r="A532" s="44">
        <v>43865.083479687499</v>
      </c>
      <c r="B532" s="6">
        <v>25</v>
      </c>
      <c r="C532" s="6">
        <v>36</v>
      </c>
      <c r="D532" s="6">
        <v>5.8</v>
      </c>
      <c r="E532" s="6">
        <v>0.23</v>
      </c>
      <c r="F532" s="6">
        <v>0.67</v>
      </c>
      <c r="G532" s="6">
        <v>7.52</v>
      </c>
      <c r="H532" s="6">
        <v>8.19</v>
      </c>
      <c r="I532" s="6">
        <v>2.59</v>
      </c>
      <c r="J532" s="6">
        <v>20</v>
      </c>
      <c r="K532" s="6">
        <v>6</v>
      </c>
      <c r="L532" s="6">
        <v>27.1</v>
      </c>
      <c r="M532" s="6">
        <v>82.5</v>
      </c>
      <c r="N532" s="6">
        <v>1010.7</v>
      </c>
      <c r="O532" s="6">
        <v>0.9</v>
      </c>
      <c r="P532" s="6">
        <v>1.2</v>
      </c>
      <c r="Q532" s="6">
        <v>47.1</v>
      </c>
      <c r="R532" s="6">
        <v>0</v>
      </c>
    </row>
    <row r="533" spans="1:18" ht="15.75" customHeight="1">
      <c r="A533" s="44">
        <v>43865.125146412036</v>
      </c>
      <c r="B533" s="6">
        <v>24.9</v>
      </c>
      <c r="C533" s="6">
        <v>36</v>
      </c>
      <c r="D533" s="6">
        <v>8.44</v>
      </c>
      <c r="E533" s="6">
        <v>0.21</v>
      </c>
      <c r="F533" s="6">
        <v>0.21</v>
      </c>
      <c r="G533" s="6">
        <v>5.21</v>
      </c>
      <c r="H533" s="6">
        <v>5.42</v>
      </c>
      <c r="I533" s="6">
        <v>2.66</v>
      </c>
      <c r="J533" s="6">
        <v>18</v>
      </c>
      <c r="K533" s="6">
        <v>6</v>
      </c>
      <c r="L533" s="6">
        <v>27.1</v>
      </c>
      <c r="M533" s="6">
        <v>84</v>
      </c>
      <c r="N533" s="6">
        <v>1010.7</v>
      </c>
      <c r="O533" s="6">
        <v>1.1000000000000001</v>
      </c>
      <c r="P533" s="6">
        <v>1.8</v>
      </c>
      <c r="Q533" s="6">
        <v>35.700000000000003</v>
      </c>
      <c r="R533" s="6">
        <v>0</v>
      </c>
    </row>
    <row r="534" spans="1:18" ht="15.75" customHeight="1">
      <c r="A534" s="44">
        <v>43865.166813136573</v>
      </c>
      <c r="B534" s="6">
        <v>24.9</v>
      </c>
      <c r="C534" s="6">
        <v>36</v>
      </c>
      <c r="D534" s="6">
        <v>7.13</v>
      </c>
      <c r="E534" s="6">
        <v>0.23</v>
      </c>
      <c r="F534" s="6">
        <v>0.2</v>
      </c>
      <c r="G534" s="6">
        <v>5.22</v>
      </c>
      <c r="H534" s="6">
        <v>5.42</v>
      </c>
      <c r="I534" s="6">
        <v>2.66</v>
      </c>
      <c r="J534" s="6">
        <v>18</v>
      </c>
      <c r="K534" s="6">
        <v>5</v>
      </c>
      <c r="L534" s="6">
        <v>26.3</v>
      </c>
      <c r="M534" s="6">
        <v>90.3</v>
      </c>
      <c r="N534" s="6">
        <v>1010.7</v>
      </c>
      <c r="O534" s="6">
        <v>1</v>
      </c>
      <c r="P534" s="6">
        <v>1</v>
      </c>
      <c r="Q534" s="6">
        <v>144.5</v>
      </c>
      <c r="R534" s="6">
        <v>0</v>
      </c>
    </row>
    <row r="535" spans="1:18" ht="15.75" customHeight="1">
      <c r="A535" s="44">
        <v>43865.20847986111</v>
      </c>
      <c r="B535" s="6">
        <v>24.9</v>
      </c>
      <c r="C535" s="6">
        <v>36</v>
      </c>
      <c r="D535" s="6">
        <v>1.94</v>
      </c>
      <c r="E535" s="6">
        <v>0.31</v>
      </c>
      <c r="F535" s="6">
        <v>0.83</v>
      </c>
      <c r="G535" s="6">
        <v>9.01</v>
      </c>
      <c r="H535" s="6">
        <v>9.83</v>
      </c>
      <c r="I535" s="6">
        <v>2.72</v>
      </c>
      <c r="J535" s="6">
        <v>27</v>
      </c>
      <c r="K535" s="6">
        <v>11</v>
      </c>
      <c r="L535" s="6">
        <v>25.6</v>
      </c>
      <c r="M535" s="6">
        <v>93</v>
      </c>
      <c r="N535" s="6">
        <v>1010.8</v>
      </c>
      <c r="O535" s="6">
        <v>0.5</v>
      </c>
      <c r="P535" s="6">
        <v>1</v>
      </c>
      <c r="Q535" s="6">
        <v>134.4</v>
      </c>
      <c r="R535" s="6">
        <v>0</v>
      </c>
    </row>
    <row r="536" spans="1:18" ht="15.75" customHeight="1">
      <c r="A536" s="44">
        <v>43865.250146585648</v>
      </c>
      <c r="B536" s="6">
        <v>24.8</v>
      </c>
      <c r="C536" s="6">
        <v>36</v>
      </c>
      <c r="D536" s="6">
        <v>0.77</v>
      </c>
      <c r="E536" s="6">
        <v>0.33</v>
      </c>
      <c r="F536" s="6">
        <v>4.43</v>
      </c>
      <c r="G536" s="6">
        <v>12.7</v>
      </c>
      <c r="H536" s="6">
        <v>17.13</v>
      </c>
      <c r="I536" s="6">
        <v>2.77</v>
      </c>
      <c r="J536" s="6">
        <v>25</v>
      </c>
      <c r="K536" s="6">
        <v>9</v>
      </c>
      <c r="L536" s="6">
        <v>25.8</v>
      </c>
      <c r="M536" s="6">
        <v>92</v>
      </c>
      <c r="N536" s="6">
        <v>1011.3</v>
      </c>
      <c r="O536" s="6">
        <v>25</v>
      </c>
      <c r="P536" s="6">
        <v>1.2</v>
      </c>
      <c r="Q536" s="6">
        <v>100.4</v>
      </c>
      <c r="R536" s="6">
        <v>0</v>
      </c>
    </row>
    <row r="537" spans="1:18" ht="15.75" customHeight="1">
      <c r="A537" s="44">
        <v>43865.291813310185</v>
      </c>
      <c r="B537" s="6">
        <v>24.4</v>
      </c>
      <c r="C537" s="6">
        <v>36</v>
      </c>
      <c r="D537" s="6">
        <v>2.2999999999999998</v>
      </c>
      <c r="E537" s="6">
        <v>0.4</v>
      </c>
      <c r="F537" s="6">
        <v>6.91</v>
      </c>
      <c r="G537" s="6">
        <v>15</v>
      </c>
      <c r="H537" s="6">
        <v>21.91</v>
      </c>
      <c r="I537" s="6">
        <v>2.87</v>
      </c>
      <c r="J537" s="6">
        <v>25</v>
      </c>
      <c r="K537" s="6">
        <v>13</v>
      </c>
      <c r="L537" s="6">
        <v>25.3</v>
      </c>
      <c r="M537" s="6">
        <v>94.1</v>
      </c>
      <c r="N537" s="6">
        <v>1012.3</v>
      </c>
      <c r="O537" s="6">
        <v>471.1</v>
      </c>
      <c r="P537" s="6">
        <v>1.3</v>
      </c>
      <c r="Q537" s="6">
        <v>65.400000000000006</v>
      </c>
      <c r="R537" s="6">
        <v>1.8</v>
      </c>
    </row>
    <row r="538" spans="1:18" ht="15.75" customHeight="1">
      <c r="A538" s="44">
        <v>43865.333480034722</v>
      </c>
      <c r="B538" s="6">
        <v>25</v>
      </c>
      <c r="C538" s="6">
        <v>36</v>
      </c>
      <c r="D538" s="6">
        <v>8.6</v>
      </c>
      <c r="E538" s="6">
        <v>0.37</v>
      </c>
      <c r="F538" s="6">
        <v>6.5</v>
      </c>
      <c r="G538" s="6">
        <v>11.33</v>
      </c>
      <c r="H538" s="6">
        <v>17.8</v>
      </c>
      <c r="I538" s="6">
        <v>2.88</v>
      </c>
      <c r="J538" s="6">
        <v>16</v>
      </c>
      <c r="K538" s="6">
        <v>7</v>
      </c>
      <c r="L538" s="6">
        <v>26.6</v>
      </c>
      <c r="M538" s="6">
        <v>87.6</v>
      </c>
      <c r="N538" s="6">
        <v>1012.3</v>
      </c>
      <c r="O538" s="6">
        <v>224.9</v>
      </c>
      <c r="P538" s="6">
        <v>1.8</v>
      </c>
      <c r="Q538" s="6">
        <v>79.599999999999994</v>
      </c>
      <c r="R538" s="6">
        <v>1.6</v>
      </c>
    </row>
    <row r="539" spans="1:18" ht="15.75" customHeight="1">
      <c r="A539" s="44">
        <v>43865.375146759259</v>
      </c>
      <c r="B539" s="6">
        <v>25.3</v>
      </c>
      <c r="C539" s="6">
        <v>36</v>
      </c>
      <c r="D539" s="6">
        <v>7.76</v>
      </c>
      <c r="E539" s="6">
        <v>0.48</v>
      </c>
      <c r="F539" s="6">
        <v>5.86</v>
      </c>
      <c r="G539" s="6">
        <v>10.62</v>
      </c>
      <c r="H539" s="6">
        <v>16.48</v>
      </c>
      <c r="I539" s="6">
        <v>1.83</v>
      </c>
      <c r="J539" s="45"/>
      <c r="K539" s="45"/>
      <c r="L539" s="6">
        <v>27.1</v>
      </c>
      <c r="M539" s="6">
        <v>85.3</v>
      </c>
      <c r="N539" s="6">
        <v>1012.4</v>
      </c>
      <c r="O539" s="6">
        <v>333</v>
      </c>
      <c r="P539" s="6">
        <v>1.95</v>
      </c>
      <c r="Q539" s="6">
        <v>103.9</v>
      </c>
      <c r="R539" s="6">
        <v>0.2</v>
      </c>
    </row>
    <row r="540" spans="1:18" ht="15.75" customHeight="1">
      <c r="A540" s="44">
        <v>43865.416813483796</v>
      </c>
      <c r="B540" s="6">
        <v>26</v>
      </c>
      <c r="C540" s="6">
        <v>36</v>
      </c>
      <c r="D540" s="6">
        <v>10.28</v>
      </c>
      <c r="E540" s="6">
        <v>0.47</v>
      </c>
      <c r="F540" s="6">
        <v>3.43</v>
      </c>
      <c r="G540" s="6">
        <v>8.4499999999999993</v>
      </c>
      <c r="H540" s="6">
        <v>11.89</v>
      </c>
      <c r="I540" s="6">
        <v>1.88</v>
      </c>
      <c r="J540" s="6">
        <v>13</v>
      </c>
      <c r="K540" s="6">
        <v>3</v>
      </c>
      <c r="L540" s="6">
        <v>28.6</v>
      </c>
      <c r="M540" s="6">
        <v>77.7</v>
      </c>
      <c r="N540" s="6">
        <v>1012.4</v>
      </c>
      <c r="O540" s="6">
        <v>647</v>
      </c>
      <c r="P540" s="6">
        <v>2.34</v>
      </c>
      <c r="Q540" s="6">
        <v>70.88</v>
      </c>
      <c r="R540" s="6">
        <v>0</v>
      </c>
    </row>
    <row r="541" spans="1:18" ht="15.75" customHeight="1">
      <c r="A541" s="44">
        <v>43865.458480208334</v>
      </c>
      <c r="B541" s="6">
        <v>25.8</v>
      </c>
      <c r="C541" s="6">
        <v>36</v>
      </c>
      <c r="D541" s="6">
        <v>11.56</v>
      </c>
      <c r="E541" s="6">
        <v>0.39</v>
      </c>
      <c r="F541" s="6">
        <v>1.49</v>
      </c>
      <c r="G541" s="6">
        <v>5.77</v>
      </c>
      <c r="H541" s="6">
        <v>7.26</v>
      </c>
      <c r="I541" s="6">
        <v>1.85</v>
      </c>
      <c r="J541" s="6">
        <v>11</v>
      </c>
      <c r="K541" s="6">
        <v>3</v>
      </c>
      <c r="L541" s="6">
        <v>29.2</v>
      </c>
      <c r="M541" s="6">
        <v>74.599999999999994</v>
      </c>
      <c r="N541" s="6">
        <v>1012.1</v>
      </c>
      <c r="O541" s="6">
        <v>711</v>
      </c>
      <c r="P541" s="6">
        <v>3.27</v>
      </c>
      <c r="Q541" s="6">
        <v>40.619999999999997</v>
      </c>
      <c r="R541" s="6">
        <v>2.4</v>
      </c>
    </row>
    <row r="542" spans="1:18" ht="15.75" customHeight="1">
      <c r="A542" s="44">
        <v>43865.500146932871</v>
      </c>
      <c r="B542" s="6">
        <v>25.6</v>
      </c>
      <c r="C542" s="6">
        <v>36</v>
      </c>
      <c r="D542" s="6">
        <v>12.69</v>
      </c>
      <c r="E542" s="6">
        <v>0.39</v>
      </c>
      <c r="F542" s="6">
        <v>1.57</v>
      </c>
      <c r="G542" s="6">
        <v>5.23</v>
      </c>
      <c r="H542" s="6">
        <v>6.8</v>
      </c>
      <c r="I542" s="6">
        <v>1.93</v>
      </c>
      <c r="J542" s="6">
        <v>16</v>
      </c>
      <c r="K542" s="6">
        <v>3</v>
      </c>
      <c r="L542" s="6">
        <v>30.3</v>
      </c>
      <c r="M542" s="6">
        <v>67.3</v>
      </c>
      <c r="N542" s="6">
        <v>1011.7</v>
      </c>
      <c r="O542" s="6">
        <v>857</v>
      </c>
      <c r="P542" s="6">
        <v>3.39</v>
      </c>
      <c r="Q542" s="6">
        <v>41.12</v>
      </c>
      <c r="R542" s="6">
        <v>0</v>
      </c>
    </row>
    <row r="543" spans="1:18" ht="15.75" customHeight="1">
      <c r="A543" s="44">
        <v>43865.541813657408</v>
      </c>
      <c r="B543" s="6">
        <v>25.8</v>
      </c>
      <c r="C543" s="6">
        <v>36</v>
      </c>
      <c r="D543" s="6">
        <v>11.12</v>
      </c>
      <c r="E543" s="6">
        <v>0.46</v>
      </c>
      <c r="F543" s="6">
        <v>1.82</v>
      </c>
      <c r="G543" s="6">
        <v>5.32</v>
      </c>
      <c r="H543" s="6">
        <v>7.14</v>
      </c>
      <c r="I543" s="6">
        <v>2.19</v>
      </c>
      <c r="J543" s="6">
        <v>15</v>
      </c>
      <c r="K543" s="6">
        <v>5</v>
      </c>
      <c r="L543" s="6">
        <v>29.3</v>
      </c>
      <c r="M543" s="6">
        <v>73.5</v>
      </c>
      <c r="N543" s="6">
        <v>1011</v>
      </c>
      <c r="O543" s="6">
        <v>322</v>
      </c>
      <c r="P543" s="6">
        <v>3.35</v>
      </c>
      <c r="Q543" s="6">
        <v>41.16</v>
      </c>
      <c r="R543" s="6">
        <v>12.8</v>
      </c>
    </row>
    <row r="544" spans="1:18" ht="15.75" customHeight="1">
      <c r="A544" s="44">
        <v>43865.583480381945</v>
      </c>
      <c r="B544" s="6">
        <v>26.2</v>
      </c>
      <c r="C544" s="6">
        <v>36</v>
      </c>
      <c r="D544" s="6">
        <v>12.01</v>
      </c>
      <c r="E544" s="6">
        <v>0.46</v>
      </c>
      <c r="F544" s="6">
        <v>2.5</v>
      </c>
      <c r="G544" s="6">
        <v>5.87</v>
      </c>
      <c r="H544" s="6">
        <v>8.3699999999999992</v>
      </c>
      <c r="I544" s="6">
        <v>2.25</v>
      </c>
      <c r="J544" s="6">
        <v>9</v>
      </c>
      <c r="K544" s="6">
        <v>4</v>
      </c>
      <c r="L544" s="6">
        <v>25.5</v>
      </c>
      <c r="M544" s="6">
        <v>92.5</v>
      </c>
      <c r="N544" s="6">
        <v>1010.6</v>
      </c>
      <c r="O544" s="6">
        <v>348</v>
      </c>
      <c r="P544" s="6">
        <v>2.19</v>
      </c>
      <c r="Q544" s="6">
        <v>60.94</v>
      </c>
      <c r="R544" s="6">
        <v>7</v>
      </c>
    </row>
    <row r="545" spans="1:18" ht="15.75" customHeight="1">
      <c r="A545" s="44">
        <v>43865.625147106482</v>
      </c>
      <c r="B545" s="6">
        <v>26.2</v>
      </c>
      <c r="C545" s="6">
        <v>36</v>
      </c>
      <c r="D545" s="6">
        <v>11.64</v>
      </c>
      <c r="E545" s="6">
        <v>0.47</v>
      </c>
      <c r="F545" s="6">
        <v>2.1800000000000002</v>
      </c>
      <c r="G545" s="6">
        <v>5.85</v>
      </c>
      <c r="H545" s="6">
        <v>8.0299999999999994</v>
      </c>
      <c r="I545" s="6">
        <v>2.33</v>
      </c>
      <c r="J545" s="6">
        <v>13</v>
      </c>
      <c r="K545" s="6">
        <v>4</v>
      </c>
      <c r="L545" s="6">
        <v>27.1</v>
      </c>
      <c r="M545" s="6">
        <v>86.3</v>
      </c>
      <c r="N545" s="6">
        <v>1010.1</v>
      </c>
      <c r="O545" s="6">
        <v>253</v>
      </c>
      <c r="P545" s="6">
        <v>2.0499999999999998</v>
      </c>
      <c r="Q545" s="6">
        <v>57.89</v>
      </c>
      <c r="R545" s="6">
        <v>0.4</v>
      </c>
    </row>
    <row r="546" spans="1:18" ht="15.75" customHeight="1">
      <c r="A546" s="44">
        <v>43865.66681383102</v>
      </c>
      <c r="B546" s="6">
        <v>26.1</v>
      </c>
      <c r="C546" s="6">
        <v>36</v>
      </c>
      <c r="D546" s="6">
        <v>9.48</v>
      </c>
      <c r="E546" s="6">
        <v>0.5</v>
      </c>
      <c r="F546" s="6">
        <v>2.4300000000000002</v>
      </c>
      <c r="G546" s="6">
        <v>6.38</v>
      </c>
      <c r="H546" s="6">
        <v>8.81</v>
      </c>
      <c r="I546" s="6">
        <v>2.35</v>
      </c>
      <c r="J546" s="6">
        <v>11</v>
      </c>
      <c r="K546" s="6">
        <v>5</v>
      </c>
      <c r="L546" s="6">
        <v>27.6</v>
      </c>
      <c r="M546" s="6">
        <v>84.1</v>
      </c>
      <c r="N546" s="6">
        <v>1009.4</v>
      </c>
      <c r="O546" s="6">
        <v>177</v>
      </c>
      <c r="P546" s="6">
        <v>2.2400000000000002</v>
      </c>
      <c r="Q546" s="6">
        <v>55.5</v>
      </c>
      <c r="R546" s="46"/>
    </row>
    <row r="547" spans="1:18" ht="15.75" customHeight="1">
      <c r="A547" s="44">
        <v>43865.708480555557</v>
      </c>
      <c r="B547" s="6">
        <v>25.9</v>
      </c>
      <c r="C547" s="6">
        <v>36</v>
      </c>
      <c r="D547" s="6">
        <v>9.58</v>
      </c>
      <c r="E547" s="6">
        <v>0.51</v>
      </c>
      <c r="F547" s="6">
        <v>1.91</v>
      </c>
      <c r="G547" s="6">
        <v>6.32</v>
      </c>
      <c r="H547" s="6">
        <v>8.23</v>
      </c>
      <c r="I547" s="6">
        <v>2.2599999999999998</v>
      </c>
      <c r="J547" s="6">
        <v>20</v>
      </c>
      <c r="K547" s="6">
        <v>3</v>
      </c>
      <c r="L547" s="6">
        <v>27.7</v>
      </c>
      <c r="M547" s="6">
        <v>83.5</v>
      </c>
      <c r="N547" s="6">
        <v>1009.1</v>
      </c>
      <c r="O547" s="6">
        <v>118</v>
      </c>
      <c r="P547" s="6">
        <v>1.98</v>
      </c>
      <c r="Q547" s="6">
        <v>55.3</v>
      </c>
      <c r="R547" s="6">
        <v>0</v>
      </c>
    </row>
    <row r="548" spans="1:18" ht="15.75" customHeight="1">
      <c r="A548" s="44">
        <v>43865.750147280094</v>
      </c>
      <c r="B548" s="6">
        <v>25.3</v>
      </c>
      <c r="C548" s="6">
        <v>36</v>
      </c>
      <c r="D548" s="6">
        <v>9.4499999999999993</v>
      </c>
      <c r="E548" s="6">
        <v>0.92</v>
      </c>
      <c r="F548" s="6">
        <v>4.5199999999999996</v>
      </c>
      <c r="G548" s="6">
        <v>8.6999999999999993</v>
      </c>
      <c r="H548" s="6">
        <v>13.22</v>
      </c>
      <c r="I548" s="6">
        <v>2.29</v>
      </c>
      <c r="J548" s="6">
        <v>11</v>
      </c>
      <c r="K548" s="6">
        <v>5</v>
      </c>
      <c r="L548" s="6">
        <v>25.6</v>
      </c>
      <c r="M548" s="6">
        <v>90.9</v>
      </c>
      <c r="N548" s="6">
        <v>1009.7</v>
      </c>
      <c r="O548" s="6">
        <v>24</v>
      </c>
      <c r="P548" s="6">
        <v>1.96</v>
      </c>
      <c r="Q548" s="6">
        <v>47.67</v>
      </c>
      <c r="R548" s="6">
        <v>13.8</v>
      </c>
    </row>
    <row r="549" spans="1:18" ht="15.75" customHeight="1">
      <c r="A549" s="44">
        <v>43865.791814004631</v>
      </c>
      <c r="B549" s="6">
        <v>24.7</v>
      </c>
      <c r="C549" s="6">
        <v>36</v>
      </c>
      <c r="D549" s="6">
        <v>4.99</v>
      </c>
      <c r="E549" s="6">
        <v>0.71</v>
      </c>
      <c r="F549" s="6">
        <v>3.05</v>
      </c>
      <c r="G549" s="6">
        <v>15.28</v>
      </c>
      <c r="H549" s="6">
        <v>18.34</v>
      </c>
      <c r="I549" s="6">
        <v>2.5299999999999998</v>
      </c>
      <c r="J549" s="6">
        <v>13</v>
      </c>
      <c r="K549" s="6">
        <v>7</v>
      </c>
      <c r="L549" s="6">
        <v>24.8</v>
      </c>
      <c r="M549" s="6">
        <v>95.4</v>
      </c>
      <c r="N549" s="6">
        <v>1010.3</v>
      </c>
      <c r="O549" s="6">
        <v>2</v>
      </c>
      <c r="P549" s="6">
        <v>1.29</v>
      </c>
      <c r="Q549" s="6">
        <v>101.07</v>
      </c>
      <c r="R549" s="6">
        <v>0.4</v>
      </c>
    </row>
    <row r="550" spans="1:18" ht="15.75" customHeight="1">
      <c r="A550" s="44">
        <v>43865.833480729169</v>
      </c>
      <c r="B550" s="6">
        <v>24.6</v>
      </c>
      <c r="C550" s="6">
        <v>36</v>
      </c>
      <c r="D550" s="6">
        <v>11.33</v>
      </c>
      <c r="E550" s="6">
        <v>0.56000000000000005</v>
      </c>
      <c r="F550" s="6">
        <v>0.76</v>
      </c>
      <c r="G550" s="6">
        <v>9.4</v>
      </c>
      <c r="H550" s="6">
        <v>10.16</v>
      </c>
      <c r="I550" s="6">
        <v>2.5299999999999998</v>
      </c>
      <c r="J550" s="6">
        <v>11</v>
      </c>
      <c r="K550" s="6">
        <v>4</v>
      </c>
      <c r="L550" s="6">
        <v>25</v>
      </c>
      <c r="M550" s="6">
        <v>92.5</v>
      </c>
      <c r="N550" s="6">
        <v>1011.1</v>
      </c>
      <c r="O550" s="6">
        <v>3</v>
      </c>
      <c r="P550" s="6">
        <v>1.46</v>
      </c>
      <c r="Q550" s="6">
        <v>74.47</v>
      </c>
      <c r="R550" s="6">
        <v>0.4</v>
      </c>
    </row>
    <row r="551" spans="1:18" ht="15.75" customHeight="1">
      <c r="A551" s="44">
        <v>43865.875147453706</v>
      </c>
      <c r="B551" s="6">
        <v>24.6</v>
      </c>
      <c r="C551" s="6">
        <v>36</v>
      </c>
      <c r="D551" s="6">
        <v>9.9</v>
      </c>
      <c r="E551" s="6">
        <v>0.61</v>
      </c>
      <c r="F551" s="6">
        <v>0.75</v>
      </c>
      <c r="G551" s="6">
        <v>9.2200000000000006</v>
      </c>
      <c r="H551" s="6">
        <v>9.9700000000000006</v>
      </c>
      <c r="I551" s="6">
        <v>2.21</v>
      </c>
      <c r="J551" s="6">
        <v>13</v>
      </c>
      <c r="K551" s="6">
        <v>2</v>
      </c>
      <c r="L551" s="6">
        <v>25.4</v>
      </c>
      <c r="M551" s="6">
        <v>92.8</v>
      </c>
      <c r="N551" s="6">
        <v>1011.6</v>
      </c>
      <c r="O551" s="6">
        <v>4</v>
      </c>
      <c r="P551" s="6">
        <v>1.26</v>
      </c>
      <c r="Q551" s="6">
        <v>69.37</v>
      </c>
      <c r="R551" s="6">
        <v>0</v>
      </c>
    </row>
    <row r="552" spans="1:18" ht="15.75" customHeight="1">
      <c r="A552" s="44">
        <v>43865.916814178243</v>
      </c>
      <c r="B552" s="6">
        <v>24.7</v>
      </c>
      <c r="C552" s="6">
        <v>36</v>
      </c>
      <c r="D552" s="6">
        <v>11.37</v>
      </c>
      <c r="E552" s="6">
        <v>0.52</v>
      </c>
      <c r="F552" s="6">
        <v>0.2</v>
      </c>
      <c r="G552" s="6">
        <v>6.25</v>
      </c>
      <c r="H552" s="6">
        <v>6.46</v>
      </c>
      <c r="I552" s="6">
        <v>2.46</v>
      </c>
      <c r="J552" s="6">
        <v>8</v>
      </c>
      <c r="K552" s="6">
        <v>6</v>
      </c>
      <c r="L552" s="6">
        <v>25.8</v>
      </c>
      <c r="M552" s="6">
        <v>91.4</v>
      </c>
      <c r="N552" s="6">
        <v>1012.1</v>
      </c>
      <c r="O552" s="6">
        <v>4</v>
      </c>
      <c r="P552" s="6">
        <v>0.82</v>
      </c>
      <c r="Q552" s="6">
        <v>74.52</v>
      </c>
      <c r="R552" s="6">
        <v>0</v>
      </c>
    </row>
    <row r="553" spans="1:18" ht="15.75" customHeight="1">
      <c r="A553" s="44">
        <v>43865.95848090278</v>
      </c>
      <c r="B553" s="6">
        <v>24.7</v>
      </c>
      <c r="C553" s="6">
        <v>36</v>
      </c>
      <c r="D553" s="6">
        <v>4.84</v>
      </c>
      <c r="E553" s="6">
        <v>0.64</v>
      </c>
      <c r="F553" s="6">
        <v>0.72</v>
      </c>
      <c r="G553" s="6">
        <v>10.34</v>
      </c>
      <c r="H553" s="6">
        <v>11.06</v>
      </c>
      <c r="I553" s="6">
        <v>2.63</v>
      </c>
      <c r="J553" s="6">
        <v>16</v>
      </c>
      <c r="K553" s="6">
        <v>8</v>
      </c>
      <c r="L553" s="6">
        <v>25.4</v>
      </c>
      <c r="M553" s="6">
        <v>94.3</v>
      </c>
      <c r="N553" s="6">
        <v>1012.2</v>
      </c>
      <c r="O553" s="6">
        <v>3</v>
      </c>
      <c r="P553" s="6">
        <v>0.94</v>
      </c>
      <c r="Q553" s="6">
        <v>169.9</v>
      </c>
      <c r="R553" s="6">
        <v>0</v>
      </c>
    </row>
    <row r="554" spans="1:18" ht="15.75" customHeight="1">
      <c r="A554" s="44">
        <v>43866.000147627317</v>
      </c>
      <c r="B554" s="6">
        <v>24.7</v>
      </c>
      <c r="C554" s="6">
        <v>36</v>
      </c>
      <c r="D554" s="6">
        <v>13.81</v>
      </c>
      <c r="E554" s="6">
        <v>0.48</v>
      </c>
      <c r="F554" s="6">
        <v>0.52</v>
      </c>
      <c r="G554" s="6">
        <v>7.79</v>
      </c>
      <c r="H554" s="6">
        <v>8.31</v>
      </c>
      <c r="I554" s="6">
        <v>2.64</v>
      </c>
      <c r="J554" s="6">
        <v>14</v>
      </c>
      <c r="K554" s="6">
        <v>9</v>
      </c>
      <c r="L554" s="6">
        <v>24.9</v>
      </c>
      <c r="M554" s="6">
        <v>93</v>
      </c>
      <c r="N554" s="6">
        <v>1011.8</v>
      </c>
      <c r="O554" s="6">
        <v>4</v>
      </c>
      <c r="P554" s="6">
        <v>2.95</v>
      </c>
      <c r="Q554" s="6">
        <v>38.82</v>
      </c>
      <c r="R554" s="6">
        <v>5</v>
      </c>
    </row>
    <row r="555" spans="1:18" ht="15.75" customHeight="1">
      <c r="A555" s="44">
        <v>43866.041814351855</v>
      </c>
      <c r="B555" s="6">
        <v>24.6</v>
      </c>
      <c r="C555" s="6">
        <v>36</v>
      </c>
      <c r="D555" s="6">
        <v>25.29</v>
      </c>
      <c r="E555" s="6">
        <v>0.23</v>
      </c>
      <c r="F555" s="6">
        <v>0.16</v>
      </c>
      <c r="G555" s="6">
        <v>4.66</v>
      </c>
      <c r="H555" s="6">
        <v>4.82</v>
      </c>
      <c r="I555" s="6">
        <v>2.35</v>
      </c>
      <c r="J555" s="6">
        <v>17</v>
      </c>
      <c r="K555" s="6">
        <v>4</v>
      </c>
      <c r="L555" s="6">
        <v>24.5</v>
      </c>
      <c r="M555" s="6">
        <v>90.1</v>
      </c>
      <c r="N555" s="6">
        <v>1011.3</v>
      </c>
      <c r="O555" s="6">
        <v>5</v>
      </c>
      <c r="P555" s="6">
        <v>3.08</v>
      </c>
      <c r="Q555" s="6">
        <v>31.38</v>
      </c>
      <c r="R555" s="6">
        <v>0.8</v>
      </c>
    </row>
    <row r="556" spans="1:18" ht="15.75" customHeight="1">
      <c r="A556" s="44">
        <v>43866.083481076392</v>
      </c>
      <c r="B556" s="6">
        <v>24.4</v>
      </c>
      <c r="C556" s="6">
        <v>36</v>
      </c>
      <c r="D556" s="6">
        <v>24.46</v>
      </c>
      <c r="E556" s="6">
        <v>0.24</v>
      </c>
      <c r="F556" s="6">
        <v>0.04</v>
      </c>
      <c r="G556" s="6">
        <v>3.55</v>
      </c>
      <c r="H556" s="6">
        <v>3.58</v>
      </c>
      <c r="I556" s="6">
        <v>2.2400000000000002</v>
      </c>
      <c r="J556" s="6">
        <v>10</v>
      </c>
      <c r="K556" s="6">
        <v>1</v>
      </c>
      <c r="L556" s="6">
        <v>24.2</v>
      </c>
      <c r="M556" s="6">
        <v>94.1</v>
      </c>
      <c r="N556" s="6">
        <v>1010.8</v>
      </c>
      <c r="O556" s="6">
        <v>2</v>
      </c>
      <c r="P556" s="6">
        <v>2.14</v>
      </c>
      <c r="Q556" s="6">
        <v>44.47</v>
      </c>
      <c r="R556" s="6">
        <v>5</v>
      </c>
    </row>
    <row r="557" spans="1:18" ht="15.75" customHeight="1">
      <c r="A557" s="44">
        <v>43866.125147800929</v>
      </c>
      <c r="B557" s="6">
        <v>24.3</v>
      </c>
      <c r="C557" s="6">
        <v>36</v>
      </c>
      <c r="D557" s="6">
        <v>20.05</v>
      </c>
      <c r="E557" s="6">
        <v>0.24</v>
      </c>
      <c r="F557" s="6">
        <v>0.08</v>
      </c>
      <c r="G557" s="6">
        <v>2.83</v>
      </c>
      <c r="H557" s="6">
        <v>2.92</v>
      </c>
      <c r="I557" s="6">
        <v>2.2799999999999998</v>
      </c>
      <c r="J557" s="6">
        <v>10</v>
      </c>
      <c r="K557" s="6">
        <v>3</v>
      </c>
      <c r="L557" s="6">
        <v>24.2</v>
      </c>
      <c r="M557" s="6">
        <v>96.2</v>
      </c>
      <c r="N557" s="6">
        <v>1010.5</v>
      </c>
      <c r="O557" s="6">
        <v>2</v>
      </c>
      <c r="P557" s="6">
        <v>1.1299999999999999</v>
      </c>
      <c r="Q557" s="6">
        <v>80.22</v>
      </c>
      <c r="R557" s="6">
        <v>1.4</v>
      </c>
    </row>
    <row r="558" spans="1:18" ht="15.75" customHeight="1">
      <c r="A558" s="44">
        <v>43866.166814525466</v>
      </c>
      <c r="B558" s="6">
        <v>24.2</v>
      </c>
      <c r="C558" s="6">
        <v>36</v>
      </c>
      <c r="D558" s="6">
        <v>16.09</v>
      </c>
      <c r="E558" s="6">
        <v>0.26</v>
      </c>
      <c r="F558" s="6">
        <v>0.1</v>
      </c>
      <c r="G558" s="6">
        <v>3.32</v>
      </c>
      <c r="H558" s="6">
        <v>3.42</v>
      </c>
      <c r="I558" s="6">
        <v>2.2799999999999998</v>
      </c>
      <c r="J558" s="6">
        <v>10</v>
      </c>
      <c r="K558" s="6">
        <v>3</v>
      </c>
      <c r="L558" s="6">
        <v>24.1</v>
      </c>
      <c r="M558" s="6">
        <v>95.7</v>
      </c>
      <c r="N558" s="6">
        <v>1010.3</v>
      </c>
      <c r="O558" s="6">
        <v>3</v>
      </c>
      <c r="P558" s="6">
        <v>1.41</v>
      </c>
      <c r="Q558" s="6">
        <v>147.44999999999999</v>
      </c>
      <c r="R558" s="6">
        <v>0</v>
      </c>
    </row>
    <row r="559" spans="1:18" ht="15.75" customHeight="1">
      <c r="A559" s="44">
        <v>43866.208481250003</v>
      </c>
      <c r="B559" s="6">
        <v>24.2</v>
      </c>
      <c r="C559" s="6">
        <v>36</v>
      </c>
      <c r="D559" s="6">
        <v>16.18</v>
      </c>
      <c r="E559" s="6">
        <v>0.26</v>
      </c>
      <c r="F559" s="6">
        <v>0.17</v>
      </c>
      <c r="G559" s="6">
        <v>3.21</v>
      </c>
      <c r="H559" s="6">
        <v>3.39</v>
      </c>
      <c r="I559" s="6">
        <v>2.3199999999999998</v>
      </c>
      <c r="J559" s="6">
        <v>7</v>
      </c>
      <c r="K559" s="6">
        <v>0</v>
      </c>
      <c r="L559" s="6">
        <v>23.9</v>
      </c>
      <c r="M559" s="6">
        <v>95.7</v>
      </c>
      <c r="N559" s="6">
        <v>1010.7</v>
      </c>
      <c r="O559" s="6">
        <v>2</v>
      </c>
      <c r="P559" s="6">
        <v>1.53</v>
      </c>
      <c r="Q559" s="6">
        <v>137.84</v>
      </c>
      <c r="R559" s="6">
        <v>0</v>
      </c>
    </row>
    <row r="560" spans="1:18" ht="15.75" customHeight="1">
      <c r="A560" s="44">
        <v>43866.250147974541</v>
      </c>
      <c r="B560" s="6">
        <v>24.1</v>
      </c>
      <c r="C560" s="6">
        <v>36</v>
      </c>
      <c r="D560" s="6">
        <v>14.22</v>
      </c>
      <c r="E560" s="6">
        <v>0.28000000000000003</v>
      </c>
      <c r="F560" s="6">
        <v>0.11</v>
      </c>
      <c r="G560" s="6">
        <v>4.72</v>
      </c>
      <c r="H560" s="6">
        <v>4.83</v>
      </c>
      <c r="I560" s="6">
        <v>2.4500000000000002</v>
      </c>
      <c r="J560" s="6">
        <v>6</v>
      </c>
      <c r="K560" s="6">
        <v>0</v>
      </c>
      <c r="L560" s="6">
        <v>23.4</v>
      </c>
      <c r="M560" s="6">
        <v>95.5</v>
      </c>
      <c r="N560" s="6">
        <v>1011.1</v>
      </c>
      <c r="O560" s="6">
        <v>6</v>
      </c>
      <c r="P560" s="6">
        <v>1.5</v>
      </c>
      <c r="Q560" s="6">
        <v>142.91</v>
      </c>
      <c r="R560" s="6">
        <v>0</v>
      </c>
    </row>
    <row r="561" spans="1:18" ht="15.75" customHeight="1">
      <c r="A561" s="44">
        <v>43866.291814699071</v>
      </c>
      <c r="B561" s="6">
        <v>23.8</v>
      </c>
      <c r="C561" s="6">
        <v>36</v>
      </c>
      <c r="D561" s="6">
        <v>6.58</v>
      </c>
      <c r="E561" s="6">
        <v>0.47</v>
      </c>
      <c r="F561" s="6">
        <v>5.89</v>
      </c>
      <c r="G561" s="6">
        <v>16.62</v>
      </c>
      <c r="H561" s="6">
        <v>22.51</v>
      </c>
      <c r="I561" s="6">
        <v>2.35</v>
      </c>
      <c r="J561" s="6">
        <v>6</v>
      </c>
      <c r="K561" s="6">
        <v>5</v>
      </c>
      <c r="L561" s="6">
        <v>24.1</v>
      </c>
      <c r="M561" s="6">
        <v>93.4</v>
      </c>
      <c r="N561" s="6">
        <v>1011.6</v>
      </c>
      <c r="O561" s="6">
        <v>119</v>
      </c>
      <c r="P561" s="6">
        <v>1.07</v>
      </c>
      <c r="Q561" s="6">
        <v>136.09</v>
      </c>
      <c r="R561" s="6">
        <v>0</v>
      </c>
    </row>
    <row r="562" spans="1:18" ht="15.75" customHeight="1">
      <c r="A562" s="44">
        <v>43866.333481423608</v>
      </c>
      <c r="B562" s="6">
        <v>24.4</v>
      </c>
      <c r="C562" s="6">
        <v>36</v>
      </c>
      <c r="D562" s="6">
        <v>9.1300000000000008</v>
      </c>
      <c r="E562" s="6">
        <v>0.57999999999999996</v>
      </c>
      <c r="F562" s="6">
        <v>7.46</v>
      </c>
      <c r="G562" s="6">
        <v>18.09</v>
      </c>
      <c r="H562" s="6">
        <v>25.55</v>
      </c>
      <c r="I562" s="6">
        <v>2.31</v>
      </c>
      <c r="J562" s="6">
        <v>14</v>
      </c>
      <c r="K562" s="6">
        <v>6</v>
      </c>
      <c r="L562" s="6">
        <v>25.7</v>
      </c>
      <c r="M562" s="6">
        <v>86.9</v>
      </c>
      <c r="N562" s="6">
        <v>1012.2</v>
      </c>
      <c r="O562" s="6">
        <v>191</v>
      </c>
      <c r="P562" s="6">
        <v>0.88</v>
      </c>
      <c r="Q562" s="6">
        <v>130.47999999999999</v>
      </c>
      <c r="R562" s="6">
        <v>0</v>
      </c>
    </row>
    <row r="563" spans="1:18" ht="15.75" customHeight="1">
      <c r="A563" s="44">
        <v>43866.375148148145</v>
      </c>
      <c r="B563" s="6">
        <v>24.8</v>
      </c>
      <c r="C563" s="6">
        <v>36</v>
      </c>
      <c r="D563" s="6">
        <v>17.72</v>
      </c>
      <c r="E563" s="6">
        <v>0.47</v>
      </c>
      <c r="F563" s="6">
        <v>4.43</v>
      </c>
      <c r="G563" s="6">
        <v>13.04</v>
      </c>
      <c r="H563" s="6">
        <v>17.47</v>
      </c>
      <c r="I563" s="6">
        <v>2.37</v>
      </c>
      <c r="J563" s="6">
        <v>20</v>
      </c>
      <c r="K563" s="6">
        <v>7</v>
      </c>
      <c r="L563" s="6">
        <v>26.8</v>
      </c>
      <c r="M563" s="6">
        <v>82.4</v>
      </c>
      <c r="N563" s="6">
        <v>1012.6</v>
      </c>
      <c r="O563" s="6">
        <v>374</v>
      </c>
      <c r="P563" s="6">
        <v>1.93</v>
      </c>
      <c r="Q563" s="6">
        <v>120.36</v>
      </c>
      <c r="R563" s="6">
        <v>0</v>
      </c>
    </row>
    <row r="564" spans="1:18" ht="15.75" customHeight="1">
      <c r="A564" s="44">
        <v>43866.416814872682</v>
      </c>
      <c r="B564" s="6">
        <v>25.2</v>
      </c>
      <c r="C564" s="6">
        <v>36</v>
      </c>
      <c r="D564" s="6">
        <v>22.62</v>
      </c>
      <c r="E564" s="46"/>
      <c r="F564" s="6">
        <v>2</v>
      </c>
      <c r="G564" s="6">
        <v>9.4700000000000006</v>
      </c>
      <c r="H564" s="6">
        <v>11.47</v>
      </c>
      <c r="I564" s="6">
        <v>2.35</v>
      </c>
      <c r="J564" s="6">
        <v>20</v>
      </c>
      <c r="K564" s="6">
        <v>6</v>
      </c>
      <c r="L564" s="6">
        <v>27.2</v>
      </c>
      <c r="M564" s="6">
        <v>80</v>
      </c>
      <c r="N564" s="6">
        <v>1012.7</v>
      </c>
      <c r="O564" s="6">
        <v>278</v>
      </c>
      <c r="P564" s="6">
        <v>1.01</v>
      </c>
      <c r="Q564" s="6">
        <v>103.36</v>
      </c>
      <c r="R564" s="6">
        <v>0.2</v>
      </c>
    </row>
    <row r="565" spans="1:18" ht="15.75" customHeight="1">
      <c r="A565" s="44">
        <v>43866.458481597219</v>
      </c>
      <c r="B565" s="6">
        <v>26.3</v>
      </c>
      <c r="C565" s="6">
        <v>36</v>
      </c>
      <c r="D565" s="46"/>
      <c r="E565" s="6">
        <v>0.33</v>
      </c>
      <c r="F565" s="6">
        <v>0.91</v>
      </c>
      <c r="G565" s="6">
        <v>8.2899999999999991</v>
      </c>
      <c r="H565" s="6">
        <v>9.1999999999999993</v>
      </c>
      <c r="I565" s="6">
        <v>1.81</v>
      </c>
      <c r="J565" s="6">
        <v>10</v>
      </c>
      <c r="K565" s="6">
        <v>12</v>
      </c>
      <c r="L565" s="6">
        <v>22.8</v>
      </c>
      <c r="M565" s="6">
        <v>97</v>
      </c>
      <c r="N565" s="6">
        <v>1013.6</v>
      </c>
      <c r="O565" s="6">
        <v>71</v>
      </c>
      <c r="P565" s="6">
        <v>1.95</v>
      </c>
      <c r="Q565" s="6">
        <v>30.63</v>
      </c>
      <c r="R565" s="6">
        <v>40</v>
      </c>
    </row>
    <row r="566" spans="1:18" ht="15.75" customHeight="1">
      <c r="A566" s="44">
        <v>43866.500148321757</v>
      </c>
      <c r="B566" s="6">
        <v>26.3</v>
      </c>
      <c r="C566" s="6">
        <v>36</v>
      </c>
      <c r="D566" s="46"/>
      <c r="E566" s="6">
        <v>0.6</v>
      </c>
      <c r="F566" s="6">
        <v>8.4499999999999993</v>
      </c>
      <c r="G566" s="6">
        <v>20.97</v>
      </c>
      <c r="H566" s="6">
        <v>29.41</v>
      </c>
      <c r="I566" s="6">
        <v>1.4</v>
      </c>
      <c r="J566" s="6">
        <v>17</v>
      </c>
      <c r="K566" s="6">
        <v>10</v>
      </c>
      <c r="L566" s="6">
        <v>22.7</v>
      </c>
      <c r="M566" s="6">
        <v>97.6</v>
      </c>
      <c r="N566" s="6">
        <v>1013.3</v>
      </c>
      <c r="O566" s="6">
        <v>85</v>
      </c>
      <c r="P566" s="6">
        <v>0.89</v>
      </c>
      <c r="Q566" s="6">
        <v>266.72000000000003</v>
      </c>
      <c r="R566" s="6">
        <v>0.2</v>
      </c>
    </row>
    <row r="567" spans="1:18" ht="15.75" customHeight="1">
      <c r="A567" s="44">
        <v>43866.541815046294</v>
      </c>
      <c r="B567" s="6">
        <v>26.1</v>
      </c>
      <c r="C567" s="6">
        <v>36</v>
      </c>
      <c r="D567" s="46"/>
      <c r="E567" s="6">
        <v>0.61</v>
      </c>
      <c r="F567" s="6">
        <v>9.07</v>
      </c>
      <c r="G567" s="6">
        <v>17.3</v>
      </c>
      <c r="H567" s="6">
        <v>26.37</v>
      </c>
      <c r="I567" s="6">
        <v>1.87</v>
      </c>
      <c r="J567" s="6">
        <v>16</v>
      </c>
      <c r="K567" s="6">
        <v>9</v>
      </c>
      <c r="L567" s="6">
        <v>24.1</v>
      </c>
      <c r="M567" s="6">
        <v>93.4</v>
      </c>
      <c r="N567" s="6">
        <v>1012.2</v>
      </c>
      <c r="O567" s="6">
        <v>364</v>
      </c>
      <c r="P567" s="6">
        <v>0.75</v>
      </c>
      <c r="Q567" s="6">
        <v>270.73</v>
      </c>
      <c r="R567" s="6">
        <v>0</v>
      </c>
    </row>
    <row r="568" spans="1:18" ht="15.75" customHeight="1">
      <c r="A568" s="44">
        <v>43866.583481770831</v>
      </c>
      <c r="B568" s="6">
        <v>26.8</v>
      </c>
      <c r="C568" s="6">
        <v>36</v>
      </c>
      <c r="D568" s="46"/>
      <c r="E568" s="6">
        <v>0.48</v>
      </c>
      <c r="F568" s="6">
        <v>4.01</v>
      </c>
      <c r="G568" s="6">
        <v>11.38</v>
      </c>
      <c r="H568" s="6">
        <v>15.39</v>
      </c>
      <c r="I568" s="6">
        <v>1.91</v>
      </c>
      <c r="J568" s="6">
        <v>20</v>
      </c>
      <c r="K568" s="6">
        <v>10</v>
      </c>
      <c r="L568" s="6">
        <v>26.3</v>
      </c>
      <c r="M568" s="6">
        <v>80.3</v>
      </c>
      <c r="N568" s="6">
        <v>1011.7</v>
      </c>
      <c r="O568" s="6">
        <v>313</v>
      </c>
      <c r="P568" s="6">
        <v>1.77</v>
      </c>
      <c r="Q568" s="6">
        <v>353.03</v>
      </c>
      <c r="R568" s="6">
        <v>0</v>
      </c>
    </row>
    <row r="569" spans="1:18" ht="15.75" customHeight="1">
      <c r="A569" s="44">
        <v>43866.625148495368</v>
      </c>
      <c r="B569" s="6">
        <v>26.9</v>
      </c>
      <c r="C569" s="6">
        <v>36</v>
      </c>
      <c r="D569" s="6">
        <v>28.35</v>
      </c>
      <c r="E569" s="6">
        <v>0.4</v>
      </c>
      <c r="F569" s="46"/>
      <c r="G569" s="46"/>
      <c r="H569" s="46"/>
      <c r="I569" s="6">
        <v>2.09</v>
      </c>
      <c r="J569" s="6">
        <v>16</v>
      </c>
      <c r="K569" s="6">
        <v>8</v>
      </c>
      <c r="L569" s="6">
        <v>26.8</v>
      </c>
      <c r="M569" s="6">
        <v>74.5</v>
      </c>
      <c r="N569" s="6">
        <v>1010.8</v>
      </c>
      <c r="O569" s="6">
        <v>380</v>
      </c>
      <c r="P569" s="6">
        <v>2.46</v>
      </c>
      <c r="Q569" s="6">
        <v>343.11</v>
      </c>
      <c r="R569" s="6">
        <v>0.2</v>
      </c>
    </row>
    <row r="570" spans="1:18" ht="15.75" customHeight="1">
      <c r="A570" s="44">
        <v>43866.666815219905</v>
      </c>
      <c r="B570" s="6">
        <v>27.3</v>
      </c>
      <c r="C570" s="6">
        <v>36</v>
      </c>
      <c r="D570" s="6">
        <v>29.6</v>
      </c>
      <c r="E570" s="6">
        <v>0.37</v>
      </c>
      <c r="F570" s="46"/>
      <c r="G570" s="46"/>
      <c r="H570" s="46"/>
      <c r="I570" s="6">
        <v>2.13</v>
      </c>
      <c r="J570" s="6">
        <v>9</v>
      </c>
      <c r="K570" s="6">
        <v>7</v>
      </c>
      <c r="L570" s="6">
        <v>27.4</v>
      </c>
      <c r="M570" s="6">
        <v>72.2</v>
      </c>
      <c r="N570" s="6">
        <v>1010.2</v>
      </c>
      <c r="O570" s="6">
        <v>310</v>
      </c>
      <c r="P570" s="6">
        <v>0.78</v>
      </c>
      <c r="Q570" s="6">
        <v>24.84</v>
      </c>
      <c r="R570" s="6">
        <v>0</v>
      </c>
    </row>
    <row r="571" spans="1:18" ht="15.75" customHeight="1">
      <c r="A571" s="44">
        <v>43866.708481944443</v>
      </c>
      <c r="B571" s="6">
        <v>27.8</v>
      </c>
      <c r="C571" s="6">
        <v>36</v>
      </c>
      <c r="D571" s="6">
        <v>26.87</v>
      </c>
      <c r="E571" s="6">
        <v>0.33</v>
      </c>
      <c r="F571" s="6">
        <v>1.22</v>
      </c>
      <c r="G571" s="6">
        <v>11.11</v>
      </c>
      <c r="H571" s="6">
        <v>12.33</v>
      </c>
      <c r="I571" s="6">
        <v>1.81</v>
      </c>
      <c r="J571" s="6">
        <v>18</v>
      </c>
      <c r="K571" s="6">
        <v>9</v>
      </c>
      <c r="L571" s="6">
        <v>27.2</v>
      </c>
      <c r="M571" s="6">
        <v>73.8</v>
      </c>
      <c r="N571" s="6">
        <v>1010.2</v>
      </c>
      <c r="O571" s="6">
        <v>162</v>
      </c>
      <c r="P571" s="6">
        <v>0.9</v>
      </c>
      <c r="Q571" s="6">
        <v>52.66</v>
      </c>
      <c r="R571" s="6">
        <v>0</v>
      </c>
    </row>
    <row r="572" spans="1:18" ht="15.75" customHeight="1">
      <c r="A572" s="44">
        <v>43866.75014866898</v>
      </c>
      <c r="B572" s="6">
        <v>27.3</v>
      </c>
      <c r="C572" s="6">
        <v>36</v>
      </c>
      <c r="D572" s="6">
        <v>20.48</v>
      </c>
      <c r="E572" s="6">
        <v>0.67</v>
      </c>
      <c r="F572" s="6">
        <v>2.1800000000000002</v>
      </c>
      <c r="G572" s="6">
        <v>14.21</v>
      </c>
      <c r="H572" s="6">
        <v>16.38</v>
      </c>
      <c r="I572" s="6">
        <v>0.75</v>
      </c>
      <c r="J572" s="6">
        <v>26</v>
      </c>
      <c r="K572" s="6">
        <v>10</v>
      </c>
      <c r="L572" s="6">
        <v>26.7</v>
      </c>
      <c r="M572" s="6">
        <v>77.099999999999994</v>
      </c>
      <c r="N572" s="6">
        <v>1010.3</v>
      </c>
      <c r="O572" s="6">
        <v>30</v>
      </c>
      <c r="P572" s="6">
        <v>1.22</v>
      </c>
      <c r="Q572" s="6">
        <v>22.76</v>
      </c>
      <c r="R572" s="6">
        <v>0</v>
      </c>
    </row>
    <row r="573" spans="1:18" ht="15.75" customHeight="1">
      <c r="A573" s="44">
        <v>43866.791815393517</v>
      </c>
      <c r="B573" s="6">
        <v>26.8</v>
      </c>
      <c r="C573" s="6">
        <v>36</v>
      </c>
      <c r="D573" s="6">
        <v>14.07</v>
      </c>
      <c r="E573" s="6">
        <v>0.56000000000000005</v>
      </c>
      <c r="F573" s="6">
        <v>1.03</v>
      </c>
      <c r="G573" s="6">
        <v>18.760000000000002</v>
      </c>
      <c r="H573" s="6">
        <v>19.79</v>
      </c>
      <c r="I573" s="6">
        <v>0.74</v>
      </c>
      <c r="J573" s="6">
        <v>23</v>
      </c>
      <c r="K573" s="6">
        <v>6</v>
      </c>
      <c r="L573" s="6">
        <v>26</v>
      </c>
      <c r="M573" s="6">
        <v>82.8</v>
      </c>
      <c r="N573" s="6">
        <v>1010.9</v>
      </c>
      <c r="O573" s="6">
        <v>0</v>
      </c>
      <c r="P573" s="6">
        <v>0.33</v>
      </c>
      <c r="Q573" s="6">
        <v>45.93</v>
      </c>
      <c r="R573" s="6">
        <v>0</v>
      </c>
    </row>
    <row r="574" spans="1:18" ht="15.75" customHeight="1">
      <c r="A574" s="44">
        <v>43866.833482118054</v>
      </c>
      <c r="B574" s="6">
        <v>26.6</v>
      </c>
      <c r="C574" s="6">
        <v>36</v>
      </c>
      <c r="D574" s="6">
        <v>3.4</v>
      </c>
      <c r="E574" s="6">
        <v>1.07</v>
      </c>
      <c r="F574" s="6">
        <v>13.99</v>
      </c>
      <c r="G574" s="6">
        <v>30.07</v>
      </c>
      <c r="H574" s="6">
        <v>44.06</v>
      </c>
      <c r="I574" s="6">
        <v>1</v>
      </c>
      <c r="J574" s="6">
        <v>41</v>
      </c>
      <c r="K574" s="6">
        <v>18</v>
      </c>
      <c r="L574" s="6">
        <v>25.5</v>
      </c>
      <c r="M574" s="6">
        <v>87.4</v>
      </c>
      <c r="N574" s="6">
        <v>1011.2</v>
      </c>
      <c r="O574" s="6">
        <v>0</v>
      </c>
      <c r="P574" s="6">
        <v>0.56000000000000005</v>
      </c>
      <c r="Q574" s="6">
        <v>213.03</v>
      </c>
      <c r="R574" s="6">
        <v>0</v>
      </c>
    </row>
    <row r="575" spans="1:18" ht="15.75" customHeight="1">
      <c r="A575" s="44">
        <v>43866.875148842591</v>
      </c>
      <c r="B575" s="6">
        <v>26.5</v>
      </c>
      <c r="C575" s="6">
        <v>36</v>
      </c>
      <c r="D575" s="6">
        <v>1.35</v>
      </c>
      <c r="E575" s="6">
        <v>1</v>
      </c>
      <c r="F575" s="6">
        <v>15.56</v>
      </c>
      <c r="G575" s="6">
        <v>31.18</v>
      </c>
      <c r="H575" s="6">
        <v>46.74</v>
      </c>
      <c r="I575" s="6">
        <v>1.05</v>
      </c>
      <c r="J575" s="6">
        <v>38</v>
      </c>
      <c r="K575" s="6">
        <v>12</v>
      </c>
      <c r="L575" s="6">
        <v>25.2</v>
      </c>
      <c r="M575" s="6">
        <v>89.7</v>
      </c>
      <c r="N575" s="6">
        <v>1012.1</v>
      </c>
      <c r="O575" s="6">
        <v>0</v>
      </c>
      <c r="P575" s="6">
        <v>0.28999999999999998</v>
      </c>
      <c r="Q575" s="6">
        <v>336.2</v>
      </c>
      <c r="R575" s="6">
        <v>0</v>
      </c>
    </row>
    <row r="576" spans="1:18" ht="15.75" customHeight="1">
      <c r="A576" s="44">
        <v>43866.916815567129</v>
      </c>
      <c r="B576" s="6">
        <v>26.5</v>
      </c>
      <c r="C576" s="6">
        <v>36</v>
      </c>
      <c r="D576" s="6">
        <v>1.32</v>
      </c>
      <c r="E576" s="6">
        <v>1.25</v>
      </c>
      <c r="F576" s="6">
        <v>22.66</v>
      </c>
      <c r="G576" s="6">
        <v>26.79</v>
      </c>
      <c r="H576" s="6">
        <v>49.45</v>
      </c>
      <c r="I576" s="6">
        <v>1.17</v>
      </c>
      <c r="J576" s="6">
        <v>52</v>
      </c>
      <c r="K576" s="6">
        <v>17</v>
      </c>
      <c r="L576" s="6">
        <v>25.1</v>
      </c>
      <c r="M576" s="6">
        <v>91.8</v>
      </c>
      <c r="N576" s="6">
        <v>1012.6</v>
      </c>
      <c r="O576" s="6">
        <v>2</v>
      </c>
      <c r="P576" s="6">
        <v>0.52</v>
      </c>
      <c r="Q576" s="6">
        <v>168.19</v>
      </c>
      <c r="R576" s="6">
        <v>0</v>
      </c>
    </row>
    <row r="577" spans="1:18" ht="15.75" customHeight="1">
      <c r="A577" s="44">
        <v>43866.958482291666</v>
      </c>
      <c r="B577" s="6">
        <v>26.6</v>
      </c>
      <c r="C577" s="6">
        <v>36</v>
      </c>
      <c r="D577" s="6">
        <v>1.18</v>
      </c>
      <c r="E577" s="6">
        <v>1.31</v>
      </c>
      <c r="F577" s="6">
        <v>23.3</v>
      </c>
      <c r="G577" s="6">
        <v>32.729999999999997</v>
      </c>
      <c r="H577" s="6">
        <v>56.03</v>
      </c>
      <c r="I577" s="6">
        <v>1.37</v>
      </c>
      <c r="J577" s="6">
        <v>51</v>
      </c>
      <c r="K577" s="6">
        <v>17</v>
      </c>
      <c r="L577" s="6">
        <v>25</v>
      </c>
      <c r="M577" s="6">
        <v>91.5</v>
      </c>
      <c r="N577" s="6">
        <v>1012.5</v>
      </c>
      <c r="O577" s="6">
        <v>1</v>
      </c>
      <c r="P577" s="6">
        <v>1.02</v>
      </c>
      <c r="Q577" s="6">
        <v>176.94</v>
      </c>
      <c r="R577" s="6">
        <v>0</v>
      </c>
    </row>
    <row r="578" spans="1:18" ht="15.75" customHeight="1">
      <c r="A578" s="44">
        <v>43867.000149016203</v>
      </c>
      <c r="B578" s="6">
        <v>26.6</v>
      </c>
      <c r="C578" s="6">
        <v>36</v>
      </c>
      <c r="D578" s="6">
        <v>1.48</v>
      </c>
      <c r="E578" s="6">
        <v>1.02</v>
      </c>
      <c r="F578" s="6">
        <v>13.07</v>
      </c>
      <c r="G578" s="6">
        <v>31.12</v>
      </c>
      <c r="H578" s="6">
        <v>44.19</v>
      </c>
      <c r="I578" s="6">
        <v>1.51</v>
      </c>
      <c r="J578" s="6">
        <v>61</v>
      </c>
      <c r="K578" s="6">
        <v>39</v>
      </c>
      <c r="L578" s="6">
        <v>24.6</v>
      </c>
      <c r="M578" s="6">
        <v>94.2</v>
      </c>
      <c r="N578" s="6">
        <v>1012.1</v>
      </c>
      <c r="O578" s="6">
        <v>1</v>
      </c>
      <c r="P578" s="6">
        <v>0.62</v>
      </c>
      <c r="Q578" s="6">
        <v>173.02</v>
      </c>
      <c r="R578" s="6">
        <v>0</v>
      </c>
    </row>
    <row r="579" spans="1:18" ht="15.75" customHeight="1">
      <c r="A579" s="44">
        <v>43867.04181574074</v>
      </c>
      <c r="B579" s="6">
        <v>26.4</v>
      </c>
      <c r="C579" s="6">
        <v>36</v>
      </c>
      <c r="D579" s="6">
        <v>2.2799999999999998</v>
      </c>
      <c r="E579" s="6">
        <v>0.82</v>
      </c>
      <c r="F579" s="6">
        <v>3.76</v>
      </c>
      <c r="G579" s="6">
        <v>25.64</v>
      </c>
      <c r="H579" s="6">
        <v>29.41</v>
      </c>
      <c r="I579" s="6">
        <v>2.44</v>
      </c>
      <c r="J579" s="6">
        <v>41</v>
      </c>
      <c r="K579" s="6">
        <v>28</v>
      </c>
      <c r="L579" s="6">
        <v>24.3</v>
      </c>
      <c r="M579" s="6">
        <v>95.2</v>
      </c>
      <c r="N579" s="6">
        <v>1011.3</v>
      </c>
      <c r="O579" s="6">
        <v>1</v>
      </c>
      <c r="P579" s="6">
        <v>0.28000000000000003</v>
      </c>
      <c r="Q579" s="6">
        <v>234.49</v>
      </c>
      <c r="R579" s="6">
        <v>0</v>
      </c>
    </row>
    <row r="580" spans="1:18" ht="15.75" customHeight="1">
      <c r="A580" s="44">
        <v>43867.083482465277</v>
      </c>
      <c r="B580" s="6">
        <v>26.3</v>
      </c>
      <c r="C580" s="6">
        <v>36</v>
      </c>
      <c r="D580" s="6">
        <v>1.44</v>
      </c>
      <c r="E580" s="6">
        <v>0.87</v>
      </c>
      <c r="F580" s="6">
        <v>5.07</v>
      </c>
      <c r="G580" s="6">
        <v>22.68</v>
      </c>
      <c r="H580" s="6">
        <v>27.75</v>
      </c>
      <c r="I580" s="6">
        <v>2.5299999999999998</v>
      </c>
      <c r="J580" s="6">
        <v>46</v>
      </c>
      <c r="K580" s="6">
        <v>30</v>
      </c>
      <c r="L580" s="6">
        <v>24</v>
      </c>
      <c r="M580" s="6">
        <v>96.6</v>
      </c>
      <c r="N580" s="6">
        <v>1010.6</v>
      </c>
      <c r="O580" s="6">
        <v>1</v>
      </c>
      <c r="P580" s="6">
        <v>0.06</v>
      </c>
      <c r="Q580" s="6">
        <v>187.13</v>
      </c>
      <c r="R580" s="6">
        <v>0</v>
      </c>
    </row>
    <row r="581" spans="1:18" ht="15.75" customHeight="1">
      <c r="A581" s="44">
        <v>43867.125149189815</v>
      </c>
      <c r="B581" s="6">
        <v>26</v>
      </c>
      <c r="C581" s="6">
        <v>36</v>
      </c>
      <c r="D581" s="6">
        <v>1.5</v>
      </c>
      <c r="E581" s="6">
        <v>0.79</v>
      </c>
      <c r="F581" s="6">
        <v>5.48</v>
      </c>
      <c r="G581" s="6">
        <v>21</v>
      </c>
      <c r="H581" s="6">
        <v>26.48</v>
      </c>
      <c r="I581" s="6">
        <v>2.34</v>
      </c>
      <c r="J581" s="6">
        <v>39</v>
      </c>
      <c r="K581" s="6">
        <v>28</v>
      </c>
      <c r="L581" s="6">
        <v>23.9</v>
      </c>
      <c r="M581" s="6">
        <v>97.2</v>
      </c>
      <c r="N581" s="6">
        <v>1010.4</v>
      </c>
      <c r="O581" s="6">
        <v>1</v>
      </c>
      <c r="P581" s="6">
        <v>0.39</v>
      </c>
      <c r="Q581" s="6">
        <v>228.5</v>
      </c>
      <c r="R581" s="6">
        <v>0</v>
      </c>
    </row>
    <row r="582" spans="1:18" ht="15.75" customHeight="1">
      <c r="A582" s="44">
        <v>43867.166815914352</v>
      </c>
      <c r="B582" s="6">
        <v>25.9</v>
      </c>
      <c r="C582" s="6">
        <v>36</v>
      </c>
      <c r="D582" s="6">
        <v>2.83</v>
      </c>
      <c r="E582" s="6">
        <v>0.56999999999999995</v>
      </c>
      <c r="F582" s="6">
        <v>3.54</v>
      </c>
      <c r="G582" s="6">
        <v>19.62</v>
      </c>
      <c r="H582" s="6">
        <v>23.16</v>
      </c>
      <c r="I582" s="6">
        <v>1.85</v>
      </c>
      <c r="J582" s="6">
        <v>42</v>
      </c>
      <c r="K582" s="6">
        <v>22</v>
      </c>
      <c r="L582" s="6">
        <v>23.7</v>
      </c>
      <c r="M582" s="6">
        <v>96.7</v>
      </c>
      <c r="N582" s="6">
        <v>1010.2</v>
      </c>
      <c r="O582" s="6">
        <v>1</v>
      </c>
      <c r="P582" s="6">
        <v>0.52</v>
      </c>
      <c r="Q582" s="6">
        <v>196.57</v>
      </c>
      <c r="R582" s="6">
        <v>0</v>
      </c>
    </row>
    <row r="583" spans="1:18" ht="15.75" customHeight="1">
      <c r="A583" s="44">
        <v>43867.208482638889</v>
      </c>
      <c r="B583" s="6">
        <v>25.8</v>
      </c>
      <c r="C583" s="6">
        <v>36</v>
      </c>
      <c r="D583" s="6">
        <v>1.51</v>
      </c>
      <c r="E583" s="6">
        <v>0.63</v>
      </c>
      <c r="F583" s="6">
        <v>1.88</v>
      </c>
      <c r="G583" s="6">
        <v>22.27</v>
      </c>
      <c r="H583" s="6">
        <v>24.15</v>
      </c>
      <c r="I583" s="6">
        <v>1.78</v>
      </c>
      <c r="J583" s="6">
        <v>50</v>
      </c>
      <c r="K583" s="6">
        <v>30</v>
      </c>
      <c r="L583" s="6">
        <v>23.6</v>
      </c>
      <c r="M583" s="6">
        <v>96.6</v>
      </c>
      <c r="N583" s="6">
        <v>1010.5</v>
      </c>
      <c r="O583" s="6">
        <v>1</v>
      </c>
      <c r="P583" s="6">
        <v>0.33</v>
      </c>
      <c r="Q583" s="6">
        <v>118.52</v>
      </c>
      <c r="R583" s="6">
        <v>0</v>
      </c>
    </row>
    <row r="584" spans="1:18" ht="15.75" customHeight="1">
      <c r="A584" s="44">
        <v>43867.250149363426</v>
      </c>
      <c r="B584" s="6">
        <v>25.8</v>
      </c>
      <c r="C584" s="6">
        <v>36</v>
      </c>
      <c r="D584" s="6">
        <v>1.27</v>
      </c>
      <c r="E584" s="6">
        <v>0.7</v>
      </c>
      <c r="F584" s="6">
        <v>12.36</v>
      </c>
      <c r="G584" s="6">
        <v>20.8</v>
      </c>
      <c r="H584" s="6">
        <v>33.159999999999997</v>
      </c>
      <c r="I584" s="6">
        <v>1.87</v>
      </c>
      <c r="J584" s="6">
        <v>44</v>
      </c>
      <c r="K584" s="6">
        <v>32</v>
      </c>
      <c r="L584" s="6">
        <v>23.7</v>
      </c>
      <c r="M584" s="6">
        <v>96.9</v>
      </c>
      <c r="N584" s="6">
        <v>1011.1</v>
      </c>
      <c r="O584" s="6">
        <v>5</v>
      </c>
      <c r="P584" s="6">
        <v>0.75</v>
      </c>
      <c r="Q584" s="6">
        <v>127.6</v>
      </c>
      <c r="R584" s="6">
        <v>0.2</v>
      </c>
    </row>
    <row r="585" spans="1:18" ht="15.75" customHeight="1">
      <c r="A585" s="44">
        <v>43867.291816087964</v>
      </c>
      <c r="B585" s="6">
        <v>25.8</v>
      </c>
      <c r="C585" s="6">
        <v>36</v>
      </c>
      <c r="D585" s="6">
        <v>7.1</v>
      </c>
      <c r="E585" s="6">
        <v>0.6</v>
      </c>
      <c r="F585" s="6">
        <v>10.36</v>
      </c>
      <c r="G585" s="6">
        <v>16.21</v>
      </c>
      <c r="H585" s="6">
        <v>26.57</v>
      </c>
      <c r="I585" s="6">
        <v>1.94</v>
      </c>
      <c r="J585" s="6">
        <v>19</v>
      </c>
      <c r="K585" s="6">
        <v>13</v>
      </c>
      <c r="L585" s="6">
        <v>23.5</v>
      </c>
      <c r="M585" s="6">
        <v>97.8</v>
      </c>
      <c r="N585" s="6">
        <v>1012.1</v>
      </c>
      <c r="O585" s="6">
        <v>25</v>
      </c>
      <c r="P585" s="6">
        <v>1.9</v>
      </c>
      <c r="Q585" s="6">
        <v>85.59</v>
      </c>
      <c r="R585" s="6">
        <v>30.4</v>
      </c>
    </row>
    <row r="586" spans="1:18" ht="15.75" customHeight="1">
      <c r="A586" s="44">
        <v>43867.333482812501</v>
      </c>
      <c r="B586" s="6">
        <v>25.7</v>
      </c>
      <c r="C586" s="6">
        <v>36</v>
      </c>
      <c r="D586" s="6">
        <v>12.06</v>
      </c>
      <c r="E586" s="6">
        <v>0.56999999999999995</v>
      </c>
      <c r="F586" s="6">
        <v>3.87</v>
      </c>
      <c r="G586" s="6">
        <v>16.91</v>
      </c>
      <c r="H586" s="6">
        <v>20.78</v>
      </c>
      <c r="I586" s="6">
        <v>1.99</v>
      </c>
      <c r="J586" s="6">
        <v>11</v>
      </c>
      <c r="K586" s="6">
        <v>8</v>
      </c>
      <c r="L586" s="6">
        <v>23.6</v>
      </c>
      <c r="M586" s="6">
        <v>98.5</v>
      </c>
      <c r="N586" s="6">
        <v>1012.8</v>
      </c>
      <c r="O586" s="6">
        <v>161</v>
      </c>
      <c r="P586" s="6">
        <v>1.25</v>
      </c>
      <c r="Q586" s="6">
        <v>106.92</v>
      </c>
      <c r="R586" s="6">
        <v>0</v>
      </c>
    </row>
    <row r="587" spans="1:18" ht="15.75" customHeight="1">
      <c r="A587" s="44">
        <v>43867.375149537038</v>
      </c>
      <c r="B587" s="6">
        <v>26.4</v>
      </c>
      <c r="C587" s="6">
        <v>36</v>
      </c>
      <c r="D587" s="6">
        <v>12.63</v>
      </c>
      <c r="E587" s="6">
        <v>0.52</v>
      </c>
      <c r="F587" s="6">
        <v>6.74</v>
      </c>
      <c r="G587" s="6">
        <v>17.059999999999999</v>
      </c>
      <c r="H587" s="6">
        <v>23.8</v>
      </c>
      <c r="I587" s="6">
        <v>1.96</v>
      </c>
      <c r="J587" s="6">
        <v>11</v>
      </c>
      <c r="K587" s="46"/>
      <c r="L587" s="6">
        <v>25.1</v>
      </c>
      <c r="M587" s="6">
        <v>92.3</v>
      </c>
      <c r="N587" s="6">
        <v>1013.3</v>
      </c>
      <c r="O587" s="6">
        <v>303</v>
      </c>
      <c r="P587" s="6">
        <v>1.33</v>
      </c>
      <c r="Q587" s="6">
        <v>128.55000000000001</v>
      </c>
      <c r="R587" s="6">
        <v>0.2</v>
      </c>
    </row>
    <row r="588" spans="1:18" ht="15.75" customHeight="1">
      <c r="A588" s="44">
        <v>43867.416816261575</v>
      </c>
      <c r="B588" s="6">
        <v>27.8</v>
      </c>
      <c r="C588" s="6">
        <v>36</v>
      </c>
      <c r="D588" s="6">
        <v>19.55</v>
      </c>
      <c r="E588" s="6">
        <v>0.39</v>
      </c>
      <c r="F588" s="6">
        <v>4.5199999999999996</v>
      </c>
      <c r="G588" s="6">
        <v>9.77</v>
      </c>
      <c r="H588" s="6">
        <v>14.29</v>
      </c>
      <c r="I588" s="6">
        <v>1.64</v>
      </c>
      <c r="J588" s="46"/>
      <c r="K588" s="46"/>
      <c r="L588" s="6">
        <v>27.4</v>
      </c>
      <c r="M588" s="6">
        <v>80.400000000000006</v>
      </c>
      <c r="N588" s="6">
        <v>1013.1</v>
      </c>
      <c r="O588" s="6">
        <v>693</v>
      </c>
      <c r="P588" s="6">
        <v>2.06</v>
      </c>
      <c r="Q588" s="6">
        <v>112.14</v>
      </c>
      <c r="R588" s="6">
        <v>0</v>
      </c>
    </row>
    <row r="589" spans="1:18" ht="15.75" customHeight="1">
      <c r="A589" s="44">
        <v>43867.458482986112</v>
      </c>
      <c r="B589" s="6">
        <v>28.5</v>
      </c>
      <c r="C589" s="6">
        <v>36</v>
      </c>
      <c r="D589" s="6">
        <v>24.34</v>
      </c>
      <c r="E589" s="6">
        <v>0.31</v>
      </c>
      <c r="F589" s="6">
        <v>1.1399999999999999</v>
      </c>
      <c r="G589" s="6">
        <v>6.65</v>
      </c>
      <c r="H589" s="6">
        <v>7.79</v>
      </c>
      <c r="I589" s="6">
        <v>1.3</v>
      </c>
      <c r="J589" s="46"/>
      <c r="K589" s="6">
        <v>0</v>
      </c>
      <c r="L589" s="6">
        <v>29.2</v>
      </c>
      <c r="M589" s="6">
        <v>70.7</v>
      </c>
      <c r="N589" s="6">
        <v>1012.8</v>
      </c>
      <c r="O589" s="6">
        <v>901</v>
      </c>
      <c r="P589" s="6">
        <v>2.0499999999999998</v>
      </c>
      <c r="Q589" s="6">
        <v>61.5</v>
      </c>
      <c r="R589" s="6">
        <v>0</v>
      </c>
    </row>
    <row r="590" spans="1:18" ht="15.75" customHeight="1">
      <c r="A590" s="44">
        <v>43867.50014971065</v>
      </c>
      <c r="B590" s="6">
        <v>28.5</v>
      </c>
      <c r="C590" s="6">
        <v>36</v>
      </c>
      <c r="D590" s="6">
        <v>23.61</v>
      </c>
      <c r="E590" s="6">
        <v>0.27</v>
      </c>
      <c r="F590" s="6">
        <v>1.2</v>
      </c>
      <c r="G590" s="6">
        <v>6.39</v>
      </c>
      <c r="H590" s="6">
        <v>7.58</v>
      </c>
      <c r="I590" s="46"/>
      <c r="J590" s="6">
        <v>6</v>
      </c>
      <c r="K590" s="6">
        <v>6</v>
      </c>
      <c r="L590" s="6">
        <v>28.2</v>
      </c>
      <c r="M590" s="6">
        <v>75.400000000000006</v>
      </c>
      <c r="N590" s="6">
        <v>1012.4</v>
      </c>
      <c r="O590" s="6">
        <v>436</v>
      </c>
      <c r="P590" s="6">
        <v>3.58</v>
      </c>
      <c r="Q590" s="6">
        <v>45.21</v>
      </c>
      <c r="R590" s="6">
        <v>1.6</v>
      </c>
    </row>
    <row r="591" spans="1:18" ht="15.75" customHeight="1">
      <c r="A591" s="44">
        <v>43867.541816435187</v>
      </c>
      <c r="B591" s="6">
        <v>28.4</v>
      </c>
      <c r="C591" s="6">
        <v>36</v>
      </c>
      <c r="D591" s="6">
        <v>19.739999999999998</v>
      </c>
      <c r="E591" s="6">
        <v>0.37</v>
      </c>
      <c r="F591" s="6" t="s">
        <v>225</v>
      </c>
      <c r="G591" s="6" t="s">
        <v>226</v>
      </c>
      <c r="H591" s="6" t="s">
        <v>227</v>
      </c>
      <c r="I591" s="46"/>
      <c r="J591" s="6">
        <v>1</v>
      </c>
      <c r="K591" s="6">
        <v>3</v>
      </c>
      <c r="L591" s="6">
        <v>25.2</v>
      </c>
      <c r="M591" s="6">
        <v>88.6</v>
      </c>
      <c r="N591" s="6">
        <v>1011.6</v>
      </c>
      <c r="O591" s="6">
        <v>148</v>
      </c>
      <c r="P591" s="6">
        <v>1.02</v>
      </c>
      <c r="Q591" s="6">
        <v>65.540000000000006</v>
      </c>
      <c r="R591" s="6">
        <v>0.4</v>
      </c>
    </row>
    <row r="592" spans="1:18" ht="15.75" customHeight="1">
      <c r="A592" s="44">
        <v>43867.583483159724</v>
      </c>
      <c r="B592" s="6">
        <v>27.1</v>
      </c>
      <c r="C592" s="6">
        <v>36</v>
      </c>
      <c r="D592" s="6">
        <v>25.08</v>
      </c>
      <c r="E592" s="6">
        <v>0.34</v>
      </c>
      <c r="F592" s="6">
        <v>1.99</v>
      </c>
      <c r="G592" s="6">
        <v>7.6</v>
      </c>
      <c r="H592" s="6">
        <v>9.59</v>
      </c>
      <c r="I592" s="46"/>
      <c r="J592" s="6">
        <v>0</v>
      </c>
      <c r="K592" s="6">
        <v>0</v>
      </c>
      <c r="L592" s="6">
        <v>26.5</v>
      </c>
      <c r="M592" s="6">
        <v>79.400000000000006</v>
      </c>
      <c r="N592" s="6">
        <v>1010.8</v>
      </c>
      <c r="O592" s="6">
        <v>364</v>
      </c>
      <c r="P592" s="6">
        <v>1.1299999999999999</v>
      </c>
      <c r="Q592" s="6">
        <v>55.34</v>
      </c>
      <c r="R592" s="6">
        <v>0</v>
      </c>
    </row>
    <row r="593" spans="1:18" ht="15.75" customHeight="1">
      <c r="A593" s="44">
        <v>43867.625149884261</v>
      </c>
      <c r="B593" s="6">
        <v>26.3</v>
      </c>
      <c r="C593" s="6">
        <v>36</v>
      </c>
      <c r="D593" s="6">
        <v>27.68</v>
      </c>
      <c r="E593" s="6">
        <v>0.33</v>
      </c>
      <c r="F593" s="6">
        <v>1.27</v>
      </c>
      <c r="G593" s="6">
        <v>5.5</v>
      </c>
      <c r="H593" s="6">
        <v>6.77</v>
      </c>
      <c r="I593" s="46"/>
      <c r="J593" s="6">
        <v>0</v>
      </c>
      <c r="K593" s="6">
        <v>5</v>
      </c>
      <c r="L593" s="6">
        <v>28.4</v>
      </c>
      <c r="M593" s="6">
        <v>69.7</v>
      </c>
      <c r="N593" s="6">
        <v>1010</v>
      </c>
      <c r="O593" s="6">
        <v>458</v>
      </c>
      <c r="P593" s="6">
        <v>1.3</v>
      </c>
      <c r="Q593" s="6">
        <v>31.47</v>
      </c>
      <c r="R593" s="6">
        <v>0</v>
      </c>
    </row>
    <row r="594" spans="1:18" ht="15.75" customHeight="1">
      <c r="A594" s="44">
        <v>43867.666816608798</v>
      </c>
      <c r="B594" s="6">
        <v>27</v>
      </c>
      <c r="C594" s="6">
        <v>36</v>
      </c>
      <c r="D594" s="6">
        <v>21.9</v>
      </c>
      <c r="E594" s="6">
        <v>0.35</v>
      </c>
      <c r="F594" s="6">
        <v>2.09</v>
      </c>
      <c r="G594" s="6">
        <v>6.52</v>
      </c>
      <c r="H594" s="6">
        <v>8.6</v>
      </c>
      <c r="I594" s="46"/>
      <c r="J594" s="6">
        <v>0</v>
      </c>
      <c r="K594" s="6">
        <v>3</v>
      </c>
      <c r="L594" s="6">
        <v>28.3</v>
      </c>
      <c r="M594" s="6">
        <v>72.7</v>
      </c>
      <c r="N594" s="6">
        <v>1009.6</v>
      </c>
      <c r="O594" s="6">
        <v>279</v>
      </c>
      <c r="P594" s="6">
        <v>2.1800000000000002</v>
      </c>
      <c r="Q594" s="6">
        <v>49.58</v>
      </c>
      <c r="R594" s="6">
        <v>0</v>
      </c>
    </row>
    <row r="595" spans="1:18" ht="15.75" customHeight="1">
      <c r="A595" s="44">
        <v>43867.708483333336</v>
      </c>
      <c r="B595" s="6">
        <v>27</v>
      </c>
      <c r="C595" s="6">
        <v>36</v>
      </c>
      <c r="D595" s="6">
        <v>19.350000000000001</v>
      </c>
      <c r="E595" s="6">
        <v>0.3</v>
      </c>
      <c r="F595" s="6">
        <v>1.58</v>
      </c>
      <c r="G595" s="6">
        <v>6.09</v>
      </c>
      <c r="H595" s="6">
        <v>7.67</v>
      </c>
      <c r="I595" s="6">
        <v>2.2200000000000002</v>
      </c>
      <c r="J595" s="6">
        <v>0</v>
      </c>
      <c r="K595" s="6">
        <v>5</v>
      </c>
      <c r="L595" s="6">
        <v>28.3</v>
      </c>
      <c r="M595" s="6">
        <v>74.599999999999994</v>
      </c>
      <c r="N595" s="6">
        <v>1009.5</v>
      </c>
      <c r="O595" s="6">
        <v>251</v>
      </c>
      <c r="P595" s="6">
        <v>2.4300000000000002</v>
      </c>
      <c r="Q595" s="6">
        <v>46.51</v>
      </c>
      <c r="R595" s="6">
        <v>0</v>
      </c>
    </row>
    <row r="596" spans="1:18" ht="15.75" customHeight="1">
      <c r="A596" s="44">
        <v>43867.750150057873</v>
      </c>
      <c r="B596" s="6">
        <v>26.3</v>
      </c>
      <c r="C596" s="6">
        <v>36</v>
      </c>
      <c r="D596" s="6">
        <v>14.23</v>
      </c>
      <c r="E596" s="6">
        <v>0.7</v>
      </c>
      <c r="F596" s="6">
        <v>3.27</v>
      </c>
      <c r="G596" s="6">
        <v>10.66</v>
      </c>
      <c r="H596" s="6">
        <v>13.93</v>
      </c>
      <c r="I596" s="6">
        <v>2.41</v>
      </c>
      <c r="J596" s="6">
        <v>9</v>
      </c>
      <c r="K596" s="6">
        <v>5</v>
      </c>
      <c r="L596" s="6">
        <v>27.3</v>
      </c>
      <c r="M596" s="6">
        <v>81.2</v>
      </c>
      <c r="N596" s="6">
        <v>1009.7</v>
      </c>
      <c r="O596" s="6">
        <v>27</v>
      </c>
      <c r="P596" s="6">
        <v>1.67</v>
      </c>
      <c r="Q596" s="6">
        <v>65.81</v>
      </c>
      <c r="R596" s="6">
        <v>0</v>
      </c>
    </row>
    <row r="597" spans="1:18" ht="15.75" customHeight="1">
      <c r="A597" s="44">
        <v>43867.79181678241</v>
      </c>
      <c r="B597" s="6">
        <v>25.6</v>
      </c>
      <c r="C597" s="6">
        <v>36</v>
      </c>
      <c r="D597" s="6">
        <v>8.25</v>
      </c>
      <c r="E597" s="6">
        <v>0.57999999999999996</v>
      </c>
      <c r="F597" s="6">
        <v>2.29</v>
      </c>
      <c r="G597" s="6">
        <v>14.7</v>
      </c>
      <c r="H597" s="6">
        <v>16.98</v>
      </c>
      <c r="I597" s="6">
        <v>2.61</v>
      </c>
      <c r="J597" s="6">
        <v>12</v>
      </c>
      <c r="K597" s="6">
        <v>5</v>
      </c>
      <c r="L597" s="6">
        <v>26.5</v>
      </c>
      <c r="M597" s="6">
        <v>86</v>
      </c>
      <c r="N597" s="6">
        <v>1009.9</v>
      </c>
      <c r="O597" s="6">
        <v>-1</v>
      </c>
      <c r="P597" s="6">
        <v>0.82</v>
      </c>
      <c r="Q597" s="6">
        <v>80.489999999999995</v>
      </c>
      <c r="R597" s="6">
        <v>0</v>
      </c>
    </row>
    <row r="598" spans="1:18" ht="15.75" customHeight="1">
      <c r="A598" s="44">
        <v>43867.833483506947</v>
      </c>
      <c r="B598" s="6">
        <v>25.6</v>
      </c>
      <c r="C598" s="6">
        <v>36</v>
      </c>
      <c r="D598" s="6">
        <v>2.4300000000000002</v>
      </c>
      <c r="E598" s="6">
        <v>0.67</v>
      </c>
      <c r="F598" s="6">
        <v>6.66</v>
      </c>
      <c r="G598" s="6">
        <v>19.72</v>
      </c>
      <c r="H598" s="6">
        <v>26.39</v>
      </c>
      <c r="I598" s="6">
        <v>2.37</v>
      </c>
      <c r="J598" s="6">
        <v>19</v>
      </c>
      <c r="K598" s="6">
        <v>11</v>
      </c>
      <c r="L598" s="6">
        <v>26</v>
      </c>
      <c r="M598" s="6">
        <v>88.3</v>
      </c>
      <c r="N598" s="6">
        <v>1010.4</v>
      </c>
      <c r="O598" s="6">
        <v>-1</v>
      </c>
      <c r="P598" s="6">
        <v>0.51</v>
      </c>
      <c r="Q598" s="6">
        <v>73</v>
      </c>
      <c r="R598" s="6">
        <v>0</v>
      </c>
    </row>
    <row r="599" spans="1:18" ht="15.75" customHeight="1">
      <c r="A599" s="44">
        <v>43867.875150231484</v>
      </c>
      <c r="B599" s="6">
        <v>25.5</v>
      </c>
      <c r="C599" s="6">
        <v>36</v>
      </c>
      <c r="D599" s="6">
        <v>1.1399999999999999</v>
      </c>
      <c r="E599" s="6">
        <v>1.32</v>
      </c>
      <c r="F599" s="6">
        <v>28.33</v>
      </c>
      <c r="G599" s="6">
        <v>20.25</v>
      </c>
      <c r="H599" s="6">
        <v>48.58</v>
      </c>
      <c r="I599" s="6">
        <v>2.48</v>
      </c>
      <c r="J599" s="6">
        <v>50</v>
      </c>
      <c r="K599" s="6">
        <v>18</v>
      </c>
      <c r="L599" s="6">
        <v>25.3</v>
      </c>
      <c r="M599" s="6">
        <v>93.2</v>
      </c>
      <c r="N599" s="6">
        <v>1011</v>
      </c>
      <c r="O599" s="6">
        <v>0</v>
      </c>
      <c r="P599" s="6">
        <v>0.47</v>
      </c>
      <c r="Q599" s="6">
        <v>158.41999999999999</v>
      </c>
      <c r="R599" s="6">
        <v>0</v>
      </c>
    </row>
    <row r="600" spans="1:18" ht="15.75" customHeight="1">
      <c r="A600" s="44">
        <v>43867.916816956022</v>
      </c>
      <c r="B600" s="6">
        <v>25.5</v>
      </c>
      <c r="C600" s="6">
        <v>36</v>
      </c>
      <c r="D600" s="6">
        <v>1.08</v>
      </c>
      <c r="E600" s="6">
        <v>1.24</v>
      </c>
      <c r="F600" s="6">
        <v>27.23</v>
      </c>
      <c r="G600" s="6">
        <v>24.71</v>
      </c>
      <c r="H600" s="6">
        <v>51.93</v>
      </c>
      <c r="I600" s="6">
        <v>2.5299999999999998</v>
      </c>
      <c r="J600" s="6">
        <v>45</v>
      </c>
      <c r="K600" s="6">
        <v>21</v>
      </c>
      <c r="L600" s="6">
        <v>24.8</v>
      </c>
      <c r="M600" s="6">
        <v>95.4</v>
      </c>
      <c r="N600" s="6">
        <v>1011.1</v>
      </c>
      <c r="O600" s="6">
        <v>1</v>
      </c>
      <c r="P600" s="6">
        <v>0.71</v>
      </c>
      <c r="Q600" s="6">
        <v>175.26</v>
      </c>
      <c r="R600" s="6">
        <v>0</v>
      </c>
    </row>
    <row r="601" spans="1:18" ht="15.75" customHeight="1">
      <c r="A601" s="44">
        <v>43867.958483680559</v>
      </c>
      <c r="B601" s="6">
        <v>25.5</v>
      </c>
      <c r="C601" s="6">
        <v>36</v>
      </c>
      <c r="D601" s="6">
        <v>1.27</v>
      </c>
      <c r="E601" s="6">
        <v>0.76</v>
      </c>
      <c r="F601" s="6">
        <v>16.63</v>
      </c>
      <c r="G601" s="6">
        <v>25.28</v>
      </c>
      <c r="H601" s="6">
        <v>41.91</v>
      </c>
      <c r="I601" s="6">
        <v>2.39</v>
      </c>
      <c r="J601" s="6">
        <v>32</v>
      </c>
      <c r="K601" s="6">
        <v>15</v>
      </c>
      <c r="L601" s="6">
        <v>24.5</v>
      </c>
      <c r="M601" s="6">
        <v>95.9</v>
      </c>
      <c r="N601" s="6">
        <v>1011.3</v>
      </c>
      <c r="O601" s="6">
        <v>1</v>
      </c>
      <c r="P601" s="6">
        <v>0.68</v>
      </c>
      <c r="Q601" s="6">
        <v>169.67</v>
      </c>
      <c r="R601" s="6">
        <v>0</v>
      </c>
    </row>
    <row r="602" spans="1:18" ht="15.75" customHeight="1">
      <c r="A602" s="44">
        <v>43868.000150405096</v>
      </c>
      <c r="B602" s="6">
        <v>25.4</v>
      </c>
      <c r="C602" s="6">
        <v>36</v>
      </c>
      <c r="D602" s="6">
        <v>1.2</v>
      </c>
      <c r="E602" s="6">
        <v>0.61</v>
      </c>
      <c r="F602" s="6">
        <v>8.77</v>
      </c>
      <c r="G602" s="6">
        <v>19.38</v>
      </c>
      <c r="H602" s="6">
        <v>28.15</v>
      </c>
      <c r="I602" s="6">
        <v>2.44</v>
      </c>
      <c r="J602" s="6">
        <v>33</v>
      </c>
      <c r="K602" s="6">
        <v>20</v>
      </c>
      <c r="L602" s="6">
        <v>24.4</v>
      </c>
      <c r="M602" s="6">
        <v>96.3</v>
      </c>
      <c r="N602" s="6">
        <v>1011.1</v>
      </c>
      <c r="O602" s="6">
        <v>1</v>
      </c>
      <c r="P602" s="6">
        <v>0.47</v>
      </c>
      <c r="Q602" s="6">
        <v>178.03</v>
      </c>
      <c r="R602" s="6">
        <v>0</v>
      </c>
    </row>
    <row r="603" spans="1:18" ht="15.75" customHeight="1">
      <c r="A603" s="44">
        <v>43868.041817129626</v>
      </c>
      <c r="B603" s="6">
        <v>25.3</v>
      </c>
      <c r="C603" s="6">
        <v>36</v>
      </c>
      <c r="D603" s="6">
        <v>1.2</v>
      </c>
      <c r="E603" s="6">
        <v>0.56000000000000005</v>
      </c>
      <c r="F603" s="6">
        <v>8.1999999999999993</v>
      </c>
      <c r="G603" s="6">
        <v>16.079999999999998</v>
      </c>
      <c r="H603" s="6">
        <v>24.28</v>
      </c>
      <c r="I603" s="6">
        <v>2.44</v>
      </c>
      <c r="J603" s="6">
        <v>23</v>
      </c>
      <c r="K603" s="6">
        <v>8</v>
      </c>
      <c r="L603" s="6">
        <v>24.3</v>
      </c>
      <c r="M603" s="6">
        <v>96.7</v>
      </c>
      <c r="N603" s="6">
        <v>1010.4</v>
      </c>
      <c r="O603" s="6">
        <v>1</v>
      </c>
      <c r="P603" s="6">
        <v>0.37</v>
      </c>
      <c r="Q603" s="6">
        <v>183.35</v>
      </c>
      <c r="R603" s="6">
        <v>0</v>
      </c>
    </row>
    <row r="604" spans="1:18" ht="15.75" customHeight="1">
      <c r="A604" s="44">
        <v>43868.083483854163</v>
      </c>
      <c r="B604" s="6">
        <v>25.3</v>
      </c>
      <c r="C604" s="6">
        <v>36</v>
      </c>
      <c r="D604" s="6">
        <v>1.29</v>
      </c>
      <c r="E604" s="6">
        <v>0.42</v>
      </c>
      <c r="F604" s="6">
        <v>3.13</v>
      </c>
      <c r="G604" s="6">
        <v>16.77</v>
      </c>
      <c r="H604" s="6">
        <v>19.899999999999999</v>
      </c>
      <c r="I604" s="6">
        <v>2.46</v>
      </c>
      <c r="J604" s="6">
        <v>19</v>
      </c>
      <c r="K604" s="6">
        <v>8</v>
      </c>
      <c r="L604" s="6">
        <v>24.2</v>
      </c>
      <c r="M604" s="6">
        <v>96.5</v>
      </c>
      <c r="N604" s="6">
        <v>1009.7</v>
      </c>
      <c r="O604" s="6">
        <v>1</v>
      </c>
      <c r="P604" s="6">
        <v>0.45</v>
      </c>
      <c r="Q604" s="6">
        <v>168.52</v>
      </c>
      <c r="R604" s="6">
        <v>0</v>
      </c>
    </row>
    <row r="605" spans="1:18" ht="15.75" customHeight="1">
      <c r="A605" s="44">
        <v>43868.1251505787</v>
      </c>
      <c r="B605" s="6">
        <v>25.3</v>
      </c>
      <c r="C605" s="6">
        <v>36</v>
      </c>
      <c r="D605" s="6">
        <v>1.2</v>
      </c>
      <c r="E605" s="6">
        <v>0.42</v>
      </c>
      <c r="F605" s="6">
        <v>3.8</v>
      </c>
      <c r="G605" s="6">
        <v>16.41</v>
      </c>
      <c r="H605" s="6">
        <v>20.21</v>
      </c>
      <c r="I605" s="6">
        <v>2.57</v>
      </c>
      <c r="J605" s="6">
        <v>23</v>
      </c>
      <c r="K605" s="6">
        <v>8</v>
      </c>
      <c r="L605" s="6">
        <v>24.2</v>
      </c>
      <c r="M605" s="6">
        <v>96.3</v>
      </c>
      <c r="N605" s="6">
        <v>1009.2</v>
      </c>
      <c r="O605" s="6">
        <v>1</v>
      </c>
      <c r="P605" s="6">
        <v>0.37</v>
      </c>
      <c r="Q605" s="6">
        <v>157</v>
      </c>
      <c r="R605" s="6">
        <v>0</v>
      </c>
    </row>
    <row r="606" spans="1:18" ht="15.75" customHeight="1">
      <c r="A606" s="44">
        <v>43868.166817303238</v>
      </c>
      <c r="B606" s="6">
        <v>25.2</v>
      </c>
      <c r="C606" s="6">
        <v>36</v>
      </c>
      <c r="D606" s="6">
        <v>1.43</v>
      </c>
      <c r="E606" s="6">
        <v>0.39</v>
      </c>
      <c r="F606" s="6">
        <v>2.1800000000000002</v>
      </c>
      <c r="G606" s="6">
        <v>15.02</v>
      </c>
      <c r="H606" s="6">
        <v>17.2</v>
      </c>
      <c r="I606" s="6">
        <v>2.48</v>
      </c>
      <c r="J606" s="6">
        <v>13</v>
      </c>
      <c r="K606" s="6">
        <v>8</v>
      </c>
      <c r="L606" s="6">
        <v>24.1</v>
      </c>
      <c r="M606" s="6">
        <v>96.4</v>
      </c>
      <c r="N606" s="6">
        <v>1008.8</v>
      </c>
      <c r="O606" s="6">
        <v>1</v>
      </c>
      <c r="P606" s="6">
        <v>0.71</v>
      </c>
      <c r="Q606" s="6">
        <v>158.53</v>
      </c>
      <c r="R606" s="6">
        <v>0</v>
      </c>
    </row>
    <row r="607" spans="1:18" ht="15.75" customHeight="1">
      <c r="A607" s="44">
        <v>43868.208484027775</v>
      </c>
      <c r="B607" s="6">
        <v>25.3</v>
      </c>
      <c r="C607" s="6">
        <v>36</v>
      </c>
      <c r="D607" s="6">
        <v>1.71</v>
      </c>
      <c r="E607" s="6">
        <v>0.42</v>
      </c>
      <c r="F607" s="6">
        <v>1.81</v>
      </c>
      <c r="G607" s="6">
        <v>13.86</v>
      </c>
      <c r="H607" s="6">
        <v>15.67</v>
      </c>
      <c r="I607" s="6">
        <v>2.35</v>
      </c>
      <c r="J607" s="6">
        <v>20</v>
      </c>
      <c r="K607" s="6">
        <v>10</v>
      </c>
      <c r="L607" s="6">
        <v>24.1</v>
      </c>
      <c r="M607" s="6">
        <v>96.7</v>
      </c>
      <c r="N607" s="6">
        <v>1008.8</v>
      </c>
      <c r="O607" s="6">
        <v>0</v>
      </c>
      <c r="P607" s="6">
        <v>0.8</v>
      </c>
      <c r="Q607" s="6">
        <v>160.31</v>
      </c>
      <c r="R607" s="6">
        <v>0</v>
      </c>
    </row>
    <row r="608" spans="1:18" ht="15.75" customHeight="1">
      <c r="A608" s="44">
        <v>43868.250150752312</v>
      </c>
      <c r="B608" s="6">
        <v>25.1</v>
      </c>
      <c r="C608" s="6">
        <v>36</v>
      </c>
      <c r="D608" s="6">
        <v>1.24</v>
      </c>
      <c r="E608" s="6">
        <v>0.45</v>
      </c>
      <c r="F608" s="6">
        <v>6.16</v>
      </c>
      <c r="G608" s="6">
        <v>14.71</v>
      </c>
      <c r="H608" s="6">
        <v>20.86</v>
      </c>
      <c r="I608" s="6">
        <v>2.25</v>
      </c>
      <c r="J608" s="6">
        <v>18</v>
      </c>
      <c r="K608" s="6">
        <v>8</v>
      </c>
      <c r="L608" s="6">
        <v>23.9</v>
      </c>
      <c r="M608" s="6">
        <v>96.8</v>
      </c>
      <c r="N608" s="6">
        <v>1009</v>
      </c>
      <c r="O608" s="6">
        <v>6</v>
      </c>
      <c r="P608" s="6">
        <v>0.46</v>
      </c>
      <c r="Q608" s="6">
        <v>146.15</v>
      </c>
      <c r="R608" s="6">
        <v>0</v>
      </c>
    </row>
    <row r="609" spans="1:18" ht="15.75" customHeight="1">
      <c r="A609" s="44">
        <v>43868.291817476849</v>
      </c>
      <c r="B609" s="6">
        <v>24.8</v>
      </c>
      <c r="C609" s="6">
        <v>36</v>
      </c>
      <c r="D609" s="6">
        <v>1.43</v>
      </c>
      <c r="E609" s="6">
        <v>0.78</v>
      </c>
      <c r="F609" s="6">
        <v>38.14</v>
      </c>
      <c r="G609" s="6">
        <v>17.77</v>
      </c>
      <c r="H609" s="6">
        <v>55.92</v>
      </c>
      <c r="I609" s="6">
        <v>2.37</v>
      </c>
      <c r="J609" s="6">
        <v>37</v>
      </c>
      <c r="K609" s="6">
        <v>14</v>
      </c>
      <c r="L609" s="6">
        <v>24.7</v>
      </c>
      <c r="M609" s="6">
        <v>94.3</v>
      </c>
      <c r="N609" s="6">
        <v>1009.6</v>
      </c>
      <c r="O609" s="6">
        <v>73</v>
      </c>
      <c r="P609" s="6">
        <v>0.68</v>
      </c>
      <c r="Q609" s="6">
        <v>140.43</v>
      </c>
      <c r="R609" s="6">
        <v>0</v>
      </c>
    </row>
    <row r="610" spans="1:18" ht="15.75" customHeight="1">
      <c r="A610" s="44">
        <v>43868.333484201386</v>
      </c>
      <c r="B610" s="6">
        <v>25</v>
      </c>
      <c r="C610" s="6">
        <v>36</v>
      </c>
      <c r="D610" s="6">
        <v>4.0999999999999996</v>
      </c>
      <c r="E610" s="6">
        <v>0.62</v>
      </c>
      <c r="F610" s="6">
        <v>21.41</v>
      </c>
      <c r="G610" s="6">
        <v>17.559999999999999</v>
      </c>
      <c r="H610" s="6">
        <v>38.97</v>
      </c>
      <c r="I610" s="6">
        <v>2.4300000000000002</v>
      </c>
      <c r="J610" s="48"/>
      <c r="K610" s="48"/>
      <c r="L610" s="6">
        <v>26.7</v>
      </c>
      <c r="M610" s="6">
        <v>83.7</v>
      </c>
      <c r="N610" s="6">
        <v>1010.2</v>
      </c>
      <c r="O610" s="6">
        <v>295</v>
      </c>
      <c r="P610" s="6">
        <v>1.45</v>
      </c>
      <c r="Q610" s="6">
        <v>118.26</v>
      </c>
      <c r="R610" s="6">
        <v>0</v>
      </c>
    </row>
    <row r="611" spans="1:18" ht="15.75" customHeight="1">
      <c r="A611" s="44">
        <v>43868.375150925924</v>
      </c>
      <c r="B611" s="48"/>
      <c r="C611" s="6">
        <v>36</v>
      </c>
      <c r="D611" s="48"/>
      <c r="E611" s="48"/>
      <c r="F611" s="48"/>
      <c r="G611" s="48"/>
      <c r="H611" s="48"/>
      <c r="I611" s="48"/>
      <c r="J611" s="6">
        <v>24</v>
      </c>
      <c r="K611" s="6">
        <v>10</v>
      </c>
      <c r="L611" s="48"/>
      <c r="M611" s="48"/>
      <c r="N611" s="48"/>
      <c r="O611" s="48"/>
      <c r="P611" s="48"/>
      <c r="Q611" s="48"/>
      <c r="R611" s="48"/>
    </row>
    <row r="612" spans="1:18" ht="15.75" customHeight="1">
      <c r="A612" s="44">
        <v>43868.416817650461</v>
      </c>
      <c r="B612" s="6">
        <v>26.4</v>
      </c>
      <c r="C612" s="6">
        <v>36</v>
      </c>
      <c r="D612" s="6">
        <v>13.53</v>
      </c>
      <c r="E612" s="6">
        <v>0.3</v>
      </c>
      <c r="F612" s="6">
        <v>2.17</v>
      </c>
      <c r="G612" s="6">
        <v>9.1</v>
      </c>
      <c r="H612" s="6">
        <v>11.27</v>
      </c>
      <c r="I612" s="6">
        <v>2.0699999999999998</v>
      </c>
      <c r="J612" s="6">
        <v>12</v>
      </c>
      <c r="K612" s="6">
        <v>8</v>
      </c>
      <c r="L612" s="6">
        <v>29.7</v>
      </c>
      <c r="M612" s="6">
        <v>68.7</v>
      </c>
      <c r="N612" s="6">
        <v>1010.7</v>
      </c>
      <c r="O612" s="6">
        <v>572</v>
      </c>
      <c r="P612" s="6">
        <v>2.54</v>
      </c>
      <c r="Q612" s="6">
        <v>51.13</v>
      </c>
      <c r="R612" s="6">
        <v>0</v>
      </c>
    </row>
    <row r="613" spans="1:18" ht="15.75" customHeight="1">
      <c r="A613" s="44">
        <v>43868.458484374998</v>
      </c>
      <c r="B613" s="6">
        <v>26.7</v>
      </c>
      <c r="C613" s="6">
        <v>36</v>
      </c>
      <c r="D613" s="6">
        <v>16.05</v>
      </c>
      <c r="E613" s="6">
        <v>0.3</v>
      </c>
      <c r="F613" s="6">
        <v>1.41</v>
      </c>
      <c r="G613" s="6">
        <v>6.46</v>
      </c>
      <c r="H613" s="6">
        <v>7.87</v>
      </c>
      <c r="I613" s="6">
        <v>2.12</v>
      </c>
      <c r="J613" s="6">
        <v>9</v>
      </c>
      <c r="K613" s="6">
        <v>4</v>
      </c>
      <c r="L613" s="6">
        <v>30</v>
      </c>
      <c r="M613" s="6">
        <v>65.7</v>
      </c>
      <c r="N613" s="6">
        <v>1010.6</v>
      </c>
      <c r="O613" s="6">
        <v>817</v>
      </c>
      <c r="P613" s="6">
        <v>3.7</v>
      </c>
      <c r="Q613" s="6">
        <v>37.700000000000003</v>
      </c>
      <c r="R613" s="6">
        <v>0</v>
      </c>
    </row>
    <row r="614" spans="1:18" ht="15.75" customHeight="1">
      <c r="A614" s="44">
        <v>43868.500151099535</v>
      </c>
      <c r="B614" s="6">
        <v>26.4</v>
      </c>
      <c r="C614" s="6">
        <v>36</v>
      </c>
      <c r="D614" s="6">
        <v>16.57</v>
      </c>
      <c r="E614" s="6">
        <v>0.31</v>
      </c>
      <c r="F614" s="6">
        <v>1.79</v>
      </c>
      <c r="G614" s="6">
        <v>6.21</v>
      </c>
      <c r="H614" s="6">
        <v>8</v>
      </c>
      <c r="I614" s="6">
        <v>2.08</v>
      </c>
      <c r="J614" s="6">
        <v>7</v>
      </c>
      <c r="K614" s="6">
        <v>1</v>
      </c>
      <c r="L614" s="6">
        <v>29.8</v>
      </c>
      <c r="M614" s="6">
        <v>65.5</v>
      </c>
      <c r="N614" s="6">
        <v>1010.4</v>
      </c>
      <c r="O614" s="6">
        <v>480</v>
      </c>
      <c r="P614" s="6">
        <v>3.59</v>
      </c>
      <c r="Q614" s="6">
        <v>40.78</v>
      </c>
      <c r="R614" s="6">
        <v>0</v>
      </c>
    </row>
    <row r="615" spans="1:18" ht="15.75" customHeight="1">
      <c r="A615" s="44">
        <v>43868.541817824072</v>
      </c>
      <c r="B615" s="6">
        <v>25.9</v>
      </c>
      <c r="C615" s="6">
        <v>36</v>
      </c>
      <c r="D615" s="6">
        <v>16.27</v>
      </c>
      <c r="E615" s="6">
        <v>0.36</v>
      </c>
      <c r="F615" s="6">
        <v>1.48</v>
      </c>
      <c r="G615" s="6">
        <v>5.55</v>
      </c>
      <c r="H615" s="6">
        <v>7.03</v>
      </c>
      <c r="I615" s="6">
        <v>2.1800000000000002</v>
      </c>
      <c r="J615" s="6">
        <v>8</v>
      </c>
      <c r="K615" s="6">
        <v>0</v>
      </c>
      <c r="L615" s="6">
        <v>29.8</v>
      </c>
      <c r="M615" s="6">
        <v>65.5</v>
      </c>
      <c r="N615" s="6">
        <v>1010</v>
      </c>
      <c r="O615" s="6">
        <v>683</v>
      </c>
      <c r="P615" s="6">
        <v>3.57</v>
      </c>
      <c r="Q615" s="6">
        <v>42.34</v>
      </c>
      <c r="R615" s="6">
        <v>0</v>
      </c>
    </row>
    <row r="616" spans="1:18" ht="15.75" customHeight="1">
      <c r="A616" s="44">
        <v>43868.58348454861</v>
      </c>
      <c r="B616" s="6">
        <v>26.2</v>
      </c>
      <c r="C616" s="6">
        <v>36</v>
      </c>
      <c r="D616" s="6">
        <v>15.23</v>
      </c>
      <c r="E616" s="6">
        <v>0.28999999999999998</v>
      </c>
      <c r="F616" s="6">
        <v>1.36</v>
      </c>
      <c r="G616" s="6">
        <v>5.08</v>
      </c>
      <c r="H616" s="6">
        <v>6.44</v>
      </c>
      <c r="I616" s="6">
        <v>1.92</v>
      </c>
      <c r="J616" s="6">
        <v>9</v>
      </c>
      <c r="K616" s="6">
        <v>3</v>
      </c>
      <c r="L616" s="6">
        <v>30.3</v>
      </c>
      <c r="M616" s="6">
        <v>62</v>
      </c>
      <c r="N616" s="6">
        <v>1009.3</v>
      </c>
      <c r="O616" s="6">
        <v>601</v>
      </c>
      <c r="P616" s="6">
        <v>3.46</v>
      </c>
      <c r="Q616" s="6">
        <v>44.84</v>
      </c>
      <c r="R616" s="6">
        <v>0</v>
      </c>
    </row>
    <row r="617" spans="1:18" ht="15.75" customHeight="1">
      <c r="A617" s="44">
        <v>43868.625151273147</v>
      </c>
      <c r="B617" s="6">
        <v>26.6</v>
      </c>
      <c r="C617" s="6">
        <v>36</v>
      </c>
      <c r="D617" s="6">
        <v>14.54</v>
      </c>
      <c r="E617" s="6">
        <v>0.33</v>
      </c>
      <c r="F617" s="6">
        <v>1.48</v>
      </c>
      <c r="G617" s="6">
        <v>5.28</v>
      </c>
      <c r="H617" s="6">
        <v>6.76</v>
      </c>
      <c r="I617" s="6">
        <v>2.02</v>
      </c>
      <c r="J617" s="6">
        <v>7</v>
      </c>
      <c r="K617" s="6">
        <v>5</v>
      </c>
      <c r="L617" s="6">
        <v>30.1</v>
      </c>
      <c r="M617" s="6">
        <v>62.7</v>
      </c>
      <c r="N617" s="6">
        <v>1008.6</v>
      </c>
      <c r="O617" s="6">
        <v>658</v>
      </c>
      <c r="P617" s="6">
        <v>3.3</v>
      </c>
      <c r="Q617" s="6">
        <v>49.15</v>
      </c>
      <c r="R617" s="6">
        <v>0</v>
      </c>
    </row>
    <row r="618" spans="1:18" ht="15.75" customHeight="1">
      <c r="A618" s="44">
        <v>43868.666817997684</v>
      </c>
      <c r="B618" s="6">
        <v>27.1</v>
      </c>
      <c r="C618" s="6">
        <v>36</v>
      </c>
      <c r="D618" s="6">
        <v>15.34</v>
      </c>
      <c r="E618" s="6">
        <v>0.3</v>
      </c>
      <c r="F618" s="6">
        <v>1.28</v>
      </c>
      <c r="G618" s="6">
        <v>4.8099999999999996</v>
      </c>
      <c r="H618" s="6">
        <v>6.09</v>
      </c>
      <c r="I618" s="6">
        <v>2.08</v>
      </c>
      <c r="J618" s="6">
        <v>5</v>
      </c>
      <c r="K618" s="6">
        <v>5</v>
      </c>
      <c r="L618" s="6">
        <v>29.9</v>
      </c>
      <c r="M618" s="6">
        <v>64.7</v>
      </c>
      <c r="N618" s="6">
        <v>1008.2</v>
      </c>
      <c r="O618" s="6">
        <v>490</v>
      </c>
      <c r="P618" s="6">
        <v>3.45</v>
      </c>
      <c r="Q618" s="6">
        <v>47.45</v>
      </c>
      <c r="R618" s="6">
        <v>0</v>
      </c>
    </row>
    <row r="619" spans="1:18" ht="15.75" customHeight="1">
      <c r="A619" s="44">
        <v>43868.708484722221</v>
      </c>
      <c r="B619" s="6">
        <v>26.9</v>
      </c>
      <c r="C619" s="6">
        <v>36</v>
      </c>
      <c r="D619" s="6">
        <v>16.579999999999998</v>
      </c>
      <c r="E619" s="6">
        <v>0.32</v>
      </c>
      <c r="F619" s="6">
        <v>1.4</v>
      </c>
      <c r="G619" s="6">
        <v>5.41</v>
      </c>
      <c r="H619" s="6">
        <v>6.81</v>
      </c>
      <c r="I619" s="6">
        <v>2.02</v>
      </c>
      <c r="J619" s="6">
        <v>5</v>
      </c>
      <c r="K619" s="6">
        <v>6</v>
      </c>
      <c r="L619" s="6">
        <v>29.5</v>
      </c>
      <c r="M619" s="6">
        <v>67.5</v>
      </c>
      <c r="N619" s="6">
        <v>1008.2</v>
      </c>
      <c r="O619" s="6">
        <v>250</v>
      </c>
      <c r="P619" s="6">
        <v>3.28</v>
      </c>
      <c r="Q619" s="6">
        <v>41.59</v>
      </c>
      <c r="R619" s="6">
        <v>0</v>
      </c>
    </row>
    <row r="620" spans="1:18" ht="15.75" customHeight="1">
      <c r="A620" s="44">
        <v>43868.750151446759</v>
      </c>
      <c r="B620" s="6">
        <v>26</v>
      </c>
      <c r="C620" s="6">
        <v>36</v>
      </c>
      <c r="D620" s="6">
        <v>14.79</v>
      </c>
      <c r="E620" s="6">
        <v>0.51</v>
      </c>
      <c r="F620" s="6">
        <v>2.2400000000000002</v>
      </c>
      <c r="G620" s="6">
        <v>6.88</v>
      </c>
      <c r="H620" s="6">
        <v>9.1199999999999992</v>
      </c>
      <c r="I620" s="6">
        <v>2.09</v>
      </c>
      <c r="J620" s="6">
        <v>7</v>
      </c>
      <c r="K620" s="6">
        <v>6</v>
      </c>
      <c r="L620" s="6">
        <v>28.4</v>
      </c>
      <c r="M620" s="6">
        <v>71.7</v>
      </c>
      <c r="N620" s="6">
        <v>1008.4</v>
      </c>
      <c r="O620" s="6">
        <v>32</v>
      </c>
      <c r="P620" s="6">
        <v>2.78</v>
      </c>
      <c r="Q620" s="6">
        <v>41.99</v>
      </c>
      <c r="R620" s="6">
        <v>0</v>
      </c>
    </row>
    <row r="621" spans="1:18" ht="15.75" customHeight="1">
      <c r="A621" s="44">
        <v>43868.791818171296</v>
      </c>
      <c r="B621" s="6">
        <v>25.6</v>
      </c>
      <c r="C621" s="6">
        <v>36</v>
      </c>
      <c r="D621" s="6">
        <v>9.3000000000000007</v>
      </c>
      <c r="E621" s="6">
        <v>0.42</v>
      </c>
      <c r="F621" s="6">
        <v>1.85</v>
      </c>
      <c r="G621" s="6">
        <v>9.7799999999999994</v>
      </c>
      <c r="H621" s="6">
        <v>11.63</v>
      </c>
      <c r="I621" s="6">
        <v>2.08</v>
      </c>
      <c r="J621" s="6">
        <v>10</v>
      </c>
      <c r="K621" s="6">
        <v>7</v>
      </c>
      <c r="L621" s="6">
        <v>27.7</v>
      </c>
      <c r="M621" s="6">
        <v>74.099999999999994</v>
      </c>
      <c r="N621" s="6">
        <v>1008.7</v>
      </c>
      <c r="O621" s="6">
        <v>0</v>
      </c>
      <c r="P621" s="6">
        <v>1.64</v>
      </c>
      <c r="Q621" s="6">
        <v>43.91</v>
      </c>
      <c r="R621" s="6">
        <v>0</v>
      </c>
    </row>
    <row r="622" spans="1:18" ht="15.75" customHeight="1">
      <c r="A622" s="44">
        <v>43868.833484895833</v>
      </c>
      <c r="B622" s="6">
        <v>25.6</v>
      </c>
      <c r="C622" s="6">
        <v>36</v>
      </c>
      <c r="D622" s="6">
        <v>6.21</v>
      </c>
      <c r="E622" s="6">
        <v>0.43</v>
      </c>
      <c r="F622" s="6">
        <v>2.66</v>
      </c>
      <c r="G622" s="6">
        <v>11.68</v>
      </c>
      <c r="H622" s="6">
        <v>14.34</v>
      </c>
      <c r="I622" s="6">
        <v>2.31</v>
      </c>
      <c r="J622" s="6">
        <v>8</v>
      </c>
      <c r="K622" s="6">
        <v>6</v>
      </c>
      <c r="L622" s="6">
        <v>27.5</v>
      </c>
      <c r="M622" s="6">
        <v>76.2</v>
      </c>
      <c r="N622" s="6">
        <v>1009.6</v>
      </c>
      <c r="O622" s="6">
        <v>0</v>
      </c>
      <c r="P622" s="6">
        <v>1.51</v>
      </c>
      <c r="Q622" s="6">
        <v>33.479999999999997</v>
      </c>
      <c r="R622" s="6">
        <v>0</v>
      </c>
    </row>
    <row r="623" spans="1:18" ht="15.75" customHeight="1">
      <c r="A623" s="44">
        <v>43868.87515162037</v>
      </c>
      <c r="B623" s="6">
        <v>25.6</v>
      </c>
      <c r="C623" s="6">
        <v>36</v>
      </c>
      <c r="D623" s="6">
        <v>6.52</v>
      </c>
      <c r="E623" s="6">
        <v>0.42</v>
      </c>
      <c r="F623" s="6">
        <v>2.63</v>
      </c>
      <c r="G623" s="6">
        <v>12.41</v>
      </c>
      <c r="H623" s="6">
        <v>15.04</v>
      </c>
      <c r="I623" s="6">
        <v>2.2999999999999998</v>
      </c>
      <c r="J623" s="6">
        <v>15</v>
      </c>
      <c r="K623" s="6">
        <v>5</v>
      </c>
      <c r="L623" s="6">
        <v>27.3</v>
      </c>
      <c r="M623" s="6">
        <v>77.7</v>
      </c>
      <c r="N623" s="6">
        <v>1010.3</v>
      </c>
      <c r="O623" s="6">
        <v>0</v>
      </c>
      <c r="P623" s="6">
        <v>1.56</v>
      </c>
      <c r="Q623" s="6">
        <v>33.14</v>
      </c>
      <c r="R623" s="6">
        <v>0</v>
      </c>
    </row>
    <row r="624" spans="1:18" ht="15.75" customHeight="1">
      <c r="A624" s="44">
        <v>43868.916818344907</v>
      </c>
      <c r="B624" s="6">
        <v>25.7</v>
      </c>
      <c r="C624" s="6">
        <v>36</v>
      </c>
      <c r="D624" s="6">
        <v>8.19</v>
      </c>
      <c r="E624" s="6">
        <v>0.45</v>
      </c>
      <c r="F624" s="6">
        <v>0.84</v>
      </c>
      <c r="G624" s="6">
        <v>9.9499999999999993</v>
      </c>
      <c r="H624" s="6">
        <v>10.79</v>
      </c>
      <c r="I624" s="6">
        <v>2.34</v>
      </c>
      <c r="J624" s="6">
        <v>16</v>
      </c>
      <c r="K624" s="6">
        <v>5</v>
      </c>
      <c r="L624" s="6">
        <v>27.3</v>
      </c>
      <c r="M624" s="6">
        <v>79.400000000000006</v>
      </c>
      <c r="N624" s="6">
        <v>1011.1</v>
      </c>
      <c r="O624" s="6">
        <v>0</v>
      </c>
      <c r="P624" s="6">
        <v>1.1100000000000001</v>
      </c>
      <c r="Q624" s="6">
        <v>32.33</v>
      </c>
      <c r="R624" s="6">
        <v>0</v>
      </c>
    </row>
    <row r="625" spans="1:18" ht="15.75" customHeight="1">
      <c r="A625" s="44">
        <v>43868.958485069445</v>
      </c>
      <c r="B625" s="6">
        <v>25.6</v>
      </c>
      <c r="C625" s="6">
        <v>36</v>
      </c>
      <c r="D625" s="6">
        <v>10.53</v>
      </c>
      <c r="E625" s="6">
        <v>0.41</v>
      </c>
      <c r="F625" s="6">
        <v>0.54</v>
      </c>
      <c r="G625" s="6">
        <v>8.77</v>
      </c>
      <c r="H625" s="6">
        <v>9.31</v>
      </c>
      <c r="I625" s="6">
        <v>2.19</v>
      </c>
      <c r="J625" s="6">
        <v>9</v>
      </c>
      <c r="K625" s="6">
        <v>4</v>
      </c>
      <c r="L625" s="6">
        <v>27.3</v>
      </c>
      <c r="M625" s="6">
        <v>78.7</v>
      </c>
      <c r="N625" s="6">
        <v>1011.3</v>
      </c>
      <c r="O625" s="6">
        <v>1</v>
      </c>
      <c r="P625" s="6">
        <v>1.63</v>
      </c>
      <c r="Q625" s="6">
        <v>30.99</v>
      </c>
      <c r="R625" s="6">
        <v>0</v>
      </c>
    </row>
    <row r="626" spans="1:18" ht="15.75" customHeight="1">
      <c r="A626" s="44">
        <v>43869.000151793982</v>
      </c>
      <c r="B626" s="6">
        <v>25.6</v>
      </c>
      <c r="C626" s="6">
        <v>36</v>
      </c>
      <c r="D626" s="6">
        <v>9.98</v>
      </c>
      <c r="E626" s="6">
        <v>0.39</v>
      </c>
      <c r="F626" s="6">
        <v>0.35</v>
      </c>
      <c r="G626" s="6">
        <v>8.59</v>
      </c>
      <c r="H626" s="6">
        <v>8.94</v>
      </c>
      <c r="I626" s="6">
        <v>2.16</v>
      </c>
      <c r="J626" s="6">
        <v>10</v>
      </c>
      <c r="K626" s="6">
        <v>7</v>
      </c>
      <c r="L626" s="6">
        <v>27.1</v>
      </c>
      <c r="M626" s="6">
        <v>80.5</v>
      </c>
      <c r="N626" s="6">
        <v>1010.9</v>
      </c>
      <c r="O626" s="6">
        <v>0</v>
      </c>
      <c r="P626" s="6">
        <v>0.94</v>
      </c>
      <c r="Q626" s="6">
        <v>26.68</v>
      </c>
      <c r="R626" s="6">
        <v>0</v>
      </c>
    </row>
    <row r="627" spans="1:18" ht="15.75" customHeight="1">
      <c r="A627" s="44">
        <v>43869.041818518519</v>
      </c>
      <c r="B627" s="6">
        <v>25.6</v>
      </c>
      <c r="C627" s="6">
        <v>36</v>
      </c>
      <c r="D627" s="6">
        <v>11.33</v>
      </c>
      <c r="E627" s="6">
        <v>0.25</v>
      </c>
      <c r="F627" s="6">
        <v>0.19</v>
      </c>
      <c r="G627" s="6">
        <v>8.0500000000000007</v>
      </c>
      <c r="H627" s="6">
        <v>8.24</v>
      </c>
      <c r="I627" s="6">
        <v>2.19</v>
      </c>
      <c r="J627" s="6">
        <v>11</v>
      </c>
      <c r="K627" s="6">
        <v>6</v>
      </c>
      <c r="L627" s="6">
        <v>27</v>
      </c>
      <c r="M627" s="6">
        <v>80.7</v>
      </c>
      <c r="N627" s="6">
        <v>1010.4</v>
      </c>
      <c r="O627" s="6">
        <v>1</v>
      </c>
      <c r="P627" s="6">
        <v>1.34</v>
      </c>
      <c r="Q627" s="6">
        <v>44.72</v>
      </c>
      <c r="R627" s="6">
        <v>0</v>
      </c>
    </row>
    <row r="628" spans="1:18" ht="15.75" customHeight="1">
      <c r="A628" s="44">
        <v>43869.083485243056</v>
      </c>
      <c r="B628" s="6">
        <v>25.6</v>
      </c>
      <c r="C628" s="6">
        <v>36</v>
      </c>
      <c r="D628" s="6">
        <v>12.27</v>
      </c>
      <c r="E628" s="6">
        <v>0.24</v>
      </c>
      <c r="F628" s="6">
        <v>0.78</v>
      </c>
      <c r="G628" s="6">
        <v>6.44</v>
      </c>
      <c r="H628" s="6">
        <v>7.22</v>
      </c>
      <c r="I628" s="6">
        <v>2.2799999999999998</v>
      </c>
      <c r="J628" s="6">
        <v>6</v>
      </c>
      <c r="K628" s="6">
        <v>4</v>
      </c>
      <c r="L628" s="6">
        <v>26.3</v>
      </c>
      <c r="M628" s="6">
        <v>87.2</v>
      </c>
      <c r="N628" s="6">
        <v>1009.9</v>
      </c>
      <c r="O628" s="6">
        <v>2</v>
      </c>
      <c r="P628" s="6">
        <v>1.21</v>
      </c>
      <c r="Q628" s="6">
        <v>44.48</v>
      </c>
      <c r="R628" s="6">
        <v>0.8</v>
      </c>
    </row>
    <row r="629" spans="1:18" ht="15.75" customHeight="1">
      <c r="A629" s="44">
        <v>43869.125151967593</v>
      </c>
      <c r="B629" s="6">
        <v>25.5</v>
      </c>
      <c r="C629" s="6">
        <v>36</v>
      </c>
      <c r="D629" s="6">
        <v>11.46</v>
      </c>
      <c r="E629" s="6">
        <v>0.23</v>
      </c>
      <c r="F629" s="6">
        <v>0.24</v>
      </c>
      <c r="G629" s="6">
        <v>5.81</v>
      </c>
      <c r="H629" s="6">
        <v>6.05</v>
      </c>
      <c r="I629" s="6">
        <v>2.2799999999999998</v>
      </c>
      <c r="J629" s="6">
        <v>4</v>
      </c>
      <c r="K629" s="6">
        <v>4</v>
      </c>
      <c r="L629" s="6">
        <v>26.1</v>
      </c>
      <c r="M629" s="6">
        <v>88</v>
      </c>
      <c r="N629" s="6">
        <v>1009.5</v>
      </c>
      <c r="O629" s="6">
        <v>4</v>
      </c>
      <c r="P629" s="6">
        <v>1.1000000000000001</v>
      </c>
      <c r="Q629" s="6">
        <v>40.92</v>
      </c>
      <c r="R629" s="6">
        <v>0</v>
      </c>
    </row>
    <row r="630" spans="1:18" ht="15.75" customHeight="1">
      <c r="A630" s="44">
        <v>43869.166818692131</v>
      </c>
      <c r="B630" s="6">
        <v>25.5</v>
      </c>
      <c r="C630" s="6">
        <v>36</v>
      </c>
      <c r="D630" s="6">
        <v>8.89</v>
      </c>
      <c r="E630" s="6">
        <v>0.27</v>
      </c>
      <c r="F630" s="6">
        <v>0.68</v>
      </c>
      <c r="G630" s="6">
        <v>6.88</v>
      </c>
      <c r="H630" s="6">
        <v>7.55</v>
      </c>
      <c r="I630" s="6">
        <v>2.33</v>
      </c>
      <c r="J630" s="6">
        <v>6</v>
      </c>
      <c r="K630" s="6">
        <v>3</v>
      </c>
      <c r="L630" s="6">
        <v>25.9</v>
      </c>
      <c r="M630" s="6">
        <v>89.4</v>
      </c>
      <c r="N630" s="6">
        <v>1009.1</v>
      </c>
      <c r="O630" s="6">
        <v>3</v>
      </c>
      <c r="P630" s="6">
        <v>0.5</v>
      </c>
      <c r="Q630" s="6">
        <v>73.8</v>
      </c>
      <c r="R630" s="6">
        <v>0</v>
      </c>
    </row>
    <row r="631" spans="1:18" ht="15.75" customHeight="1">
      <c r="A631" s="44">
        <v>43869.208485416668</v>
      </c>
      <c r="B631" s="6">
        <v>25.4</v>
      </c>
      <c r="C631" s="6">
        <v>36</v>
      </c>
      <c r="D631" s="6">
        <v>1.46</v>
      </c>
      <c r="E631" s="6">
        <v>0.48</v>
      </c>
      <c r="F631" s="6">
        <v>4.09</v>
      </c>
      <c r="G631" s="6">
        <v>13.25</v>
      </c>
      <c r="H631" s="6">
        <v>17.350000000000001</v>
      </c>
      <c r="I631" s="6">
        <v>2.39</v>
      </c>
      <c r="J631" s="6">
        <v>17</v>
      </c>
      <c r="K631" s="6">
        <v>13</v>
      </c>
      <c r="L631" s="6">
        <v>24.8</v>
      </c>
      <c r="M631" s="6">
        <v>94.9</v>
      </c>
      <c r="N631" s="6">
        <v>1009.3</v>
      </c>
      <c r="O631" s="6">
        <v>1</v>
      </c>
      <c r="P631" s="6">
        <v>0.59</v>
      </c>
      <c r="Q631" s="6">
        <v>161.79</v>
      </c>
      <c r="R631" s="6">
        <v>0</v>
      </c>
    </row>
    <row r="632" spans="1:18" ht="15.75" customHeight="1">
      <c r="A632" s="44">
        <v>43869.250152141205</v>
      </c>
      <c r="B632" s="6">
        <v>25.3</v>
      </c>
      <c r="C632" s="6">
        <v>36</v>
      </c>
      <c r="D632" s="6">
        <v>1.18</v>
      </c>
      <c r="E632" s="6">
        <v>0.54</v>
      </c>
      <c r="F632" s="6">
        <v>10</v>
      </c>
      <c r="G632" s="6">
        <v>16.28</v>
      </c>
      <c r="H632" s="6">
        <v>26.27</v>
      </c>
      <c r="I632" s="6">
        <v>2.4</v>
      </c>
      <c r="J632" s="6">
        <v>19</v>
      </c>
      <c r="K632" s="6">
        <v>10</v>
      </c>
      <c r="L632" s="6">
        <v>24.7</v>
      </c>
      <c r="M632" s="6">
        <v>95.7</v>
      </c>
      <c r="N632" s="6">
        <v>1009.5</v>
      </c>
      <c r="O632" s="6">
        <v>6</v>
      </c>
      <c r="P632" s="6">
        <v>0.61</v>
      </c>
      <c r="Q632" s="6">
        <v>172.12</v>
      </c>
      <c r="R632" s="6">
        <v>0</v>
      </c>
    </row>
    <row r="633" spans="1:18" ht="15.75" customHeight="1">
      <c r="A633" s="44">
        <v>43869.291818865742</v>
      </c>
      <c r="B633" s="6">
        <v>25.1</v>
      </c>
      <c r="C633" s="6">
        <v>36</v>
      </c>
      <c r="D633" s="6">
        <v>2.1800000000000002</v>
      </c>
      <c r="E633" s="6">
        <v>0.48</v>
      </c>
      <c r="F633" s="6">
        <v>9.5</v>
      </c>
      <c r="G633" s="6">
        <v>16.77</v>
      </c>
      <c r="H633" s="6">
        <v>26.27</v>
      </c>
      <c r="I633" s="6">
        <v>2.58</v>
      </c>
      <c r="J633" s="6">
        <v>15</v>
      </c>
      <c r="K633" s="6">
        <v>11</v>
      </c>
      <c r="L633" s="6">
        <v>25</v>
      </c>
      <c r="M633" s="6">
        <v>94.5</v>
      </c>
      <c r="N633" s="6">
        <v>1010.4</v>
      </c>
      <c r="O633" s="6">
        <v>78</v>
      </c>
      <c r="P633" s="6">
        <v>1</v>
      </c>
      <c r="Q633" s="6">
        <v>171.3</v>
      </c>
      <c r="R633" s="6">
        <v>0.2</v>
      </c>
    </row>
    <row r="634" spans="1:18" ht="15.75" customHeight="1">
      <c r="A634" s="44">
        <v>43869.333485590279</v>
      </c>
      <c r="B634" s="6">
        <v>25.1</v>
      </c>
      <c r="C634" s="6">
        <v>36</v>
      </c>
      <c r="D634" s="6">
        <v>4.5599999999999996</v>
      </c>
      <c r="E634" s="6">
        <v>0.49</v>
      </c>
      <c r="F634" s="6">
        <v>7.5</v>
      </c>
      <c r="G634" s="6">
        <v>15.27</v>
      </c>
      <c r="H634" s="6">
        <v>22.78</v>
      </c>
      <c r="I634" s="6">
        <v>2.6</v>
      </c>
      <c r="J634" s="6">
        <v>19</v>
      </c>
      <c r="K634" s="6">
        <v>9</v>
      </c>
      <c r="L634" s="6">
        <v>26.8</v>
      </c>
      <c r="M634" s="6">
        <v>87.1</v>
      </c>
      <c r="N634" s="6">
        <v>1010.9</v>
      </c>
      <c r="O634" s="6">
        <v>254</v>
      </c>
      <c r="P634" s="6">
        <v>0.79</v>
      </c>
      <c r="Q634" s="6">
        <v>153.27000000000001</v>
      </c>
      <c r="R634" s="6">
        <v>0</v>
      </c>
    </row>
    <row r="635" spans="1:18" ht="15.75" customHeight="1">
      <c r="A635" s="44">
        <v>43869.375152314817</v>
      </c>
      <c r="B635" s="6">
        <v>25.5</v>
      </c>
      <c r="C635" s="6">
        <v>36</v>
      </c>
      <c r="D635" s="6">
        <v>13.21</v>
      </c>
      <c r="E635" s="6">
        <v>0.28000000000000003</v>
      </c>
      <c r="F635" s="6">
        <v>3.07</v>
      </c>
      <c r="G635" s="6">
        <v>9.7200000000000006</v>
      </c>
      <c r="H635" s="6">
        <v>12.78</v>
      </c>
      <c r="I635" s="6">
        <v>2.4500000000000002</v>
      </c>
      <c r="J635" s="6">
        <v>17</v>
      </c>
      <c r="K635" s="6">
        <v>9</v>
      </c>
      <c r="L635" s="6">
        <v>28.5</v>
      </c>
      <c r="M635" s="6">
        <v>74.5</v>
      </c>
      <c r="N635" s="6">
        <v>1011.2</v>
      </c>
      <c r="O635" s="6">
        <v>470</v>
      </c>
      <c r="P635" s="6">
        <v>2.41</v>
      </c>
      <c r="Q635" s="6">
        <v>61.79</v>
      </c>
      <c r="R635" s="6">
        <v>0</v>
      </c>
    </row>
    <row r="636" spans="1:18" ht="15.75" customHeight="1">
      <c r="A636" s="44">
        <v>43869.416819039354</v>
      </c>
      <c r="B636" s="6">
        <v>25.6</v>
      </c>
      <c r="C636" s="6">
        <v>36</v>
      </c>
      <c r="D636" s="6">
        <v>17.03</v>
      </c>
      <c r="E636" s="6">
        <v>0.24</v>
      </c>
      <c r="F636" s="6">
        <v>1.18</v>
      </c>
      <c r="G636" s="6">
        <v>6.41</v>
      </c>
      <c r="H636" s="6">
        <v>7.59</v>
      </c>
      <c r="I636" s="6">
        <v>2.21</v>
      </c>
      <c r="J636" s="6">
        <v>4</v>
      </c>
      <c r="K636" s="6">
        <v>6</v>
      </c>
      <c r="L636" s="6">
        <v>29.5</v>
      </c>
      <c r="M636" s="6">
        <v>66.2</v>
      </c>
      <c r="N636" s="6">
        <v>1011.3</v>
      </c>
      <c r="O636" s="6">
        <v>774</v>
      </c>
      <c r="P636" s="6">
        <v>3</v>
      </c>
      <c r="Q636" s="6">
        <v>54.69</v>
      </c>
      <c r="R636" s="6">
        <v>0</v>
      </c>
    </row>
    <row r="637" spans="1:18" ht="15.75" customHeight="1">
      <c r="A637" s="44">
        <v>43869.458485763891</v>
      </c>
      <c r="B637" s="6">
        <v>25.5</v>
      </c>
      <c r="C637" s="6">
        <v>36</v>
      </c>
      <c r="D637" s="6">
        <v>17.899999999999999</v>
      </c>
      <c r="E637" s="6">
        <v>0.28000000000000003</v>
      </c>
      <c r="F637" s="6">
        <v>0.9</v>
      </c>
      <c r="G637" s="6">
        <v>5.13</v>
      </c>
      <c r="H637" s="6">
        <v>6.03</v>
      </c>
      <c r="I637" s="6">
        <v>2.14</v>
      </c>
      <c r="J637" s="6">
        <v>15</v>
      </c>
      <c r="K637" s="6">
        <v>10</v>
      </c>
      <c r="L637" s="6">
        <v>30.3</v>
      </c>
      <c r="M637" s="6">
        <v>62.9</v>
      </c>
      <c r="N637" s="6">
        <v>1011</v>
      </c>
      <c r="O637" s="6">
        <v>860</v>
      </c>
      <c r="P637" s="6">
        <v>3.06</v>
      </c>
      <c r="Q637" s="6">
        <v>63.67</v>
      </c>
      <c r="R637" s="6">
        <v>0</v>
      </c>
    </row>
    <row r="638" spans="1:18" ht="15.75" customHeight="1">
      <c r="A638" s="44">
        <v>43869.500152488428</v>
      </c>
      <c r="B638" s="6">
        <v>25.6</v>
      </c>
      <c r="C638" s="6">
        <v>36</v>
      </c>
      <c r="D638" s="6">
        <v>17.600000000000001</v>
      </c>
      <c r="E638" s="6">
        <v>0.28000000000000003</v>
      </c>
      <c r="F638" s="6">
        <v>0.89</v>
      </c>
      <c r="G638" s="6">
        <v>4.72</v>
      </c>
      <c r="H638" s="6">
        <v>5.61</v>
      </c>
      <c r="I638" s="6">
        <v>2.0299999999999998</v>
      </c>
      <c r="J638" s="6">
        <v>8</v>
      </c>
      <c r="K638" s="6">
        <v>7</v>
      </c>
      <c r="L638" s="6">
        <v>30.5</v>
      </c>
      <c r="M638" s="6">
        <v>61.5</v>
      </c>
      <c r="N638" s="6">
        <v>1010.7</v>
      </c>
      <c r="O638" s="6">
        <v>883</v>
      </c>
      <c r="P638" s="6">
        <v>3.22</v>
      </c>
      <c r="Q638" s="6">
        <v>55.84</v>
      </c>
      <c r="R638" s="6">
        <v>0</v>
      </c>
    </row>
    <row r="639" spans="1:18" ht="15.75" customHeight="1">
      <c r="A639" s="44">
        <v>43869.541819212965</v>
      </c>
      <c r="B639" s="6">
        <v>25.4</v>
      </c>
      <c r="C639" s="6">
        <v>36</v>
      </c>
      <c r="D639" s="6">
        <v>17.8</v>
      </c>
      <c r="E639" s="6">
        <v>0.28999999999999998</v>
      </c>
      <c r="F639" s="6">
        <v>0.76</v>
      </c>
      <c r="G639" s="6">
        <v>4.6399999999999997</v>
      </c>
      <c r="H639" s="6">
        <v>5.4</v>
      </c>
      <c r="I639" s="6">
        <v>2.12</v>
      </c>
      <c r="J639" s="6">
        <v>8</v>
      </c>
      <c r="K639" s="6">
        <v>4</v>
      </c>
      <c r="L639" s="6">
        <v>30.4</v>
      </c>
      <c r="M639" s="6">
        <v>61.8</v>
      </c>
      <c r="N639" s="6">
        <v>1010.3</v>
      </c>
      <c r="O639" s="6">
        <v>791</v>
      </c>
      <c r="P639" s="6">
        <v>3.56</v>
      </c>
      <c r="Q639" s="6">
        <v>59.79</v>
      </c>
      <c r="R639" s="6">
        <v>0</v>
      </c>
    </row>
    <row r="640" spans="1:18" ht="15.75" customHeight="1">
      <c r="A640" s="44">
        <v>43869.583485937503</v>
      </c>
      <c r="B640" s="6">
        <v>25.4</v>
      </c>
      <c r="C640" s="6">
        <v>36</v>
      </c>
      <c r="D640" s="6">
        <v>18.68</v>
      </c>
      <c r="E640" s="6">
        <v>0.24</v>
      </c>
      <c r="F640" s="6">
        <v>0.77</v>
      </c>
      <c r="G640" s="6">
        <v>4.74</v>
      </c>
      <c r="H640" s="6">
        <v>5.5</v>
      </c>
      <c r="I640" s="6">
        <v>2.25</v>
      </c>
      <c r="J640" s="6">
        <v>9</v>
      </c>
      <c r="K640" s="6">
        <v>6</v>
      </c>
      <c r="L640" s="6">
        <v>30.3</v>
      </c>
      <c r="M640" s="6">
        <v>62.4</v>
      </c>
      <c r="N640" s="6">
        <v>1009.7</v>
      </c>
      <c r="O640" s="6">
        <v>714</v>
      </c>
      <c r="P640" s="6">
        <v>3.52</v>
      </c>
      <c r="Q640" s="6">
        <v>50.06</v>
      </c>
      <c r="R640" s="6">
        <v>0</v>
      </c>
    </row>
    <row r="641" spans="1:18" ht="15.75" customHeight="1">
      <c r="A641" s="44">
        <v>43869.62515266204</v>
      </c>
      <c r="B641" s="6">
        <v>25.6</v>
      </c>
      <c r="C641" s="6">
        <v>36</v>
      </c>
      <c r="D641" s="6">
        <v>17.010000000000002</v>
      </c>
      <c r="E641" s="6">
        <v>0.27</v>
      </c>
      <c r="F641" s="6">
        <v>0.76</v>
      </c>
      <c r="G641" s="6">
        <v>4.47</v>
      </c>
      <c r="H641" s="6">
        <v>5.23</v>
      </c>
      <c r="I641" s="6">
        <v>2.2799999999999998</v>
      </c>
      <c r="J641" s="6">
        <v>9</v>
      </c>
      <c r="K641" s="6">
        <v>4</v>
      </c>
      <c r="L641" s="6">
        <v>30</v>
      </c>
      <c r="M641" s="6">
        <v>62.8</v>
      </c>
      <c r="N641" s="6">
        <v>1009.2</v>
      </c>
      <c r="O641" s="6">
        <v>634</v>
      </c>
      <c r="P641" s="6">
        <v>3.7</v>
      </c>
      <c r="Q641" s="6">
        <v>56.63</v>
      </c>
      <c r="R641" s="6">
        <v>0</v>
      </c>
    </row>
    <row r="642" spans="1:18" ht="15.75" customHeight="1">
      <c r="A642" s="44">
        <v>43869.666819386577</v>
      </c>
      <c r="B642" s="6">
        <v>26</v>
      </c>
      <c r="C642" s="6">
        <v>36</v>
      </c>
      <c r="D642" s="6">
        <v>16.739999999999998</v>
      </c>
      <c r="E642" s="6">
        <v>0.27</v>
      </c>
      <c r="F642" s="6">
        <v>0.76</v>
      </c>
      <c r="G642" s="6">
        <v>4.57</v>
      </c>
      <c r="H642" s="6">
        <v>5.32</v>
      </c>
      <c r="I642" s="6">
        <v>2.21</v>
      </c>
      <c r="J642" s="6">
        <v>11</v>
      </c>
      <c r="K642" s="6">
        <v>3</v>
      </c>
      <c r="L642" s="6">
        <v>29.9</v>
      </c>
      <c r="M642" s="6">
        <v>63.9</v>
      </c>
      <c r="N642" s="6">
        <v>1008.8</v>
      </c>
      <c r="O642" s="6">
        <v>458</v>
      </c>
      <c r="P642" s="6">
        <v>3.54</v>
      </c>
      <c r="Q642" s="6">
        <v>51.42</v>
      </c>
      <c r="R642" s="6">
        <v>0</v>
      </c>
    </row>
    <row r="643" spans="1:18" ht="15.75" customHeight="1">
      <c r="A643" s="44">
        <v>43869.708486111114</v>
      </c>
      <c r="B643" s="6">
        <v>26.2</v>
      </c>
      <c r="C643" s="6">
        <v>36</v>
      </c>
      <c r="D643" s="6">
        <v>19.14</v>
      </c>
      <c r="E643" s="6">
        <v>0.27</v>
      </c>
      <c r="F643" s="6">
        <v>0.85</v>
      </c>
      <c r="G643" s="6">
        <v>4.63</v>
      </c>
      <c r="H643" s="6">
        <v>5.48</v>
      </c>
      <c r="I643" s="6">
        <v>2.3199999999999998</v>
      </c>
      <c r="J643" s="6">
        <v>7</v>
      </c>
      <c r="K643" s="6">
        <v>5</v>
      </c>
      <c r="L643" s="6">
        <v>29.3</v>
      </c>
      <c r="M643" s="6">
        <v>66</v>
      </c>
      <c r="N643" s="6">
        <v>1008.6</v>
      </c>
      <c r="O643" s="6">
        <v>211</v>
      </c>
      <c r="P643" s="6">
        <v>3.22</v>
      </c>
      <c r="Q643" s="6">
        <v>59.62</v>
      </c>
      <c r="R643" s="6">
        <v>0</v>
      </c>
    </row>
    <row r="644" spans="1:18" ht="15.75" customHeight="1">
      <c r="A644" s="44">
        <v>43869.750152835652</v>
      </c>
      <c r="B644" s="6">
        <v>25.8</v>
      </c>
      <c r="C644" s="6">
        <v>36</v>
      </c>
      <c r="D644" s="6">
        <v>15.86</v>
      </c>
      <c r="E644" s="6">
        <v>0.26</v>
      </c>
      <c r="F644" s="6">
        <v>0.62</v>
      </c>
      <c r="G644" s="6">
        <v>5.29</v>
      </c>
      <c r="H644" s="6">
        <v>5.91</v>
      </c>
      <c r="I644" s="6">
        <v>2.42</v>
      </c>
      <c r="J644" s="6">
        <v>7</v>
      </c>
      <c r="K644" s="6">
        <v>3</v>
      </c>
      <c r="L644" s="6">
        <v>28.6</v>
      </c>
      <c r="M644" s="6">
        <v>70.599999999999994</v>
      </c>
      <c r="N644" s="6">
        <v>1008.9</v>
      </c>
      <c r="O644" s="6">
        <v>42</v>
      </c>
      <c r="P644" s="6">
        <v>2.34</v>
      </c>
      <c r="Q644" s="6">
        <v>54.98</v>
      </c>
      <c r="R644" s="6">
        <v>0</v>
      </c>
    </row>
    <row r="645" spans="1:18" ht="15.75" customHeight="1">
      <c r="A645" s="44">
        <v>43869.791819560189</v>
      </c>
      <c r="B645" s="6">
        <v>25.4</v>
      </c>
      <c r="C645" s="6">
        <v>36</v>
      </c>
      <c r="D645" s="6">
        <v>12.13</v>
      </c>
      <c r="E645" s="6">
        <v>0.34</v>
      </c>
      <c r="F645" s="6">
        <v>0.39</v>
      </c>
      <c r="G645" s="6">
        <v>6.5</v>
      </c>
      <c r="H645" s="6">
        <v>6.89</v>
      </c>
      <c r="I645" s="6">
        <v>2.4</v>
      </c>
      <c r="J645" s="6">
        <v>12</v>
      </c>
      <c r="K645" s="6">
        <v>4</v>
      </c>
      <c r="L645" s="6">
        <v>27.8</v>
      </c>
      <c r="M645" s="6">
        <v>75</v>
      </c>
      <c r="N645" s="6">
        <v>1009.5</v>
      </c>
      <c r="O645" s="6">
        <v>0</v>
      </c>
      <c r="P645" s="6">
        <v>1.82</v>
      </c>
      <c r="Q645" s="6">
        <v>44.29</v>
      </c>
      <c r="R645" s="6">
        <v>0</v>
      </c>
    </row>
    <row r="646" spans="1:18" ht="15.75" customHeight="1">
      <c r="A646" s="44">
        <v>43869.833486284719</v>
      </c>
      <c r="B646" s="6">
        <v>25.4</v>
      </c>
      <c r="C646" s="6">
        <v>36</v>
      </c>
      <c r="D646" s="6">
        <v>10.25</v>
      </c>
      <c r="E646" s="6">
        <v>0.37</v>
      </c>
      <c r="F646" s="6">
        <v>0.42</v>
      </c>
      <c r="G646" s="6">
        <v>8.1999999999999993</v>
      </c>
      <c r="H646" s="6">
        <v>8.6199999999999992</v>
      </c>
      <c r="I646" s="6">
        <v>2.4700000000000002</v>
      </c>
      <c r="J646" s="6">
        <v>11</v>
      </c>
      <c r="K646" s="6">
        <v>8</v>
      </c>
      <c r="L646" s="6">
        <v>27.6</v>
      </c>
      <c r="M646" s="6">
        <v>76.400000000000006</v>
      </c>
      <c r="N646" s="6">
        <v>1010.4</v>
      </c>
      <c r="O646" s="6">
        <v>0</v>
      </c>
      <c r="P646" s="6">
        <v>1.39</v>
      </c>
      <c r="Q646" s="6">
        <v>44.7</v>
      </c>
      <c r="R646" s="6">
        <v>0</v>
      </c>
    </row>
    <row r="647" spans="1:18" ht="15.75" customHeight="1">
      <c r="A647" s="44">
        <v>43869.875153009256</v>
      </c>
      <c r="B647" s="6">
        <v>25.4</v>
      </c>
      <c r="C647" s="6">
        <v>36</v>
      </c>
      <c r="D647" s="6">
        <v>10.86</v>
      </c>
      <c r="E647" s="6">
        <v>0.34</v>
      </c>
      <c r="F647" s="6">
        <v>0.31</v>
      </c>
      <c r="G647" s="6">
        <v>7.99</v>
      </c>
      <c r="H647" s="6">
        <v>8.3000000000000007</v>
      </c>
      <c r="I647" s="6">
        <v>2.39</v>
      </c>
      <c r="J647" s="6">
        <v>10</v>
      </c>
      <c r="K647" s="6">
        <v>5</v>
      </c>
      <c r="L647" s="6">
        <v>27.4</v>
      </c>
      <c r="M647" s="6">
        <v>77.2</v>
      </c>
      <c r="N647" s="6">
        <v>1011</v>
      </c>
      <c r="O647" s="6">
        <v>0</v>
      </c>
      <c r="P647" s="6">
        <v>1.33</v>
      </c>
      <c r="Q647" s="6">
        <v>42.01</v>
      </c>
      <c r="R647" s="6">
        <v>0</v>
      </c>
    </row>
    <row r="648" spans="1:18" ht="15.75" customHeight="1">
      <c r="A648" s="44">
        <v>43869.916819733793</v>
      </c>
      <c r="B648" s="6">
        <v>25.3</v>
      </c>
      <c r="C648" s="6">
        <v>36</v>
      </c>
      <c r="D648" s="6">
        <v>9.27</v>
      </c>
      <c r="E648" s="6">
        <v>0.38</v>
      </c>
      <c r="F648" s="6">
        <v>0.23</v>
      </c>
      <c r="G648" s="6">
        <v>8.09</v>
      </c>
      <c r="H648" s="6">
        <v>8.32</v>
      </c>
      <c r="I648" s="6">
        <v>2.3199999999999998</v>
      </c>
      <c r="J648" s="6">
        <v>9</v>
      </c>
      <c r="K648" s="6">
        <v>4</v>
      </c>
      <c r="L648" s="6">
        <v>27.2</v>
      </c>
      <c r="M648" s="6">
        <v>80.2</v>
      </c>
      <c r="N648" s="6">
        <v>1011.4</v>
      </c>
      <c r="O648" s="6">
        <v>0</v>
      </c>
      <c r="P648" s="6">
        <v>0.87</v>
      </c>
      <c r="Q648" s="6">
        <v>46.13</v>
      </c>
      <c r="R648" s="6">
        <v>0</v>
      </c>
    </row>
    <row r="649" spans="1:18" ht="15.75" customHeight="1">
      <c r="A649" s="44">
        <v>43869.95848645833</v>
      </c>
      <c r="B649" s="6">
        <v>25.4</v>
      </c>
      <c r="C649" s="6">
        <v>36</v>
      </c>
      <c r="D649" s="6">
        <v>3.55</v>
      </c>
      <c r="E649" s="6">
        <v>0.57999999999999996</v>
      </c>
      <c r="F649" s="6">
        <v>3.02</v>
      </c>
      <c r="G649" s="6">
        <v>11.58</v>
      </c>
      <c r="H649" s="6">
        <v>14.59</v>
      </c>
      <c r="I649" s="6">
        <v>2.23</v>
      </c>
      <c r="J649" s="6">
        <v>27</v>
      </c>
      <c r="K649" s="6">
        <v>7</v>
      </c>
      <c r="L649" s="6">
        <v>26.3</v>
      </c>
      <c r="M649" s="6">
        <v>85.7</v>
      </c>
      <c r="N649" s="6">
        <v>1011.6</v>
      </c>
      <c r="O649" s="6">
        <v>-1</v>
      </c>
      <c r="P649" s="6">
        <v>0.54</v>
      </c>
      <c r="Q649" s="6">
        <v>147.99</v>
      </c>
      <c r="R649" s="6">
        <v>0</v>
      </c>
    </row>
    <row r="650" spans="1:18" ht="15.75" customHeight="1">
      <c r="A650" s="44">
        <v>43870.000153182868</v>
      </c>
      <c r="B650" s="6">
        <v>25.4</v>
      </c>
      <c r="C650" s="6">
        <v>36</v>
      </c>
      <c r="D650" s="6">
        <v>1.29</v>
      </c>
      <c r="E650" s="6">
        <v>0.62</v>
      </c>
      <c r="F650" s="6">
        <v>8.14</v>
      </c>
      <c r="G650" s="6">
        <v>17.59</v>
      </c>
      <c r="H650" s="6">
        <v>25.73</v>
      </c>
      <c r="I650" s="6">
        <v>2.37</v>
      </c>
      <c r="J650" s="6">
        <v>44</v>
      </c>
      <c r="K650" s="6">
        <v>17</v>
      </c>
      <c r="L650" s="6">
        <v>25.5</v>
      </c>
      <c r="M650" s="6">
        <v>90.2</v>
      </c>
      <c r="N650" s="6">
        <v>1011.2</v>
      </c>
      <c r="O650" s="6">
        <v>0</v>
      </c>
      <c r="P650" s="6">
        <v>0.77</v>
      </c>
      <c r="Q650" s="6">
        <v>173.36</v>
      </c>
      <c r="R650" s="6">
        <v>0</v>
      </c>
    </row>
    <row r="651" spans="1:18" ht="15.75" customHeight="1">
      <c r="A651" s="44">
        <v>43870.041819907405</v>
      </c>
      <c r="B651" s="6">
        <v>25.5</v>
      </c>
      <c r="C651" s="6">
        <v>36</v>
      </c>
      <c r="D651" s="6">
        <v>1.82</v>
      </c>
      <c r="E651" s="6">
        <v>0.38</v>
      </c>
      <c r="F651" s="6">
        <v>3.48</v>
      </c>
      <c r="G651" s="6">
        <v>19.649999999999999</v>
      </c>
      <c r="H651" s="6">
        <v>23.13</v>
      </c>
      <c r="I651" s="6">
        <v>2.4900000000000002</v>
      </c>
      <c r="J651" s="6">
        <v>29</v>
      </c>
      <c r="K651" s="6">
        <v>10</v>
      </c>
      <c r="L651" s="6">
        <v>25.2</v>
      </c>
      <c r="M651" s="6">
        <v>90.9</v>
      </c>
      <c r="N651" s="6">
        <v>1010.9</v>
      </c>
      <c r="O651" s="6">
        <v>0</v>
      </c>
      <c r="P651" s="6">
        <v>0.86</v>
      </c>
      <c r="Q651" s="6">
        <v>179.02</v>
      </c>
      <c r="R651" s="6">
        <v>0</v>
      </c>
    </row>
    <row r="652" spans="1:18" ht="15.75" customHeight="1">
      <c r="A652" s="44">
        <v>43870.083486631942</v>
      </c>
      <c r="B652" s="6">
        <v>25.4</v>
      </c>
      <c r="C652" s="6">
        <v>36</v>
      </c>
      <c r="D652" s="6">
        <v>2.38</v>
      </c>
      <c r="E652" s="6">
        <v>0.34</v>
      </c>
      <c r="F652" s="6">
        <v>1.17</v>
      </c>
      <c r="G652" s="6">
        <v>18.25</v>
      </c>
      <c r="H652" s="6">
        <v>19.420000000000002</v>
      </c>
      <c r="I652" s="6">
        <v>2.56</v>
      </c>
      <c r="J652" s="6">
        <v>19</v>
      </c>
      <c r="K652" s="6">
        <v>6</v>
      </c>
      <c r="L652" s="6">
        <v>25.1</v>
      </c>
      <c r="M652" s="6">
        <v>92.2</v>
      </c>
      <c r="N652" s="6">
        <v>1010.8</v>
      </c>
      <c r="O652" s="6">
        <v>0</v>
      </c>
      <c r="P652" s="6">
        <v>0.74</v>
      </c>
      <c r="Q652" s="6">
        <v>175.72</v>
      </c>
      <c r="R652" s="6">
        <v>0</v>
      </c>
    </row>
    <row r="653" spans="1:18" ht="15.75" customHeight="1">
      <c r="A653" s="44">
        <v>43870.125153356479</v>
      </c>
      <c r="B653" s="6">
        <v>25.3</v>
      </c>
      <c r="C653" s="6">
        <v>36</v>
      </c>
      <c r="D653" s="6">
        <v>2.17</v>
      </c>
      <c r="E653" s="6">
        <v>0.34</v>
      </c>
      <c r="F653" s="6">
        <v>0.89</v>
      </c>
      <c r="G653" s="6">
        <v>17.600000000000001</v>
      </c>
      <c r="H653" s="6">
        <v>18.489999999999998</v>
      </c>
      <c r="I653" s="6">
        <v>2.5499999999999998</v>
      </c>
      <c r="J653" s="6">
        <v>14</v>
      </c>
      <c r="K653" s="6">
        <v>14</v>
      </c>
      <c r="L653" s="6">
        <v>25</v>
      </c>
      <c r="M653" s="6">
        <v>92.8</v>
      </c>
      <c r="N653" s="6">
        <v>1010.6</v>
      </c>
      <c r="O653" s="6">
        <v>1</v>
      </c>
      <c r="P653" s="6">
        <v>0.86</v>
      </c>
      <c r="Q653" s="6">
        <v>175.72</v>
      </c>
      <c r="R653" s="6">
        <v>0</v>
      </c>
    </row>
    <row r="654" spans="1:18" ht="15.75" customHeight="1">
      <c r="A654" s="44">
        <v>43870.166820081016</v>
      </c>
      <c r="B654" s="6">
        <v>25.3</v>
      </c>
      <c r="C654" s="6">
        <v>36</v>
      </c>
      <c r="D654" s="6">
        <v>1.34</v>
      </c>
      <c r="E654" s="6">
        <v>0.36</v>
      </c>
      <c r="F654" s="6">
        <v>2.04</v>
      </c>
      <c r="G654" s="6">
        <v>19.88</v>
      </c>
      <c r="H654" s="6">
        <v>21.92</v>
      </c>
      <c r="I654" s="6">
        <v>2.54</v>
      </c>
      <c r="J654" s="6">
        <v>25</v>
      </c>
      <c r="K654" s="6">
        <v>14</v>
      </c>
      <c r="L654" s="6">
        <v>24.9</v>
      </c>
      <c r="M654" s="6">
        <v>92.4</v>
      </c>
      <c r="N654" s="6">
        <v>1010.4</v>
      </c>
      <c r="O654" s="6">
        <v>0</v>
      </c>
      <c r="P654" s="6">
        <v>0.93</v>
      </c>
      <c r="Q654" s="6">
        <v>184.73</v>
      </c>
      <c r="R654" s="6">
        <v>0</v>
      </c>
    </row>
    <row r="655" spans="1:18" ht="15.75" customHeight="1">
      <c r="A655" s="44">
        <v>43870.208486805554</v>
      </c>
      <c r="B655" s="6">
        <v>25.3</v>
      </c>
      <c r="C655" s="6">
        <v>36</v>
      </c>
      <c r="D655" s="6">
        <v>2.16</v>
      </c>
      <c r="E655" s="6">
        <v>0.37</v>
      </c>
      <c r="F655" s="6">
        <v>2.09</v>
      </c>
      <c r="G655" s="6">
        <v>19.940000000000001</v>
      </c>
      <c r="H655" s="6">
        <v>22.03</v>
      </c>
      <c r="I655" s="6">
        <v>2.5099999999999998</v>
      </c>
      <c r="J655" s="6">
        <v>30</v>
      </c>
      <c r="K655" s="6">
        <v>22</v>
      </c>
      <c r="L655" s="6">
        <v>25</v>
      </c>
      <c r="M655" s="6">
        <v>91.9</v>
      </c>
      <c r="N655" s="6">
        <v>1010.6</v>
      </c>
      <c r="O655" s="6">
        <v>1</v>
      </c>
      <c r="P655" s="6">
        <v>0.93</v>
      </c>
      <c r="Q655" s="6">
        <v>149.68</v>
      </c>
      <c r="R655" s="6">
        <v>0</v>
      </c>
    </row>
    <row r="656" spans="1:18" ht="15.75" customHeight="1">
      <c r="A656" s="44">
        <v>43870.250153530091</v>
      </c>
      <c r="B656" s="6">
        <v>25.3</v>
      </c>
      <c r="C656" s="6">
        <v>36</v>
      </c>
      <c r="D656" s="6">
        <v>2.06</v>
      </c>
      <c r="E656" s="6">
        <v>0.37</v>
      </c>
      <c r="F656" s="6">
        <v>3.23</v>
      </c>
      <c r="G656" s="6">
        <v>16.670000000000002</v>
      </c>
      <c r="H656" s="6">
        <v>19.89</v>
      </c>
      <c r="I656" s="6">
        <v>2.52</v>
      </c>
      <c r="J656" s="6">
        <v>21</v>
      </c>
      <c r="K656" s="6">
        <v>8</v>
      </c>
      <c r="L656" s="6">
        <v>25.1</v>
      </c>
      <c r="M656" s="6">
        <v>92.2</v>
      </c>
      <c r="N656" s="6">
        <v>1011.1</v>
      </c>
      <c r="O656" s="6">
        <v>3</v>
      </c>
      <c r="P656" s="6">
        <v>0.38</v>
      </c>
      <c r="Q656" s="6">
        <v>211.03</v>
      </c>
      <c r="R656" s="6">
        <v>0</v>
      </c>
    </row>
    <row r="657" spans="1:18" ht="15.75" customHeight="1">
      <c r="A657" s="44">
        <v>43870.291820254628</v>
      </c>
      <c r="B657" s="6">
        <v>25.1</v>
      </c>
      <c r="C657" s="6">
        <v>36</v>
      </c>
      <c r="D657" s="6">
        <v>3.47</v>
      </c>
      <c r="E657" s="6">
        <v>0.4</v>
      </c>
      <c r="F657" s="6">
        <v>3.69</v>
      </c>
      <c r="G657" s="6">
        <v>15.12</v>
      </c>
      <c r="H657" s="6">
        <v>18.809999999999999</v>
      </c>
      <c r="I657" s="6">
        <v>2.59</v>
      </c>
      <c r="J657" s="6">
        <v>27</v>
      </c>
      <c r="K657" s="6">
        <v>14</v>
      </c>
      <c r="L657" s="6">
        <v>25.1</v>
      </c>
      <c r="M657" s="6">
        <v>92.1</v>
      </c>
      <c r="N657" s="6">
        <v>1011.8</v>
      </c>
      <c r="O657" s="6">
        <v>80</v>
      </c>
      <c r="P657" s="6">
        <v>0.96</v>
      </c>
      <c r="Q657" s="6">
        <v>171.73</v>
      </c>
      <c r="R657" s="6">
        <v>0</v>
      </c>
    </row>
    <row r="658" spans="1:18" ht="15.75" customHeight="1">
      <c r="A658" s="44">
        <v>43870.333486979165</v>
      </c>
      <c r="B658" s="6">
        <v>25.2</v>
      </c>
      <c r="C658" s="6">
        <v>36</v>
      </c>
      <c r="D658" s="6">
        <v>8.31</v>
      </c>
      <c r="E658" s="6">
        <v>0.32</v>
      </c>
      <c r="F658" s="6">
        <v>3.88</v>
      </c>
      <c r="G658" s="6">
        <v>12.8</v>
      </c>
      <c r="H658" s="6">
        <v>16.68</v>
      </c>
      <c r="I658" s="6">
        <v>2.4900000000000002</v>
      </c>
      <c r="J658" s="6">
        <v>14</v>
      </c>
      <c r="K658" s="6">
        <v>8</v>
      </c>
      <c r="L658" s="6">
        <v>27.1</v>
      </c>
      <c r="M658" s="6">
        <v>83.1</v>
      </c>
      <c r="N658" s="6">
        <v>1012.6</v>
      </c>
      <c r="O658" s="6">
        <v>370</v>
      </c>
      <c r="P658" s="6">
        <v>1.0900000000000001</v>
      </c>
      <c r="Q658" s="6">
        <v>181.17</v>
      </c>
      <c r="R658" s="6">
        <v>0</v>
      </c>
    </row>
    <row r="659" spans="1:18" ht="15.75" customHeight="1">
      <c r="A659" s="44">
        <v>43870.375153703702</v>
      </c>
      <c r="B659" s="6">
        <v>25.6</v>
      </c>
      <c r="C659" s="6">
        <v>36</v>
      </c>
      <c r="D659" s="6">
        <v>13.22</v>
      </c>
      <c r="E659" s="6">
        <v>0.21</v>
      </c>
      <c r="F659" s="6">
        <v>1.41</v>
      </c>
      <c r="G659" s="6">
        <v>8.8000000000000007</v>
      </c>
      <c r="H659" s="6">
        <v>10.210000000000001</v>
      </c>
      <c r="I659" s="6">
        <v>2.56</v>
      </c>
      <c r="J659" s="6">
        <v>9</v>
      </c>
      <c r="K659" s="6">
        <v>3</v>
      </c>
      <c r="L659" s="6">
        <v>28</v>
      </c>
      <c r="M659" s="6">
        <v>79</v>
      </c>
      <c r="N659" s="6">
        <v>1013</v>
      </c>
      <c r="O659" s="6">
        <v>427</v>
      </c>
      <c r="P659" s="6">
        <v>2.61</v>
      </c>
      <c r="Q659" s="6">
        <v>115.39</v>
      </c>
      <c r="R659" s="6">
        <v>0.4</v>
      </c>
    </row>
    <row r="660" spans="1:18" ht="15.75" customHeight="1">
      <c r="A660" s="44">
        <v>43870.41682042824</v>
      </c>
      <c r="B660" s="6">
        <v>25.3</v>
      </c>
      <c r="C660" s="6">
        <v>36</v>
      </c>
      <c r="D660" s="6">
        <v>16.7</v>
      </c>
      <c r="E660" s="6">
        <v>0.22</v>
      </c>
      <c r="F660" s="6">
        <v>1.01</v>
      </c>
      <c r="G660" s="6">
        <v>6.32</v>
      </c>
      <c r="H660" s="6">
        <v>7.33</v>
      </c>
      <c r="I660" s="6">
        <v>2.52</v>
      </c>
      <c r="J660" s="6">
        <v>0</v>
      </c>
      <c r="K660" s="6">
        <v>0</v>
      </c>
      <c r="L660" s="6">
        <v>28.2</v>
      </c>
      <c r="M660" s="6">
        <v>73</v>
      </c>
      <c r="N660" s="6">
        <v>1013.3</v>
      </c>
      <c r="O660" s="6">
        <v>896</v>
      </c>
      <c r="P660" s="6">
        <v>2.3199999999999998</v>
      </c>
      <c r="Q660" s="6">
        <v>107.79</v>
      </c>
      <c r="R660" s="6">
        <v>0</v>
      </c>
    </row>
    <row r="661" spans="1:18" ht="15.75" customHeight="1">
      <c r="A661" s="44">
        <v>43870.458487152777</v>
      </c>
      <c r="B661" s="6">
        <v>25.5</v>
      </c>
      <c r="C661" s="6">
        <v>36</v>
      </c>
      <c r="D661" s="6">
        <v>17.46</v>
      </c>
      <c r="E661" s="6">
        <v>0.18</v>
      </c>
      <c r="F661" s="6">
        <v>0.33</v>
      </c>
      <c r="G661" s="6">
        <v>5.34</v>
      </c>
      <c r="H661" s="6">
        <v>5.67</v>
      </c>
      <c r="I661" s="6">
        <v>2.2400000000000002</v>
      </c>
      <c r="J661" s="6">
        <v>0</v>
      </c>
      <c r="K661" s="6">
        <v>0</v>
      </c>
      <c r="L661" s="6">
        <v>30.1</v>
      </c>
      <c r="M661" s="6">
        <v>67.099999999999994</v>
      </c>
      <c r="N661" s="6">
        <v>1013</v>
      </c>
      <c r="O661" s="6">
        <v>963</v>
      </c>
      <c r="P661" s="6">
        <v>2.77</v>
      </c>
      <c r="Q661" s="6">
        <v>95.74</v>
      </c>
      <c r="R661" s="6">
        <v>0</v>
      </c>
    </row>
    <row r="662" spans="1:18" ht="15.75" customHeight="1">
      <c r="A662" s="44">
        <v>43870.500153877314</v>
      </c>
      <c r="B662" s="6">
        <v>25.5</v>
      </c>
      <c r="C662" s="6">
        <v>36</v>
      </c>
      <c r="D662" s="6">
        <v>17.73</v>
      </c>
      <c r="E662" s="6">
        <v>0.18</v>
      </c>
      <c r="F662" s="6">
        <v>0.36</v>
      </c>
      <c r="G662" s="6">
        <v>4.8099999999999996</v>
      </c>
      <c r="H662" s="6">
        <v>5.17</v>
      </c>
      <c r="I662" s="6">
        <v>2.14</v>
      </c>
      <c r="J662" s="6">
        <v>0</v>
      </c>
      <c r="K662" s="6">
        <v>11</v>
      </c>
      <c r="L662" s="6">
        <v>30.5</v>
      </c>
      <c r="M662" s="6">
        <v>65.400000000000006</v>
      </c>
      <c r="N662" s="6">
        <v>1012.7</v>
      </c>
      <c r="O662" s="6">
        <v>835</v>
      </c>
      <c r="P662" s="6">
        <v>3.39</v>
      </c>
      <c r="Q662" s="6">
        <v>60.39</v>
      </c>
      <c r="R662" s="6">
        <v>0</v>
      </c>
    </row>
    <row r="663" spans="1:18" ht="15.75" customHeight="1">
      <c r="A663" s="44">
        <v>43870.541820601851</v>
      </c>
      <c r="B663" s="6">
        <v>25.5</v>
      </c>
      <c r="C663" s="6">
        <v>36</v>
      </c>
      <c r="D663" s="6">
        <v>16.98</v>
      </c>
      <c r="E663" s="6">
        <v>0.18</v>
      </c>
      <c r="F663" s="6">
        <v>0.56000000000000005</v>
      </c>
      <c r="G663" s="6">
        <v>4.54</v>
      </c>
      <c r="H663" s="6">
        <v>5.0999999999999996</v>
      </c>
      <c r="I663" s="6">
        <v>2.6</v>
      </c>
      <c r="J663" s="6">
        <v>0</v>
      </c>
      <c r="K663" s="6">
        <v>6</v>
      </c>
      <c r="L663" s="6">
        <v>30.6</v>
      </c>
      <c r="M663" s="6">
        <v>65.3</v>
      </c>
      <c r="N663" s="6">
        <v>1012</v>
      </c>
      <c r="O663" s="6">
        <v>863</v>
      </c>
      <c r="P663" s="6">
        <v>4.1500000000000004</v>
      </c>
      <c r="Q663" s="6">
        <v>69.12</v>
      </c>
      <c r="R663" s="6">
        <v>0</v>
      </c>
    </row>
    <row r="664" spans="1:18" ht="15.75" customHeight="1">
      <c r="A664" s="44">
        <v>43870.583487326388</v>
      </c>
      <c r="B664" s="6">
        <v>25.6</v>
      </c>
      <c r="C664" s="6">
        <v>36</v>
      </c>
      <c r="D664" s="6">
        <v>16.190000000000001</v>
      </c>
      <c r="E664" s="6">
        <v>0.18</v>
      </c>
      <c r="F664" s="6">
        <v>0.41</v>
      </c>
      <c r="G664" s="6">
        <v>4.22</v>
      </c>
      <c r="H664" s="6">
        <v>4.63</v>
      </c>
      <c r="I664" s="6">
        <v>3</v>
      </c>
      <c r="J664" s="6">
        <v>0</v>
      </c>
      <c r="K664" s="6">
        <v>0</v>
      </c>
      <c r="L664" s="6">
        <v>30.7</v>
      </c>
      <c r="M664" s="6">
        <v>64.2</v>
      </c>
      <c r="N664" s="6">
        <v>1011.4</v>
      </c>
      <c r="O664" s="6">
        <v>695</v>
      </c>
      <c r="P664" s="6">
        <v>3.8</v>
      </c>
      <c r="Q664" s="6">
        <v>57.37</v>
      </c>
      <c r="R664" s="6">
        <v>0</v>
      </c>
    </row>
    <row r="665" spans="1:18" ht="15.75" customHeight="1">
      <c r="A665" s="44">
        <v>43870.625154050926</v>
      </c>
      <c r="B665" s="6">
        <v>25.9</v>
      </c>
      <c r="C665" s="6">
        <v>36</v>
      </c>
      <c r="D665" s="6">
        <v>15.96</v>
      </c>
      <c r="E665" s="6">
        <v>0.21</v>
      </c>
      <c r="F665" s="6">
        <v>0.42</v>
      </c>
      <c r="G665" s="6">
        <v>3.89</v>
      </c>
      <c r="H665" s="6">
        <v>4.3099999999999996</v>
      </c>
      <c r="I665" s="6">
        <v>3.27</v>
      </c>
      <c r="J665" s="6">
        <v>0</v>
      </c>
      <c r="K665" s="6">
        <v>0</v>
      </c>
      <c r="L665" s="6">
        <v>30.5</v>
      </c>
      <c r="M665" s="6">
        <v>66</v>
      </c>
      <c r="N665" s="6">
        <v>1010.9</v>
      </c>
      <c r="O665" s="6">
        <v>629</v>
      </c>
      <c r="P665" s="6">
        <v>3.74</v>
      </c>
      <c r="Q665" s="6">
        <v>50.35</v>
      </c>
      <c r="R665" s="6">
        <v>0</v>
      </c>
    </row>
    <row r="666" spans="1:18" ht="15.75" customHeight="1">
      <c r="A666" s="44">
        <v>43870.666820775463</v>
      </c>
      <c r="B666" s="6">
        <v>26.1</v>
      </c>
      <c r="C666" s="6">
        <v>36</v>
      </c>
      <c r="D666" s="6">
        <v>15.84</v>
      </c>
      <c r="E666" s="6">
        <v>0.19</v>
      </c>
      <c r="F666" s="6">
        <v>0.27</v>
      </c>
      <c r="G666" s="6">
        <v>3.66</v>
      </c>
      <c r="H666" s="6">
        <v>3.92</v>
      </c>
      <c r="I666" s="6">
        <v>2.9</v>
      </c>
      <c r="J666" s="6">
        <v>0</v>
      </c>
      <c r="K666" s="6">
        <v>8</v>
      </c>
      <c r="L666" s="6">
        <v>29.9</v>
      </c>
      <c r="M666" s="6">
        <v>69.2</v>
      </c>
      <c r="N666" s="6">
        <v>1010.4</v>
      </c>
      <c r="O666" s="6">
        <v>362</v>
      </c>
      <c r="P666" s="6">
        <v>3.76</v>
      </c>
      <c r="Q666" s="6">
        <v>38.14</v>
      </c>
      <c r="R666" s="6">
        <v>0</v>
      </c>
    </row>
    <row r="667" spans="1:18" ht="15.75" customHeight="1">
      <c r="A667" s="44">
        <v>43870.7084875</v>
      </c>
      <c r="B667" s="6">
        <v>25.7</v>
      </c>
      <c r="C667" s="6">
        <v>36</v>
      </c>
      <c r="D667" s="6">
        <v>14.57</v>
      </c>
      <c r="E667" s="6">
        <v>0.2</v>
      </c>
      <c r="F667" s="6">
        <v>0.31</v>
      </c>
      <c r="G667" s="6">
        <v>3.98</v>
      </c>
      <c r="H667" s="6">
        <v>4.29</v>
      </c>
      <c r="I667" s="6">
        <v>2.27</v>
      </c>
      <c r="J667" s="6">
        <v>1</v>
      </c>
      <c r="K667" s="6">
        <v>3</v>
      </c>
      <c r="L667" s="6">
        <v>29.2</v>
      </c>
      <c r="M667" s="6">
        <v>73.099999999999994</v>
      </c>
      <c r="N667" s="6">
        <v>1009.9</v>
      </c>
      <c r="O667" s="6">
        <v>113</v>
      </c>
      <c r="P667" s="6">
        <v>2.58</v>
      </c>
      <c r="Q667" s="6">
        <v>54.59</v>
      </c>
      <c r="R667" s="6">
        <v>0</v>
      </c>
    </row>
    <row r="668" spans="1:18" ht="15.75" customHeight="1">
      <c r="A668" s="44">
        <v>43870.750154224537</v>
      </c>
      <c r="B668" s="6">
        <v>25.3</v>
      </c>
      <c r="C668" s="6">
        <v>36</v>
      </c>
      <c r="D668" s="6">
        <v>13.43</v>
      </c>
      <c r="E668" s="6">
        <v>0.22</v>
      </c>
      <c r="F668" s="6">
        <v>0.34</v>
      </c>
      <c r="G668" s="6">
        <v>4.5999999999999996</v>
      </c>
      <c r="H668" s="6">
        <v>4.93</v>
      </c>
      <c r="I668" s="6">
        <v>2.2999999999999998</v>
      </c>
      <c r="J668" s="6">
        <v>1</v>
      </c>
      <c r="K668" s="6">
        <v>7</v>
      </c>
      <c r="L668" s="6">
        <v>28.6</v>
      </c>
      <c r="M668" s="6">
        <v>76.8</v>
      </c>
      <c r="N668" s="6">
        <v>1010.3</v>
      </c>
      <c r="O668" s="6">
        <v>36</v>
      </c>
      <c r="P668" s="6">
        <v>2.59</v>
      </c>
      <c r="Q668" s="6">
        <v>49.23</v>
      </c>
      <c r="R668" s="6">
        <v>0</v>
      </c>
    </row>
    <row r="669" spans="1:18" ht="15.75" customHeight="1">
      <c r="A669" s="44">
        <v>43870.791820949074</v>
      </c>
      <c r="B669" s="6">
        <v>25.5</v>
      </c>
      <c r="C669" s="6">
        <v>36</v>
      </c>
      <c r="D669" s="6">
        <v>12.21</v>
      </c>
      <c r="E669" s="6">
        <v>0.24</v>
      </c>
      <c r="F669" s="6">
        <v>0.33</v>
      </c>
      <c r="G669" s="6">
        <v>4.87</v>
      </c>
      <c r="H669" s="6">
        <v>5.2</v>
      </c>
      <c r="I669" s="6">
        <v>2.66</v>
      </c>
      <c r="J669" s="6">
        <v>3</v>
      </c>
      <c r="K669" s="6">
        <v>5</v>
      </c>
      <c r="L669" s="6">
        <v>28.3</v>
      </c>
      <c r="M669" s="6">
        <v>78.2</v>
      </c>
      <c r="N669" s="6">
        <v>1011</v>
      </c>
      <c r="O669" s="6">
        <v>1</v>
      </c>
      <c r="P669" s="6">
        <v>2.2599999999999998</v>
      </c>
      <c r="Q669" s="6">
        <v>31.3</v>
      </c>
      <c r="R669" s="6">
        <v>0</v>
      </c>
    </row>
    <row r="670" spans="1:18" ht="15.75" customHeight="1">
      <c r="A670" s="44">
        <v>43870.833487673612</v>
      </c>
      <c r="B670" s="6">
        <v>25.5</v>
      </c>
      <c r="C670" s="6">
        <v>36</v>
      </c>
      <c r="D670" s="6">
        <v>11.38</v>
      </c>
      <c r="E670" s="6">
        <v>0.24</v>
      </c>
      <c r="F670" s="6">
        <v>0.48</v>
      </c>
      <c r="G670" s="6">
        <v>5.36</v>
      </c>
      <c r="H670" s="6">
        <v>5.84</v>
      </c>
      <c r="I670" s="6">
        <v>2.64</v>
      </c>
      <c r="J670" s="6">
        <v>7</v>
      </c>
      <c r="K670" s="6">
        <v>5</v>
      </c>
      <c r="L670" s="6">
        <v>28.3</v>
      </c>
      <c r="M670" s="6">
        <v>80</v>
      </c>
      <c r="N670" s="6">
        <v>1012.3</v>
      </c>
      <c r="O670" s="6">
        <v>1</v>
      </c>
      <c r="P670" s="6">
        <v>1.93</v>
      </c>
      <c r="Q670" s="6">
        <v>20.16</v>
      </c>
      <c r="R670" s="6">
        <v>0</v>
      </c>
    </row>
    <row r="671" spans="1:18" ht="15.75" customHeight="1">
      <c r="A671" s="44">
        <v>43870.875154398149</v>
      </c>
      <c r="B671" s="6">
        <v>25.4</v>
      </c>
      <c r="C671" s="6">
        <v>36</v>
      </c>
      <c r="D671" s="6">
        <v>11.32</v>
      </c>
      <c r="E671" s="6">
        <v>0.28999999999999998</v>
      </c>
      <c r="F671" s="6">
        <v>0.43</v>
      </c>
      <c r="G671" s="6">
        <v>5.62</v>
      </c>
      <c r="H671" s="6">
        <v>6.05</v>
      </c>
      <c r="I671" s="6">
        <v>2.83</v>
      </c>
      <c r="J671" s="6">
        <v>4</v>
      </c>
      <c r="K671" s="6">
        <v>7</v>
      </c>
      <c r="L671" s="6">
        <v>28.1</v>
      </c>
      <c r="M671" s="6">
        <v>80.900000000000006</v>
      </c>
      <c r="N671" s="6">
        <v>1013</v>
      </c>
      <c r="O671" s="6">
        <v>1</v>
      </c>
      <c r="P671" s="6">
        <v>1.84</v>
      </c>
      <c r="Q671" s="6">
        <v>23.47</v>
      </c>
      <c r="R671" s="6">
        <v>0</v>
      </c>
    </row>
    <row r="672" spans="1:18" ht="15.75" customHeight="1">
      <c r="A672" s="44">
        <v>43870.916821122686</v>
      </c>
      <c r="B672" s="6">
        <v>25.7</v>
      </c>
      <c r="C672" s="6">
        <v>36</v>
      </c>
      <c r="D672" s="6">
        <v>11.61</v>
      </c>
      <c r="E672" s="6">
        <v>0.26</v>
      </c>
      <c r="F672" s="6">
        <v>0.22</v>
      </c>
      <c r="G672" s="6">
        <v>5.12</v>
      </c>
      <c r="H672" s="6">
        <v>5.34</v>
      </c>
      <c r="I672" s="6">
        <v>2.78</v>
      </c>
      <c r="J672" s="6">
        <v>3</v>
      </c>
      <c r="K672" s="6">
        <v>7</v>
      </c>
      <c r="L672" s="6">
        <v>28</v>
      </c>
      <c r="M672" s="6">
        <v>79.7</v>
      </c>
      <c r="N672" s="6">
        <v>1013.4</v>
      </c>
      <c r="O672" s="6">
        <v>1</v>
      </c>
      <c r="P672" s="6">
        <v>2.09</v>
      </c>
      <c r="Q672" s="6">
        <v>36.19</v>
      </c>
      <c r="R672" s="6">
        <v>0</v>
      </c>
    </row>
    <row r="673" spans="1:18" ht="15.75" customHeight="1">
      <c r="A673" s="44">
        <v>43870.958487847223</v>
      </c>
      <c r="B673" s="6">
        <v>25.5</v>
      </c>
      <c r="C673" s="6">
        <v>36</v>
      </c>
      <c r="D673" s="6">
        <v>11.8</v>
      </c>
      <c r="E673" s="6">
        <v>0.23</v>
      </c>
      <c r="F673" s="6">
        <v>0.25</v>
      </c>
      <c r="G673" s="6">
        <v>4.37</v>
      </c>
      <c r="H673" s="6">
        <v>4.63</v>
      </c>
      <c r="I673" s="6">
        <v>2.72</v>
      </c>
      <c r="J673" s="6">
        <v>3</v>
      </c>
      <c r="K673" s="6">
        <v>3</v>
      </c>
      <c r="L673" s="6">
        <v>27.8</v>
      </c>
      <c r="M673" s="6">
        <v>79.599999999999994</v>
      </c>
      <c r="N673" s="6">
        <v>1013.5</v>
      </c>
      <c r="O673" s="6">
        <v>0</v>
      </c>
      <c r="P673" s="6">
        <v>1.87</v>
      </c>
      <c r="Q673" s="6">
        <v>47.05</v>
      </c>
      <c r="R673" s="6">
        <v>0</v>
      </c>
    </row>
    <row r="674" spans="1:18" ht="15.75" customHeight="1">
      <c r="A674" s="44">
        <v>43871.000154571761</v>
      </c>
      <c r="B674" s="6">
        <v>25.7</v>
      </c>
      <c r="C674" s="6">
        <v>36</v>
      </c>
      <c r="D674" s="6">
        <v>10.9</v>
      </c>
      <c r="E674" s="6">
        <v>0.28000000000000003</v>
      </c>
      <c r="F674" s="6">
        <v>0.11</v>
      </c>
      <c r="G674" s="6">
        <v>4.8499999999999996</v>
      </c>
      <c r="H674" s="6">
        <v>4.96</v>
      </c>
      <c r="I674" s="6">
        <v>2.66</v>
      </c>
      <c r="J674" s="6">
        <v>5</v>
      </c>
      <c r="K674" s="6">
        <v>2</v>
      </c>
      <c r="L674" s="6">
        <v>27.7</v>
      </c>
      <c r="M674" s="6">
        <v>81.7</v>
      </c>
      <c r="N674" s="6">
        <v>1013.5</v>
      </c>
      <c r="O674" s="6">
        <v>1</v>
      </c>
      <c r="P674" s="6">
        <v>1.54</v>
      </c>
      <c r="Q674" s="6">
        <v>52.07</v>
      </c>
      <c r="R674" s="6">
        <v>0</v>
      </c>
    </row>
    <row r="675" spans="1:18" ht="15.75" customHeight="1">
      <c r="A675" s="44">
        <v>43871.041821296298</v>
      </c>
      <c r="B675" s="6">
        <v>25.8</v>
      </c>
      <c r="C675" s="6">
        <v>36</v>
      </c>
      <c r="D675" s="6">
        <v>12.41</v>
      </c>
      <c r="E675" s="6">
        <v>0.22</v>
      </c>
      <c r="F675" s="6">
        <v>0.13</v>
      </c>
      <c r="G675" s="6">
        <v>3.9</v>
      </c>
      <c r="H675" s="6">
        <v>4.03</v>
      </c>
      <c r="I675" s="6">
        <v>2.2000000000000002</v>
      </c>
      <c r="J675" s="6">
        <v>3</v>
      </c>
      <c r="K675" s="6">
        <v>3</v>
      </c>
      <c r="L675" s="6">
        <v>27.8</v>
      </c>
      <c r="M675" s="6">
        <v>81.099999999999994</v>
      </c>
      <c r="N675" s="6">
        <v>1012.8</v>
      </c>
      <c r="O675" s="6">
        <v>1</v>
      </c>
      <c r="P675" s="6">
        <v>2.09</v>
      </c>
      <c r="Q675" s="6">
        <v>42.27</v>
      </c>
      <c r="R675" s="6">
        <v>0</v>
      </c>
    </row>
    <row r="676" spans="1:18" ht="15.75" customHeight="1">
      <c r="A676" s="44">
        <v>43871.083488020835</v>
      </c>
      <c r="B676" s="6">
        <v>25.4</v>
      </c>
      <c r="C676" s="6">
        <v>36</v>
      </c>
      <c r="D676" s="6">
        <v>11.95</v>
      </c>
      <c r="E676" s="6">
        <v>0.24</v>
      </c>
      <c r="F676" s="6">
        <v>0.09</v>
      </c>
      <c r="G676" s="6">
        <v>3.49</v>
      </c>
      <c r="H676" s="6">
        <v>3.58</v>
      </c>
      <c r="I676" s="6">
        <v>2.3199999999999998</v>
      </c>
      <c r="J676" s="6">
        <v>0</v>
      </c>
      <c r="K676" s="6">
        <v>3</v>
      </c>
      <c r="L676" s="6">
        <v>26.2</v>
      </c>
      <c r="M676" s="6">
        <v>90.2</v>
      </c>
      <c r="N676" s="6">
        <v>1011.6</v>
      </c>
      <c r="O676" s="6">
        <v>2</v>
      </c>
      <c r="P676" s="6">
        <v>1.42</v>
      </c>
      <c r="Q676" s="6">
        <v>66.459999999999994</v>
      </c>
      <c r="R676" s="6">
        <v>7</v>
      </c>
    </row>
    <row r="677" spans="1:18" ht="15.75" customHeight="1">
      <c r="A677" s="44">
        <v>43871.125154745372</v>
      </c>
      <c r="B677" s="6">
        <v>25.5</v>
      </c>
      <c r="C677" s="6">
        <v>36</v>
      </c>
      <c r="D677" s="6">
        <v>8.4</v>
      </c>
      <c r="E677" s="6">
        <v>0.25</v>
      </c>
      <c r="F677" s="6">
        <v>0.14000000000000001</v>
      </c>
      <c r="G677" s="6">
        <v>4.09</v>
      </c>
      <c r="H677" s="6">
        <v>4.22</v>
      </c>
      <c r="I677" s="6">
        <v>2.42</v>
      </c>
      <c r="J677" s="6">
        <v>0</v>
      </c>
      <c r="K677" s="6">
        <v>3</v>
      </c>
      <c r="L677" s="6">
        <v>26</v>
      </c>
      <c r="M677" s="6">
        <v>94.3</v>
      </c>
      <c r="N677" s="6">
        <v>1011.1</v>
      </c>
      <c r="O677" s="6">
        <v>3</v>
      </c>
      <c r="P677" s="6">
        <v>0.92</v>
      </c>
      <c r="Q677" s="6">
        <v>89.72</v>
      </c>
      <c r="R677" s="6">
        <v>0</v>
      </c>
    </row>
    <row r="678" spans="1:18" ht="15.75" customHeight="1">
      <c r="A678" s="44">
        <v>43871.166821469909</v>
      </c>
      <c r="B678" s="6">
        <v>25.6</v>
      </c>
      <c r="C678" s="6">
        <v>36</v>
      </c>
      <c r="D678" s="6">
        <v>5.19</v>
      </c>
      <c r="E678" s="6">
        <v>0.3</v>
      </c>
      <c r="F678" s="6">
        <v>0.38</v>
      </c>
      <c r="G678" s="6">
        <v>5.49</v>
      </c>
      <c r="H678" s="6">
        <v>5.87</v>
      </c>
      <c r="I678" s="6">
        <v>2.4</v>
      </c>
      <c r="J678" s="6">
        <v>0</v>
      </c>
      <c r="K678" s="6">
        <v>1</v>
      </c>
      <c r="L678" s="6">
        <v>26</v>
      </c>
      <c r="M678" s="6">
        <v>95.1</v>
      </c>
      <c r="N678" s="6">
        <v>1011</v>
      </c>
      <c r="O678" s="6">
        <v>2</v>
      </c>
      <c r="P678" s="6">
        <v>0.56999999999999995</v>
      </c>
      <c r="Q678" s="6">
        <v>157.44</v>
      </c>
      <c r="R678" s="6">
        <v>0</v>
      </c>
    </row>
    <row r="679" spans="1:18" ht="15.75" customHeight="1">
      <c r="A679" s="44">
        <v>43871.208488194447</v>
      </c>
      <c r="B679" s="6">
        <v>25.5</v>
      </c>
      <c r="C679" s="6">
        <v>36</v>
      </c>
      <c r="D679" s="6">
        <v>7.53</v>
      </c>
      <c r="E679" s="6">
        <v>0.26</v>
      </c>
      <c r="F679" s="6">
        <v>0.59</v>
      </c>
      <c r="G679" s="6">
        <v>7.32</v>
      </c>
      <c r="H679" s="6">
        <v>7.91</v>
      </c>
      <c r="I679" s="6">
        <v>2.27</v>
      </c>
      <c r="J679" s="6">
        <v>0</v>
      </c>
      <c r="K679" s="6">
        <v>0</v>
      </c>
      <c r="L679" s="6">
        <v>25.4</v>
      </c>
      <c r="M679" s="6">
        <v>92.5</v>
      </c>
      <c r="N679" s="6">
        <v>1011.1</v>
      </c>
      <c r="O679" s="6">
        <v>2</v>
      </c>
      <c r="P679" s="6">
        <v>1.68</v>
      </c>
      <c r="Q679" s="6">
        <v>103.83</v>
      </c>
      <c r="R679" s="6">
        <v>0.2</v>
      </c>
    </row>
    <row r="680" spans="1:18" ht="15.75" customHeight="1">
      <c r="A680" s="44">
        <v>43871.250154918984</v>
      </c>
      <c r="B680" s="6">
        <v>25.3</v>
      </c>
      <c r="C680" s="6">
        <v>36</v>
      </c>
      <c r="D680" s="6">
        <v>3.47</v>
      </c>
      <c r="E680" s="6">
        <v>0.3</v>
      </c>
      <c r="F680" s="6">
        <v>2.58</v>
      </c>
      <c r="G680" s="6">
        <v>10.52</v>
      </c>
      <c r="H680" s="6">
        <v>13.11</v>
      </c>
      <c r="I680" s="6">
        <v>2.56</v>
      </c>
      <c r="J680" s="6">
        <v>0</v>
      </c>
      <c r="K680" s="6">
        <v>3</v>
      </c>
      <c r="L680" s="6">
        <v>25.2</v>
      </c>
      <c r="M680" s="6">
        <v>94.4</v>
      </c>
      <c r="N680" s="6">
        <v>1011.5</v>
      </c>
      <c r="O680" s="6">
        <v>11</v>
      </c>
      <c r="P680" s="6">
        <v>1.44</v>
      </c>
      <c r="Q680" s="6">
        <v>121.27</v>
      </c>
      <c r="R680" s="6">
        <v>0.2</v>
      </c>
    </row>
    <row r="681" spans="1:18" ht="15.75" customHeight="1">
      <c r="A681" s="44">
        <v>43871.291821643521</v>
      </c>
      <c r="B681" s="6">
        <v>25.1</v>
      </c>
      <c r="C681" s="6">
        <v>36</v>
      </c>
      <c r="D681" s="6">
        <v>2.2599999999999998</v>
      </c>
      <c r="E681" s="6">
        <v>0.51</v>
      </c>
      <c r="F681" s="6">
        <v>14.73</v>
      </c>
      <c r="G681" s="6">
        <v>12.51</v>
      </c>
      <c r="H681" s="6">
        <v>27.24</v>
      </c>
      <c r="I681" s="6">
        <v>2.69</v>
      </c>
      <c r="J681" s="6">
        <v>3</v>
      </c>
      <c r="K681" s="6">
        <v>5</v>
      </c>
      <c r="L681" s="6">
        <v>25.6</v>
      </c>
      <c r="M681" s="6">
        <v>94</v>
      </c>
      <c r="N681" s="6">
        <v>1012</v>
      </c>
      <c r="O681" s="6">
        <v>113</v>
      </c>
      <c r="P681" s="6">
        <v>1.43</v>
      </c>
      <c r="Q681" s="6">
        <v>123.21</v>
      </c>
      <c r="R681" s="6">
        <v>0.6</v>
      </c>
    </row>
    <row r="682" spans="1:18" ht="15.75" customHeight="1">
      <c r="A682" s="44">
        <v>43871.333488368058</v>
      </c>
      <c r="B682" s="6">
        <v>25.2</v>
      </c>
      <c r="C682" s="6">
        <v>36</v>
      </c>
      <c r="D682" s="6">
        <v>7.74</v>
      </c>
      <c r="E682" s="6">
        <v>0.4</v>
      </c>
      <c r="F682" s="6">
        <v>6.71</v>
      </c>
      <c r="G682" s="6">
        <v>9.0299999999999994</v>
      </c>
      <c r="H682" s="6">
        <v>15.74</v>
      </c>
      <c r="I682" s="6">
        <v>2.69</v>
      </c>
      <c r="J682" s="6">
        <v>0</v>
      </c>
      <c r="K682" s="6">
        <v>3</v>
      </c>
      <c r="L682" s="6">
        <v>27.2</v>
      </c>
      <c r="M682" s="6">
        <v>86</v>
      </c>
      <c r="N682" s="6">
        <v>1012.8</v>
      </c>
      <c r="O682" s="6">
        <v>394</v>
      </c>
      <c r="P682" s="6">
        <v>2.9</v>
      </c>
      <c r="Q682" s="6">
        <v>106.33</v>
      </c>
      <c r="R682" s="6">
        <v>0</v>
      </c>
    </row>
    <row r="683" spans="1:18" ht="15.75" customHeight="1">
      <c r="A683" s="44">
        <v>43871.375155092595</v>
      </c>
      <c r="B683" s="6"/>
      <c r="C683" s="6">
        <v>36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</row>
    <row r="684" spans="1:18" ht="15.75" customHeight="1">
      <c r="A684" s="44">
        <v>43871.416821817133</v>
      </c>
      <c r="B684" s="6"/>
      <c r="C684" s="6">
        <v>36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</row>
    <row r="685" spans="1:18" ht="15.75" customHeight="1">
      <c r="A685" s="44">
        <v>43871.45848854167</v>
      </c>
      <c r="B685" s="6"/>
      <c r="C685" s="6">
        <v>36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</row>
    <row r="686" spans="1:18" ht="15.75" customHeight="1">
      <c r="A686" s="44">
        <v>43871.500155266207</v>
      </c>
      <c r="B686" s="6"/>
      <c r="C686" s="6">
        <v>36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</row>
    <row r="687" spans="1:18" ht="15.75" customHeight="1">
      <c r="A687" s="44">
        <v>43871.541821990744</v>
      </c>
      <c r="B687" s="6"/>
      <c r="C687" s="6">
        <v>36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</row>
    <row r="688" spans="1:18" ht="15.75" customHeight="1">
      <c r="A688" s="44">
        <v>43871.583488715274</v>
      </c>
      <c r="B688" s="6"/>
      <c r="C688" s="6">
        <v>36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</row>
    <row r="689" spans="1:18" ht="15.75" customHeight="1">
      <c r="A689" s="44">
        <v>43871.625155439811</v>
      </c>
      <c r="B689" s="6"/>
      <c r="C689" s="6">
        <v>36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</row>
    <row r="690" spans="1:18" ht="15.75" customHeight="1">
      <c r="A690" s="44">
        <v>43871.666822164349</v>
      </c>
      <c r="B690" s="6"/>
      <c r="C690" s="6">
        <v>36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</row>
    <row r="691" spans="1:18" ht="15.75" customHeight="1">
      <c r="A691" s="44">
        <v>43871.708488888886</v>
      </c>
      <c r="B691" s="6"/>
      <c r="C691" s="6">
        <v>36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</row>
    <row r="692" spans="1:18" ht="15.75" customHeight="1">
      <c r="A692" s="44">
        <v>43871.750155613423</v>
      </c>
      <c r="B692" s="6"/>
      <c r="C692" s="6">
        <v>36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</row>
    <row r="693" spans="1:18" ht="15.75" customHeight="1">
      <c r="A693" s="44">
        <v>43871.79182233796</v>
      </c>
      <c r="B693" s="6"/>
      <c r="C693" s="6">
        <v>36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</row>
    <row r="694" spans="1:18" ht="15.75" customHeight="1">
      <c r="A694" s="44">
        <v>43871.833489062497</v>
      </c>
      <c r="B694" s="6"/>
      <c r="C694" s="6">
        <v>36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</row>
    <row r="695" spans="1:18" ht="15.75" customHeight="1">
      <c r="A695" s="44">
        <v>43871.875155787035</v>
      </c>
      <c r="B695" s="6"/>
      <c r="C695" s="6">
        <v>36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</row>
    <row r="696" spans="1:18" ht="15.75" customHeight="1">
      <c r="A696" s="44">
        <v>43871.916822511572</v>
      </c>
      <c r="B696" s="6"/>
      <c r="C696" s="6">
        <v>36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</row>
    <row r="697" spans="1:18" ht="15.75" customHeight="1">
      <c r="A697" s="44">
        <v>43871.958489236109</v>
      </c>
      <c r="B697" s="6"/>
      <c r="C697" s="6">
        <v>36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</row>
    <row r="698" spans="1:18" ht="15.75" customHeight="1">
      <c r="A698" s="44">
        <v>43872.000155960646</v>
      </c>
      <c r="B698" s="6"/>
      <c r="C698" s="6">
        <v>36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</row>
    <row r="699" spans="1:18" ht="15.75" customHeight="1">
      <c r="A699" s="44">
        <v>43872.041822685183</v>
      </c>
      <c r="B699" s="6"/>
      <c r="C699" s="6">
        <v>36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</row>
    <row r="700" spans="1:18" ht="15.75" customHeight="1">
      <c r="A700" s="44">
        <v>43872.083489409721</v>
      </c>
      <c r="B700" s="6"/>
      <c r="C700" s="6">
        <v>36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</row>
    <row r="701" spans="1:18" ht="15.75" customHeight="1">
      <c r="A701" s="44">
        <v>43872.125156134258</v>
      </c>
      <c r="B701" s="6"/>
      <c r="C701" s="6">
        <v>36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</row>
    <row r="702" spans="1:18" ht="15.75" customHeight="1">
      <c r="A702" s="44">
        <v>43872.166822858795</v>
      </c>
      <c r="B702" s="6"/>
      <c r="C702" s="6">
        <v>36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</row>
    <row r="703" spans="1:18" ht="15.75" customHeight="1">
      <c r="A703" s="44">
        <v>43872.208489583332</v>
      </c>
      <c r="B703" s="6"/>
      <c r="C703" s="6">
        <v>36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</row>
    <row r="704" spans="1:18" ht="15.75" customHeight="1">
      <c r="A704" s="44">
        <v>43872.250156307869</v>
      </c>
      <c r="B704" s="6"/>
      <c r="C704" s="6">
        <v>36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</row>
    <row r="705" spans="1:18" ht="15.75" customHeight="1">
      <c r="A705" s="44">
        <v>43872.291823032407</v>
      </c>
      <c r="B705" s="6"/>
      <c r="C705" s="6">
        <v>36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</row>
    <row r="706" spans="1:18" ht="15.75" customHeight="1">
      <c r="A706" s="44">
        <v>43872.333489756944</v>
      </c>
      <c r="B706" s="6"/>
      <c r="C706" s="6">
        <v>36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</row>
    <row r="707" spans="1:18" ht="15.75" customHeight="1">
      <c r="A707" s="44">
        <v>43872.375156481481</v>
      </c>
      <c r="B707" s="6"/>
      <c r="C707" s="6">
        <v>36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</row>
    <row r="708" spans="1:18" ht="15.75" customHeight="1">
      <c r="A708" s="44">
        <v>43872.416823206018</v>
      </c>
      <c r="B708" s="6"/>
      <c r="C708" s="6">
        <v>36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</row>
    <row r="709" spans="1:18" ht="15.75" customHeight="1">
      <c r="A709" s="44">
        <v>43872.458489930556</v>
      </c>
      <c r="B709" s="6"/>
      <c r="C709" s="6">
        <v>36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</row>
    <row r="710" spans="1:18" ht="15.75" customHeight="1">
      <c r="A710" s="44">
        <v>43872.500156655093</v>
      </c>
      <c r="B710" s="6"/>
      <c r="C710" s="6">
        <v>36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</row>
    <row r="711" spans="1:18" ht="15.75" customHeight="1">
      <c r="A711" s="44">
        <v>43872.54182337963</v>
      </c>
      <c r="B711" s="6"/>
      <c r="C711" s="6">
        <v>36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</row>
    <row r="712" spans="1:18" ht="15.75" customHeight="1">
      <c r="A712" s="44">
        <v>43872.583490104167</v>
      </c>
      <c r="B712" s="6"/>
      <c r="C712" s="6">
        <v>36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</row>
    <row r="713" spans="1:18" ht="15.75" customHeight="1">
      <c r="A713" s="44">
        <v>43872.625156828704</v>
      </c>
      <c r="B713" s="6"/>
      <c r="C713" s="6">
        <v>36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</row>
    <row r="714" spans="1:18" ht="15.75" customHeight="1">
      <c r="A714" s="44">
        <v>43872.666823553242</v>
      </c>
      <c r="B714" s="6"/>
      <c r="C714" s="6">
        <v>36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</row>
    <row r="715" spans="1:18" ht="15.75" customHeight="1">
      <c r="A715" s="44">
        <v>43872.708490277779</v>
      </c>
      <c r="B715" s="6"/>
      <c r="C715" s="6">
        <v>36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</row>
    <row r="716" spans="1:18" ht="15.75" customHeight="1">
      <c r="A716" s="44">
        <v>43872.750157002316</v>
      </c>
      <c r="B716" s="6"/>
      <c r="C716" s="6">
        <v>36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</row>
    <row r="717" spans="1:18" ht="15.75" customHeight="1">
      <c r="A717" s="44">
        <v>43872.791823726853</v>
      </c>
      <c r="B717" s="6"/>
      <c r="C717" s="6">
        <v>36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</row>
    <row r="718" spans="1:18" ht="15.75" customHeight="1">
      <c r="A718" s="44">
        <v>43872.83349045139</v>
      </c>
      <c r="B718" s="6"/>
      <c r="C718" s="6">
        <v>36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</row>
    <row r="719" spans="1:18" ht="15.75" customHeight="1">
      <c r="A719" s="44">
        <v>43872.875157175928</v>
      </c>
      <c r="B719" s="6"/>
      <c r="C719" s="6">
        <v>36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</row>
    <row r="720" spans="1:18" ht="15.75" customHeight="1">
      <c r="A720" s="44">
        <v>43872.916823900465</v>
      </c>
      <c r="B720" s="6"/>
      <c r="C720" s="6">
        <v>36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</row>
    <row r="721" spans="1:18" ht="15.75" customHeight="1">
      <c r="A721" s="44">
        <v>43872.958490625002</v>
      </c>
      <c r="B721" s="6"/>
      <c r="C721" s="6">
        <v>36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</row>
    <row r="722" spans="1:18" ht="15.75" customHeight="1">
      <c r="A722" s="44">
        <v>43873.000157349539</v>
      </c>
      <c r="B722" s="6"/>
      <c r="C722" s="6">
        <v>36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</row>
    <row r="723" spans="1:18" ht="15.75" customHeight="1">
      <c r="A723" s="44">
        <v>43873.041824074076</v>
      </c>
      <c r="B723" s="6"/>
      <c r="C723" s="6">
        <v>36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</row>
    <row r="724" spans="1:18" ht="15.75" customHeight="1">
      <c r="A724" s="44">
        <v>43873.083490798614</v>
      </c>
      <c r="B724" s="6"/>
      <c r="C724" s="6">
        <v>36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</row>
    <row r="725" spans="1:18" ht="15.75" customHeight="1">
      <c r="A725" s="44">
        <v>43873.125157523151</v>
      </c>
      <c r="B725" s="6"/>
      <c r="C725" s="6">
        <v>36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</row>
    <row r="726" spans="1:18" ht="15.75" customHeight="1">
      <c r="A726" s="44">
        <v>43873.166824247688</v>
      </c>
      <c r="B726" s="6"/>
      <c r="C726" s="6">
        <v>36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</row>
    <row r="727" spans="1:18" ht="15.75" customHeight="1">
      <c r="A727" s="44">
        <v>43873.208490972225</v>
      </c>
      <c r="B727" s="6"/>
      <c r="C727" s="6">
        <v>36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</row>
    <row r="728" spans="1:18" ht="15.75" customHeight="1">
      <c r="A728" s="44">
        <v>43873.250157696762</v>
      </c>
      <c r="B728" s="6"/>
      <c r="C728" s="6">
        <v>36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</row>
    <row r="729" spans="1:18" ht="15.75" customHeight="1">
      <c r="A729" s="44">
        <v>43873.2918244213</v>
      </c>
      <c r="B729" s="6"/>
      <c r="C729" s="6">
        <v>36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</row>
    <row r="730" spans="1:18" ht="15.75" customHeight="1">
      <c r="A730" s="44">
        <v>43873.333491145837</v>
      </c>
      <c r="B730" s="6"/>
      <c r="C730" s="6">
        <v>36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</row>
    <row r="731" spans="1:18" ht="15.75" customHeight="1">
      <c r="A731" s="44">
        <v>43873.375157870367</v>
      </c>
      <c r="B731" s="6"/>
      <c r="C731" s="6">
        <v>36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</row>
    <row r="732" spans="1:18" ht="15.75" customHeight="1">
      <c r="A732" s="44">
        <v>43873.416824594904</v>
      </c>
      <c r="B732" s="6"/>
      <c r="C732" s="6">
        <v>36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</row>
    <row r="733" spans="1:18" ht="15.75" customHeight="1">
      <c r="A733" s="44">
        <v>43873.458491319441</v>
      </c>
      <c r="B733" s="6"/>
      <c r="C733" s="6">
        <v>36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</row>
    <row r="734" spans="1:18" ht="15.75" customHeight="1">
      <c r="A734" s="44">
        <v>43873.500158043978</v>
      </c>
      <c r="B734" s="6"/>
      <c r="C734" s="6">
        <v>36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</row>
    <row r="735" spans="1:18" ht="15.75" customHeight="1">
      <c r="A735" s="44">
        <v>43873.541824768516</v>
      </c>
      <c r="B735" s="6"/>
      <c r="C735" s="6">
        <v>36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</row>
    <row r="736" spans="1:18" ht="15.75" customHeight="1">
      <c r="A736" s="44">
        <v>43873.583491493053</v>
      </c>
      <c r="B736" s="6"/>
      <c r="C736" s="6">
        <v>36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</row>
    <row r="737" spans="1:18" ht="15.75" customHeight="1">
      <c r="A737" s="44">
        <v>43873.62515821759</v>
      </c>
      <c r="B737" s="6"/>
      <c r="C737" s="6">
        <v>36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</row>
    <row r="738" spans="1:18" ht="15.75" customHeight="1">
      <c r="A738" s="44">
        <v>43873.666824942127</v>
      </c>
      <c r="B738" s="6"/>
      <c r="C738" s="6">
        <v>36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</row>
    <row r="739" spans="1:18" ht="15.75" customHeight="1">
      <c r="A739" s="44">
        <v>43873.708491666664</v>
      </c>
      <c r="B739" s="6"/>
      <c r="C739" s="6">
        <v>36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</row>
    <row r="740" spans="1:18" ht="15.75" customHeight="1">
      <c r="A740" s="44">
        <v>43873.750158391202</v>
      </c>
      <c r="B740" s="6"/>
      <c r="C740" s="6">
        <v>36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</row>
    <row r="741" spans="1:18" ht="15.75" customHeight="1">
      <c r="A741" s="44">
        <v>43873.791825115739</v>
      </c>
      <c r="B741" s="6"/>
      <c r="C741" s="6">
        <v>36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</row>
    <row r="742" spans="1:18" ht="15.75" customHeight="1">
      <c r="A742" s="44">
        <v>43873.833491840276</v>
      </c>
      <c r="B742" s="6"/>
      <c r="C742" s="6">
        <v>36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</row>
    <row r="743" spans="1:18" ht="15.75" customHeight="1">
      <c r="A743" s="44">
        <v>43873.875158564813</v>
      </c>
      <c r="B743" s="6"/>
      <c r="C743" s="6">
        <v>36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</row>
    <row r="744" spans="1:18" ht="15.75" customHeight="1">
      <c r="A744" s="44">
        <v>43873.916825289351</v>
      </c>
      <c r="B744" s="6"/>
      <c r="C744" s="6">
        <v>36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</row>
    <row r="745" spans="1:18" ht="15.75" customHeight="1">
      <c r="A745" s="44">
        <v>43873.958492013888</v>
      </c>
      <c r="B745" s="6"/>
      <c r="C745" s="6">
        <v>36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</row>
    <row r="746" spans="1:18" ht="15.75" customHeight="1">
      <c r="A746" s="44"/>
      <c r="D746" s="6"/>
    </row>
    <row r="747" spans="1:18" ht="15.75" customHeight="1"/>
    <row r="748" spans="1:18" ht="15.75" customHeight="1"/>
    <row r="749" spans="1:18" ht="15.75" customHeight="1"/>
    <row r="750" spans="1:18" ht="15.75" customHeight="1"/>
    <row r="751" spans="1:18" ht="15.75" customHeight="1"/>
    <row r="752" spans="1:18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A1:AN956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3" width="15.42578125" customWidth="1"/>
    <col min="4" max="4" width="17.28515625" customWidth="1"/>
    <col min="5" max="5" width="15.140625" hidden="1" customWidth="1"/>
    <col min="6" max="6" width="11.28515625" hidden="1" customWidth="1"/>
    <col min="7" max="12" width="9.140625" hidden="1" customWidth="1"/>
    <col min="13" max="13" width="12.85546875" hidden="1" customWidth="1"/>
    <col min="14" max="14" width="9.140625" hidden="1" customWidth="1"/>
    <col min="15" max="15" width="12.85546875" customWidth="1"/>
    <col min="16" max="16" width="20.85546875" customWidth="1"/>
    <col min="17" max="20" width="9.140625" hidden="1" customWidth="1"/>
    <col min="21" max="21" width="10.28515625" hidden="1" customWidth="1"/>
    <col min="22" max="23" width="12.5703125" hidden="1" customWidth="1"/>
    <col min="24" max="24" width="15.5703125" hidden="1" customWidth="1"/>
    <col min="25" max="25" width="11.140625" hidden="1" customWidth="1"/>
    <col min="26" max="26" width="9.28515625" hidden="1" customWidth="1"/>
    <col min="27" max="27" width="9.140625" hidden="1" customWidth="1"/>
    <col min="28" max="28" width="3.42578125" customWidth="1"/>
    <col min="29" max="29" width="12" customWidth="1"/>
    <col min="30" max="30" width="4.140625" customWidth="1"/>
    <col min="31" max="31" width="11.5703125" customWidth="1"/>
    <col min="32" max="32" width="4.7109375" customWidth="1"/>
    <col min="33" max="33" width="13.5703125" customWidth="1"/>
    <col min="34" max="34" width="5.5703125" customWidth="1"/>
    <col min="35" max="35" width="12.140625" customWidth="1"/>
    <col min="36" max="36" width="5.140625" customWidth="1"/>
    <col min="37" max="37" width="10.42578125" customWidth="1"/>
    <col min="38" max="38" width="5" customWidth="1"/>
    <col min="39" max="39" width="8.85546875" customWidth="1"/>
    <col min="40" max="40" width="7.7109375" customWidth="1"/>
  </cols>
  <sheetData>
    <row r="1" spans="1:40" ht="45" customHeight="1">
      <c r="A1" s="140" t="s">
        <v>228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40">
      <c r="A2" s="4" t="s">
        <v>229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AC2" s="141" t="s">
        <v>230</v>
      </c>
      <c r="AD2" s="116"/>
      <c r="AE2" s="116"/>
      <c r="AF2" s="116"/>
      <c r="AG2" s="116"/>
      <c r="AH2" s="116"/>
      <c r="AI2" s="117"/>
      <c r="AJ2" s="115">
        <v>31</v>
      </c>
      <c r="AK2" s="117"/>
      <c r="AL2" s="3"/>
      <c r="AM2" s="3"/>
    </row>
    <row r="3" spans="1:40" hidden="1">
      <c r="A3" s="49"/>
      <c r="B3" s="50" t="s">
        <v>231</v>
      </c>
      <c r="C3" s="50" t="s">
        <v>232</v>
      </c>
      <c r="D3" s="50" t="s">
        <v>233</v>
      </c>
      <c r="E3" s="50" t="s">
        <v>234</v>
      </c>
      <c r="F3" s="50" t="s">
        <v>235</v>
      </c>
      <c r="G3" s="6"/>
      <c r="H3" s="3"/>
      <c r="I3" s="3"/>
      <c r="J3" s="3"/>
      <c r="K3" s="3"/>
      <c r="L3" s="3"/>
      <c r="M3" s="3"/>
      <c r="N3" s="3"/>
      <c r="O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5" hidden="1" customHeight="1">
      <c r="A4" s="49" t="s">
        <v>236</v>
      </c>
      <c r="B4" s="51">
        <v>0</v>
      </c>
      <c r="C4" s="51">
        <v>100</v>
      </c>
      <c r="D4" s="51">
        <v>130</v>
      </c>
      <c r="E4" s="51">
        <v>160</v>
      </c>
      <c r="F4" s="51">
        <v>200</v>
      </c>
      <c r="G4" s="3"/>
      <c r="H4" s="3"/>
      <c r="I4" s="3"/>
      <c r="J4" s="3"/>
      <c r="K4" s="3"/>
      <c r="L4" s="3"/>
      <c r="M4" s="3"/>
      <c r="N4" s="3"/>
      <c r="O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40" ht="15" hidden="1" customHeight="1">
      <c r="A5" s="49" t="s">
        <v>237</v>
      </c>
      <c r="B5" s="51">
        <v>100</v>
      </c>
      <c r="C5" s="51">
        <v>130</v>
      </c>
      <c r="D5" s="51">
        <v>160</v>
      </c>
      <c r="E5" s="51">
        <v>200</v>
      </c>
      <c r="F5" s="51">
        <v>900</v>
      </c>
      <c r="G5" s="3"/>
      <c r="H5" s="3"/>
      <c r="I5" s="3"/>
      <c r="J5" s="3"/>
      <c r="K5" s="3"/>
      <c r="L5" s="3"/>
      <c r="M5" s="3"/>
      <c r="N5" s="3"/>
      <c r="O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40" ht="15" hidden="1" customHeight="1">
      <c r="A6" s="49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40" ht="15" hidden="1" customHeight="1">
      <c r="A7" s="49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40" ht="15" customHeight="1">
      <c r="A8" s="4" t="s">
        <v>240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52"/>
      <c r="S8" s="128" t="s">
        <v>241</v>
      </c>
      <c r="T8" s="114"/>
      <c r="U8" s="114"/>
      <c r="V8" s="114"/>
      <c r="W8" s="114"/>
      <c r="X8" s="114"/>
      <c r="Y8" s="114"/>
      <c r="Z8" s="114"/>
      <c r="AA8" s="114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52"/>
      <c r="S9" s="114"/>
      <c r="T9" s="114"/>
      <c r="U9" s="114"/>
      <c r="V9" s="114"/>
      <c r="W9" s="114"/>
      <c r="X9" s="114"/>
      <c r="Y9" s="114"/>
      <c r="Z9" s="114"/>
      <c r="AA9" s="114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 ht="15" customHeight="1">
      <c r="A10" s="142" t="s">
        <v>242</v>
      </c>
      <c r="B10" s="144" t="s">
        <v>243</v>
      </c>
      <c r="C10" s="145" t="s">
        <v>244</v>
      </c>
      <c r="D10" s="144" t="s">
        <v>245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129" t="s">
        <v>246</v>
      </c>
      <c r="P10" s="129" t="s">
        <v>247</v>
      </c>
      <c r="Q10" s="3"/>
      <c r="R10" s="52"/>
      <c r="S10" s="114"/>
      <c r="T10" s="114"/>
      <c r="U10" s="114"/>
      <c r="V10" s="114"/>
      <c r="W10" s="114"/>
      <c r="X10" s="114"/>
      <c r="Y10" s="114"/>
      <c r="Z10" s="114"/>
      <c r="AA10" s="114"/>
      <c r="AB10" s="3"/>
      <c r="AC10" s="2" t="s">
        <v>231</v>
      </c>
      <c r="AD10" s="53"/>
      <c r="AE10" s="2" t="s">
        <v>248</v>
      </c>
      <c r="AF10" s="53"/>
      <c r="AG10" s="2" t="s">
        <v>249</v>
      </c>
      <c r="AH10" s="53"/>
      <c r="AI10" s="2" t="s">
        <v>250</v>
      </c>
      <c r="AJ10" s="53"/>
      <c r="AK10" s="2" t="s">
        <v>235</v>
      </c>
      <c r="AL10" s="53"/>
      <c r="AM10" s="3"/>
    </row>
    <row r="11" spans="1:40">
      <c r="A11" s="143"/>
      <c r="B11" s="130"/>
      <c r="C11" s="130"/>
      <c r="D11" s="13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130"/>
      <c r="P11" s="143"/>
      <c r="Q11" s="3"/>
      <c r="R11" s="52"/>
      <c r="S11" s="114"/>
      <c r="T11" s="114"/>
      <c r="U11" s="114"/>
      <c r="V11" s="114"/>
      <c r="W11" s="114"/>
      <c r="X11" s="114"/>
      <c r="Y11" s="114"/>
      <c r="Z11" s="114"/>
      <c r="AA11" s="114"/>
      <c r="AB11" s="3"/>
      <c r="AC11" s="54">
        <f>S46/AJ2</f>
        <v>1</v>
      </c>
      <c r="AD11" s="53"/>
      <c r="AE11" s="54">
        <f>U46/AJ2</f>
        <v>0</v>
      </c>
      <c r="AF11" s="53"/>
      <c r="AG11" s="54">
        <f>W46/AJ2</f>
        <v>0</v>
      </c>
      <c r="AH11" s="53"/>
      <c r="AI11" s="54">
        <f>Y46/AJ2</f>
        <v>0</v>
      </c>
      <c r="AJ11" s="53"/>
      <c r="AK11" s="54">
        <f>AA46/AJ2</f>
        <v>0</v>
      </c>
      <c r="AL11" s="53"/>
      <c r="AM11" s="3"/>
      <c r="AN11" s="3"/>
    </row>
    <row r="12" spans="1:40">
      <c r="A12" s="143"/>
      <c r="B12" s="55" t="s">
        <v>251</v>
      </c>
      <c r="C12" s="56" t="s">
        <v>251</v>
      </c>
      <c r="D12" s="55" t="s">
        <v>251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7" t="s">
        <v>252</v>
      </c>
      <c r="P12" s="130"/>
      <c r="Q12" s="3"/>
      <c r="R12" s="6" t="s">
        <v>253</v>
      </c>
      <c r="S12" s="6" t="s">
        <v>231</v>
      </c>
      <c r="T12" s="6" t="s">
        <v>254</v>
      </c>
      <c r="U12" s="6" t="s">
        <v>248</v>
      </c>
      <c r="V12" s="6" t="s">
        <v>255</v>
      </c>
      <c r="W12" s="6" t="s">
        <v>249</v>
      </c>
      <c r="X12" s="6" t="s">
        <v>256</v>
      </c>
      <c r="Y12" s="6" t="s">
        <v>250</v>
      </c>
      <c r="Z12" s="6" t="s">
        <v>257</v>
      </c>
      <c r="AA12" s="6" t="s">
        <v>258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 s="58">
        <v>43843</v>
      </c>
      <c r="B13" s="59">
        <f>Parâmetros!D2*0.04*47.9982</f>
        <v>0</v>
      </c>
      <c r="C13" s="60">
        <f t="shared" ref="C13:C29" si="0">AVERAGE(B13:B20)</f>
        <v>0</v>
      </c>
      <c r="D13" s="61"/>
      <c r="E13" s="62"/>
      <c r="F13" s="53"/>
      <c r="G13" s="62"/>
      <c r="H13" s="53"/>
      <c r="I13" s="62"/>
      <c r="J13" s="53"/>
      <c r="K13" s="62"/>
      <c r="L13" s="53"/>
      <c r="M13" s="62"/>
      <c r="N13" s="53"/>
      <c r="O13" s="63"/>
      <c r="P13" s="57">
        <v>140</v>
      </c>
      <c r="Q13" s="3"/>
      <c r="R13" s="64" t="str">
        <f t="shared" ref="R13:R43" si="1">IF(AND(O13&lt;40.5,O13&gt;=0),"1","0")</f>
        <v>1</v>
      </c>
      <c r="S13" s="64">
        <f t="shared" ref="S13:S43" si="2">R13*1</f>
        <v>1</v>
      </c>
      <c r="T13" s="64" t="str">
        <f t="shared" ref="T13:T43" si="3">IF(AND(O13&lt;80.5,O13&gt;=40.5),"1","0")</f>
        <v>0</v>
      </c>
      <c r="U13" s="64">
        <f t="shared" ref="U13:U43" si="4">T13*1</f>
        <v>0</v>
      </c>
      <c r="V13" s="64" t="str">
        <f t="shared" ref="V13:V43" si="5">IF(AND(O13&lt;120.5,O13&gt;=80.5),"1","0")</f>
        <v>0</v>
      </c>
      <c r="W13" s="64">
        <f t="shared" ref="W13:W43" si="6">V13*1</f>
        <v>0</v>
      </c>
      <c r="X13" s="64" t="str">
        <f t="shared" ref="X13:X43" si="7">IF(AND(O13&lt;200.5,O13&gt;=120.5),"1","0")</f>
        <v>0</v>
      </c>
      <c r="Y13" s="64">
        <f t="shared" ref="Y13:Y43" si="8">X13*1</f>
        <v>0</v>
      </c>
      <c r="Z13" s="64" t="str">
        <f t="shared" ref="Z13:Z43" si="9">IF(AND(O13&lt;999,O13&gt;=200.5),"1","0")</f>
        <v>0</v>
      </c>
      <c r="AA13" s="64">
        <f t="shared" ref="AA13:AA43" si="10">Z13*1</f>
        <v>0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 s="65">
        <v>43844</v>
      </c>
      <c r="B14" s="66">
        <f>Parâmetros!D3*0.04*47.9982</f>
        <v>0</v>
      </c>
      <c r="C14" s="67">
        <f t="shared" si="0"/>
        <v>0</v>
      </c>
      <c r="D14" s="68">
        <f>MAX(C30:C46)</f>
        <v>13.76348385</v>
      </c>
      <c r="E14" s="62">
        <f t="shared" ref="E14:E43" si="11">(((D14-$B$4)/($B$5-$B$4))*($B$7-$B$6))+$B$6</f>
        <v>5.50539354</v>
      </c>
      <c r="F14" s="53" t="str">
        <f t="shared" ref="F14:F43" si="12">IF(AND(E14&lt;=40,E14&gt;=0),"1","0")</f>
        <v>1</v>
      </c>
      <c r="G14" s="62">
        <f t="shared" ref="G14:G43" si="13">(((D14-$C$4)/($C$5-$C$4))*($C$7-$C$6))+$C$6</f>
        <v>-71.107470995</v>
      </c>
      <c r="H14" s="53" t="str">
        <f t="shared" ref="H14:H43" si="14">IF(AND(G14&lt;=80,G14&gt;41),"1","0")</f>
        <v>0</v>
      </c>
      <c r="I14" s="62">
        <f t="shared" ref="I14:I43" si="15">(((D14-$D$4)/($D$5-$D$4))*($D$7-$D$6))+$D$6</f>
        <v>-70.107470995</v>
      </c>
      <c r="J14" s="53" t="str">
        <f t="shared" ref="J14:J43" si="16">IF(AND(I14&lt;=120,I14&gt;81),"1","0")</f>
        <v>0</v>
      </c>
      <c r="K14" s="62">
        <f t="shared" ref="K14:K43" si="17">(((D14-$E$4)/($E$5-$E$4))*($E$7-$E$6))+$E$6</f>
        <v>-167.81711939625001</v>
      </c>
      <c r="L14" s="53" t="str">
        <f t="shared" ref="L14:L43" si="18">IF(AND(K14&lt;=200,K14&gt;121),"1","0")</f>
        <v>0</v>
      </c>
      <c r="M14" s="62">
        <f t="shared" ref="M14:M43" si="19">(((D14-$F$4)/($F$5-$F$4))*($F$7-$F$6))+$F$6</f>
        <v>148.32167114614285</v>
      </c>
      <c r="N14" s="53" t="str">
        <f t="shared" ref="N14:N43" si="20">IF(AND(M14&lt;999.67673,M14&gt;201),"1","0")</f>
        <v>0</v>
      </c>
      <c r="O14" s="69">
        <f t="shared" ref="O14:O43" si="21">(E14*F14)+(G14*H14)+(I14*J14)+(K14*L14)+(M14*N14)</f>
        <v>5.50539354</v>
      </c>
      <c r="P14" s="70">
        <v>140</v>
      </c>
      <c r="Q14" s="3"/>
      <c r="R14" s="64" t="str">
        <f t="shared" si="1"/>
        <v>1</v>
      </c>
      <c r="S14" s="64">
        <f t="shared" si="2"/>
        <v>1</v>
      </c>
      <c r="T14" s="64" t="str">
        <f t="shared" si="3"/>
        <v>0</v>
      </c>
      <c r="U14" s="64">
        <f t="shared" si="4"/>
        <v>0</v>
      </c>
      <c r="V14" s="64" t="str">
        <f t="shared" si="5"/>
        <v>0</v>
      </c>
      <c r="W14" s="64">
        <f t="shared" si="6"/>
        <v>0</v>
      </c>
      <c r="X14" s="64" t="str">
        <f t="shared" si="7"/>
        <v>0</v>
      </c>
      <c r="Y14" s="64">
        <f t="shared" si="8"/>
        <v>0</v>
      </c>
      <c r="Z14" s="64" t="str">
        <f t="shared" si="9"/>
        <v>0</v>
      </c>
      <c r="AA14" s="64">
        <f t="shared" si="10"/>
        <v>0</v>
      </c>
      <c r="AB14" s="3"/>
      <c r="AC14" s="131" t="s">
        <v>259</v>
      </c>
      <c r="AD14" s="132"/>
      <c r="AE14" s="132"/>
      <c r="AF14" s="132"/>
      <c r="AG14" s="132"/>
      <c r="AH14" s="132"/>
      <c r="AI14" s="132"/>
      <c r="AJ14" s="132"/>
      <c r="AK14" s="132"/>
      <c r="AL14" s="132"/>
      <c r="AM14" s="133"/>
      <c r="AN14" s="3"/>
    </row>
    <row r="15" spans="1:40">
      <c r="A15" s="65">
        <v>43845</v>
      </c>
      <c r="B15" s="66">
        <f>Parâmetros!D4*0.04*47.9982</f>
        <v>0</v>
      </c>
      <c r="C15" s="67">
        <f t="shared" si="0"/>
        <v>0</v>
      </c>
      <c r="D15" s="68">
        <f>MAX(C47:C63)</f>
        <v>17.696936340000001</v>
      </c>
      <c r="E15" s="62">
        <f t="shared" si="11"/>
        <v>7.0787745360000001</v>
      </c>
      <c r="F15" s="53" t="str">
        <f t="shared" si="12"/>
        <v>1</v>
      </c>
      <c r="G15" s="62">
        <f t="shared" si="13"/>
        <v>-65.993982757999987</v>
      </c>
      <c r="H15" s="53" t="str">
        <f t="shared" si="14"/>
        <v>0</v>
      </c>
      <c r="I15" s="62">
        <f t="shared" si="15"/>
        <v>-64.993982757999987</v>
      </c>
      <c r="J15" s="53" t="str">
        <f t="shared" si="16"/>
        <v>0</v>
      </c>
      <c r="K15" s="62">
        <f t="shared" si="17"/>
        <v>-160.0485507285</v>
      </c>
      <c r="L15" s="53" t="str">
        <f t="shared" si="18"/>
        <v>0</v>
      </c>
      <c r="M15" s="62">
        <f t="shared" si="19"/>
        <v>149.43427627902858</v>
      </c>
      <c r="N15" s="53" t="str">
        <f t="shared" si="20"/>
        <v>0</v>
      </c>
      <c r="O15" s="69">
        <f t="shared" si="21"/>
        <v>7.0787745360000001</v>
      </c>
      <c r="P15" s="70">
        <v>140</v>
      </c>
      <c r="Q15" s="3"/>
      <c r="R15" s="64" t="str">
        <f t="shared" si="1"/>
        <v>1</v>
      </c>
      <c r="S15" s="64">
        <f t="shared" si="2"/>
        <v>1</v>
      </c>
      <c r="T15" s="64" t="str">
        <f t="shared" si="3"/>
        <v>0</v>
      </c>
      <c r="U15" s="64">
        <f t="shared" si="4"/>
        <v>0</v>
      </c>
      <c r="V15" s="64" t="str">
        <f t="shared" si="5"/>
        <v>0</v>
      </c>
      <c r="W15" s="64">
        <f t="shared" si="6"/>
        <v>0</v>
      </c>
      <c r="X15" s="64" t="str">
        <f t="shared" si="7"/>
        <v>0</v>
      </c>
      <c r="Y15" s="64">
        <f t="shared" si="8"/>
        <v>0</v>
      </c>
      <c r="Z15" s="64" t="str">
        <f t="shared" si="9"/>
        <v>0</v>
      </c>
      <c r="AA15" s="64">
        <f t="shared" si="10"/>
        <v>0</v>
      </c>
      <c r="AB15" s="3"/>
      <c r="AC15" s="134"/>
      <c r="AD15" s="114"/>
      <c r="AE15" s="114"/>
      <c r="AF15" s="114"/>
      <c r="AG15" s="114"/>
      <c r="AH15" s="114"/>
      <c r="AI15" s="114"/>
      <c r="AJ15" s="114"/>
      <c r="AK15" s="114"/>
      <c r="AL15" s="114"/>
      <c r="AM15" s="135"/>
      <c r="AN15" s="3"/>
    </row>
    <row r="16" spans="1:40">
      <c r="A16" s="65">
        <v>43846</v>
      </c>
      <c r="B16" s="66">
        <f>Parâmetros!D5*0.04*47.9982</f>
        <v>0</v>
      </c>
      <c r="C16" s="67">
        <f t="shared" si="0"/>
        <v>0</v>
      </c>
      <c r="D16" s="68">
        <f>MAX(C64:C80)</f>
        <v>23.840705939999999</v>
      </c>
      <c r="E16" s="62">
        <f t="shared" si="11"/>
        <v>9.5362823759999991</v>
      </c>
      <c r="F16" s="53" t="str">
        <f t="shared" si="12"/>
        <v>1</v>
      </c>
      <c r="G16" s="62">
        <f t="shared" si="13"/>
        <v>-58.007082277999999</v>
      </c>
      <c r="H16" s="53" t="str">
        <f t="shared" si="14"/>
        <v>0</v>
      </c>
      <c r="I16" s="62">
        <f t="shared" si="15"/>
        <v>-57.007082278000013</v>
      </c>
      <c r="J16" s="53" t="str">
        <f t="shared" si="16"/>
        <v>0</v>
      </c>
      <c r="K16" s="62">
        <f t="shared" si="17"/>
        <v>-147.9146057685</v>
      </c>
      <c r="L16" s="53" t="str">
        <f t="shared" si="18"/>
        <v>0</v>
      </c>
      <c r="M16" s="62">
        <f t="shared" si="19"/>
        <v>151.17208539445716</v>
      </c>
      <c r="N16" s="53" t="str">
        <f t="shared" si="20"/>
        <v>0</v>
      </c>
      <c r="O16" s="69">
        <f t="shared" si="21"/>
        <v>9.5362823759999991</v>
      </c>
      <c r="P16" s="70">
        <v>140</v>
      </c>
      <c r="Q16" s="3"/>
      <c r="R16" s="64" t="str">
        <f t="shared" si="1"/>
        <v>1</v>
      </c>
      <c r="S16" s="64">
        <f t="shared" si="2"/>
        <v>1</v>
      </c>
      <c r="T16" s="64" t="str">
        <f t="shared" si="3"/>
        <v>0</v>
      </c>
      <c r="U16" s="64">
        <f t="shared" si="4"/>
        <v>0</v>
      </c>
      <c r="V16" s="64" t="str">
        <f t="shared" si="5"/>
        <v>0</v>
      </c>
      <c r="W16" s="64">
        <f t="shared" si="6"/>
        <v>0</v>
      </c>
      <c r="X16" s="64" t="str">
        <f t="shared" si="7"/>
        <v>0</v>
      </c>
      <c r="Y16" s="64">
        <f t="shared" si="8"/>
        <v>0</v>
      </c>
      <c r="Z16" s="64" t="str">
        <f t="shared" si="9"/>
        <v>0</v>
      </c>
      <c r="AA16" s="64">
        <f t="shared" si="10"/>
        <v>0</v>
      </c>
      <c r="AB16" s="3"/>
      <c r="AC16" s="134"/>
      <c r="AD16" s="114"/>
      <c r="AE16" s="114"/>
      <c r="AF16" s="114"/>
      <c r="AG16" s="114"/>
      <c r="AH16" s="114"/>
      <c r="AI16" s="114"/>
      <c r="AJ16" s="114"/>
      <c r="AK16" s="114"/>
      <c r="AL16" s="114"/>
      <c r="AM16" s="135"/>
      <c r="AN16" s="3"/>
    </row>
    <row r="17" spans="1:40">
      <c r="A17" s="65">
        <v>43847</v>
      </c>
      <c r="B17" s="66">
        <f>Parâmetros!D6*0.04*47.9982</f>
        <v>0</v>
      </c>
      <c r="C17" s="67">
        <f t="shared" si="0"/>
        <v>0</v>
      </c>
      <c r="D17" s="68">
        <f>MAX(C81:C97)</f>
        <v>24.423884070000003</v>
      </c>
      <c r="E17" s="62">
        <f t="shared" si="11"/>
        <v>9.7695536280000024</v>
      </c>
      <c r="F17" s="53" t="str">
        <f t="shared" si="12"/>
        <v>1</v>
      </c>
      <c r="G17" s="62">
        <f t="shared" si="13"/>
        <v>-57.248950708999999</v>
      </c>
      <c r="H17" s="53" t="str">
        <f t="shared" si="14"/>
        <v>0</v>
      </c>
      <c r="I17" s="62">
        <f t="shared" si="15"/>
        <v>-56.248950709000013</v>
      </c>
      <c r="J17" s="53" t="str">
        <f t="shared" si="16"/>
        <v>0</v>
      </c>
      <c r="K17" s="62">
        <f t="shared" si="17"/>
        <v>-146.76282896174996</v>
      </c>
      <c r="L17" s="53" t="str">
        <f t="shared" si="18"/>
        <v>0</v>
      </c>
      <c r="M17" s="62">
        <f t="shared" si="19"/>
        <v>151.33704149408572</v>
      </c>
      <c r="N17" s="53" t="str">
        <f t="shared" si="20"/>
        <v>0</v>
      </c>
      <c r="O17" s="69">
        <f t="shared" si="21"/>
        <v>9.7695536280000024</v>
      </c>
      <c r="P17" s="70">
        <v>140</v>
      </c>
      <c r="Q17" s="3"/>
      <c r="R17" s="64" t="str">
        <f t="shared" si="1"/>
        <v>1</v>
      </c>
      <c r="S17" s="64">
        <f t="shared" si="2"/>
        <v>1</v>
      </c>
      <c r="T17" s="64" t="str">
        <f t="shared" si="3"/>
        <v>0</v>
      </c>
      <c r="U17" s="64">
        <f t="shared" si="4"/>
        <v>0</v>
      </c>
      <c r="V17" s="64" t="str">
        <f t="shared" si="5"/>
        <v>0</v>
      </c>
      <c r="W17" s="64">
        <f t="shared" si="6"/>
        <v>0</v>
      </c>
      <c r="X17" s="64" t="str">
        <f t="shared" si="7"/>
        <v>0</v>
      </c>
      <c r="Y17" s="64">
        <f t="shared" si="8"/>
        <v>0</v>
      </c>
      <c r="Z17" s="64" t="str">
        <f t="shared" si="9"/>
        <v>0</v>
      </c>
      <c r="AA17" s="64">
        <f t="shared" si="10"/>
        <v>0</v>
      </c>
      <c r="AB17" s="3"/>
      <c r="AC17" s="134"/>
      <c r="AD17" s="114"/>
      <c r="AE17" s="114"/>
      <c r="AF17" s="114"/>
      <c r="AG17" s="114"/>
      <c r="AH17" s="114"/>
      <c r="AI17" s="114"/>
      <c r="AJ17" s="114"/>
      <c r="AK17" s="114"/>
      <c r="AL17" s="114"/>
      <c r="AM17" s="135"/>
      <c r="AN17" s="3"/>
    </row>
    <row r="18" spans="1:40">
      <c r="A18" s="65">
        <v>43848</v>
      </c>
      <c r="B18" s="66">
        <f>Parâmetros!D7*0.04*47.9982</f>
        <v>0</v>
      </c>
      <c r="C18" s="67">
        <f t="shared" si="0"/>
        <v>0</v>
      </c>
      <c r="D18" s="68">
        <f>MAX(C98:C114)</f>
        <v>27.210179579999998</v>
      </c>
      <c r="E18" s="62">
        <f t="shared" si="11"/>
        <v>10.884071832</v>
      </c>
      <c r="F18" s="53" t="str">
        <f t="shared" si="12"/>
        <v>1</v>
      </c>
      <c r="G18" s="62">
        <f t="shared" si="13"/>
        <v>-53.626766545999999</v>
      </c>
      <c r="H18" s="53" t="str">
        <f t="shared" si="14"/>
        <v>0</v>
      </c>
      <c r="I18" s="62">
        <f t="shared" si="15"/>
        <v>-52.626766545999999</v>
      </c>
      <c r="J18" s="53" t="str">
        <f t="shared" si="16"/>
        <v>0</v>
      </c>
      <c r="K18" s="62">
        <f t="shared" si="17"/>
        <v>-141.25989532950001</v>
      </c>
      <c r="L18" s="53" t="str">
        <f t="shared" si="18"/>
        <v>0</v>
      </c>
      <c r="M18" s="62">
        <f t="shared" si="19"/>
        <v>152.12516508120001</v>
      </c>
      <c r="N18" s="53" t="str">
        <f t="shared" si="20"/>
        <v>0</v>
      </c>
      <c r="O18" s="69">
        <f t="shared" si="21"/>
        <v>10.884071832</v>
      </c>
      <c r="P18" s="70">
        <v>140</v>
      </c>
      <c r="Q18" s="3"/>
      <c r="R18" s="64" t="str">
        <f t="shared" si="1"/>
        <v>1</v>
      </c>
      <c r="S18" s="64">
        <f t="shared" si="2"/>
        <v>1</v>
      </c>
      <c r="T18" s="64" t="str">
        <f t="shared" si="3"/>
        <v>0</v>
      </c>
      <c r="U18" s="64">
        <f t="shared" si="4"/>
        <v>0</v>
      </c>
      <c r="V18" s="64" t="str">
        <f t="shared" si="5"/>
        <v>0</v>
      </c>
      <c r="W18" s="64">
        <f t="shared" si="6"/>
        <v>0</v>
      </c>
      <c r="X18" s="64" t="str">
        <f t="shared" si="7"/>
        <v>0</v>
      </c>
      <c r="Y18" s="64">
        <f t="shared" si="8"/>
        <v>0</v>
      </c>
      <c r="Z18" s="64" t="str">
        <f t="shared" si="9"/>
        <v>0</v>
      </c>
      <c r="AA18" s="64">
        <f t="shared" si="10"/>
        <v>0</v>
      </c>
      <c r="AB18" s="3"/>
      <c r="AC18" s="134"/>
      <c r="AD18" s="114"/>
      <c r="AE18" s="114"/>
      <c r="AF18" s="114"/>
      <c r="AG18" s="114"/>
      <c r="AH18" s="114"/>
      <c r="AI18" s="114"/>
      <c r="AJ18" s="114"/>
      <c r="AK18" s="114"/>
      <c r="AL18" s="114"/>
      <c r="AM18" s="135"/>
      <c r="AN18" s="3"/>
    </row>
    <row r="19" spans="1:40">
      <c r="A19" s="65">
        <v>43849</v>
      </c>
      <c r="B19" s="66">
        <f>Parâmetros!D8*0.04*47.9982</f>
        <v>0</v>
      </c>
      <c r="C19" s="67">
        <f t="shared" si="0"/>
        <v>0</v>
      </c>
      <c r="D19" s="68">
        <f>MAX(C115:C131)</f>
        <v>27.606164729999996</v>
      </c>
      <c r="E19" s="62">
        <f t="shared" si="11"/>
        <v>11.042465891999997</v>
      </c>
      <c r="F19" s="53" t="str">
        <f t="shared" si="12"/>
        <v>1</v>
      </c>
      <c r="G19" s="62">
        <f t="shared" si="13"/>
        <v>-53.111985851000014</v>
      </c>
      <c r="H19" s="53" t="str">
        <f t="shared" si="14"/>
        <v>0</v>
      </c>
      <c r="I19" s="62">
        <f t="shared" si="15"/>
        <v>-52.111985851000014</v>
      </c>
      <c r="J19" s="53" t="str">
        <f t="shared" si="16"/>
        <v>0</v>
      </c>
      <c r="K19" s="62">
        <f t="shared" si="17"/>
        <v>-140.47782465825003</v>
      </c>
      <c r="L19" s="53" t="str">
        <f t="shared" si="18"/>
        <v>0</v>
      </c>
      <c r="M19" s="62">
        <f t="shared" si="19"/>
        <v>152.23717230934284</v>
      </c>
      <c r="N19" s="53" t="str">
        <f t="shared" si="20"/>
        <v>0</v>
      </c>
      <c r="O19" s="69">
        <f t="shared" si="21"/>
        <v>11.042465891999997</v>
      </c>
      <c r="P19" s="70">
        <v>140</v>
      </c>
      <c r="Q19" s="3"/>
      <c r="R19" s="64" t="str">
        <f t="shared" si="1"/>
        <v>1</v>
      </c>
      <c r="S19" s="64">
        <f t="shared" si="2"/>
        <v>1</v>
      </c>
      <c r="T19" s="64" t="str">
        <f t="shared" si="3"/>
        <v>0</v>
      </c>
      <c r="U19" s="64">
        <f t="shared" si="4"/>
        <v>0</v>
      </c>
      <c r="V19" s="64" t="str">
        <f t="shared" si="5"/>
        <v>0</v>
      </c>
      <c r="W19" s="64">
        <f t="shared" si="6"/>
        <v>0</v>
      </c>
      <c r="X19" s="64" t="str">
        <f t="shared" si="7"/>
        <v>0</v>
      </c>
      <c r="Y19" s="64">
        <f t="shared" si="8"/>
        <v>0</v>
      </c>
      <c r="Z19" s="64" t="str">
        <f t="shared" si="9"/>
        <v>0</v>
      </c>
      <c r="AA19" s="64">
        <f t="shared" si="10"/>
        <v>0</v>
      </c>
      <c r="AB19" s="3"/>
      <c r="AC19" s="136"/>
      <c r="AD19" s="137"/>
      <c r="AE19" s="137"/>
      <c r="AF19" s="137"/>
      <c r="AG19" s="137"/>
      <c r="AH19" s="137"/>
      <c r="AI19" s="137"/>
      <c r="AJ19" s="137"/>
      <c r="AK19" s="137"/>
      <c r="AL19" s="137"/>
      <c r="AM19" s="138"/>
      <c r="AN19" s="3"/>
    </row>
    <row r="20" spans="1:40">
      <c r="A20" s="65">
        <v>43850</v>
      </c>
      <c r="B20" s="66">
        <f>Parâmetros!D9*0.04*47.9982</f>
        <v>0</v>
      </c>
      <c r="C20" s="67">
        <f t="shared" si="0"/>
        <v>0</v>
      </c>
      <c r="D20" s="68">
        <f>MAX(C132:C148)</f>
        <v>23.173530960000001</v>
      </c>
      <c r="E20" s="62">
        <f t="shared" si="11"/>
        <v>9.2694123839999989</v>
      </c>
      <c r="F20" s="53" t="str">
        <f t="shared" si="12"/>
        <v>1</v>
      </c>
      <c r="G20" s="62">
        <f t="shared" si="13"/>
        <v>-58.87440975200002</v>
      </c>
      <c r="H20" s="53" t="str">
        <f t="shared" si="14"/>
        <v>0</v>
      </c>
      <c r="I20" s="62">
        <f t="shared" si="15"/>
        <v>-57.87440975200002</v>
      </c>
      <c r="J20" s="53" t="str">
        <f t="shared" si="16"/>
        <v>0</v>
      </c>
      <c r="K20" s="62">
        <f t="shared" si="17"/>
        <v>-149.23227635400002</v>
      </c>
      <c r="L20" s="53" t="str">
        <f t="shared" si="18"/>
        <v>0</v>
      </c>
      <c r="M20" s="62">
        <f t="shared" si="19"/>
        <v>150.98337018582856</v>
      </c>
      <c r="N20" s="53" t="str">
        <f t="shared" si="20"/>
        <v>0</v>
      </c>
      <c r="O20" s="69">
        <f t="shared" si="21"/>
        <v>9.2694123839999989</v>
      </c>
      <c r="P20" s="70">
        <v>140</v>
      </c>
      <c r="Q20" s="3"/>
      <c r="R20" s="64" t="str">
        <f t="shared" si="1"/>
        <v>1</v>
      </c>
      <c r="S20" s="64">
        <f t="shared" si="2"/>
        <v>1</v>
      </c>
      <c r="T20" s="64" t="str">
        <f t="shared" si="3"/>
        <v>0</v>
      </c>
      <c r="U20" s="64">
        <f t="shared" si="4"/>
        <v>0</v>
      </c>
      <c r="V20" s="64" t="str">
        <f t="shared" si="5"/>
        <v>0</v>
      </c>
      <c r="W20" s="64">
        <f t="shared" si="6"/>
        <v>0</v>
      </c>
      <c r="X20" s="64" t="str">
        <f t="shared" si="7"/>
        <v>0</v>
      </c>
      <c r="Y20" s="64">
        <f t="shared" si="8"/>
        <v>0</v>
      </c>
      <c r="Z20" s="64" t="str">
        <f t="shared" si="9"/>
        <v>0</v>
      </c>
      <c r="AA20" s="64">
        <f t="shared" si="10"/>
        <v>0</v>
      </c>
      <c r="AB20" s="3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3"/>
    </row>
    <row r="21" spans="1:40" ht="15.75" customHeight="1">
      <c r="A21" s="65">
        <v>43851</v>
      </c>
      <c r="B21" s="66">
        <f>Parâmetros!D10*0.04*47.9982</f>
        <v>0</v>
      </c>
      <c r="C21" s="67">
        <f t="shared" si="0"/>
        <v>0</v>
      </c>
      <c r="D21" s="68">
        <f>MAX(C149:C165)</f>
        <v>30.49805628</v>
      </c>
      <c r="E21" s="62">
        <f t="shared" si="11"/>
        <v>12.199222512</v>
      </c>
      <c r="F21" s="53" t="str">
        <f t="shared" si="12"/>
        <v>1</v>
      </c>
      <c r="G21" s="62">
        <f t="shared" si="13"/>
        <v>-49.352526835999996</v>
      </c>
      <c r="H21" s="53" t="str">
        <f t="shared" si="14"/>
        <v>0</v>
      </c>
      <c r="I21" s="62">
        <f t="shared" si="15"/>
        <v>-48.35252683600001</v>
      </c>
      <c r="J21" s="53" t="str">
        <f t="shared" si="16"/>
        <v>0</v>
      </c>
      <c r="K21" s="62">
        <f t="shared" si="17"/>
        <v>-134.76633884699999</v>
      </c>
      <c r="L21" s="53" t="str">
        <f t="shared" si="18"/>
        <v>0</v>
      </c>
      <c r="M21" s="62">
        <f t="shared" si="19"/>
        <v>153.05516449062856</v>
      </c>
      <c r="N21" s="53" t="str">
        <f t="shared" si="20"/>
        <v>0</v>
      </c>
      <c r="O21" s="69">
        <f t="shared" si="21"/>
        <v>12.199222512</v>
      </c>
      <c r="P21" s="70">
        <v>140</v>
      </c>
      <c r="Q21" s="3"/>
      <c r="R21" s="64" t="str">
        <f t="shared" si="1"/>
        <v>1</v>
      </c>
      <c r="S21" s="64">
        <f t="shared" si="2"/>
        <v>1</v>
      </c>
      <c r="T21" s="64" t="str">
        <f t="shared" si="3"/>
        <v>0</v>
      </c>
      <c r="U21" s="64">
        <f t="shared" si="4"/>
        <v>0</v>
      </c>
      <c r="V21" s="64" t="str">
        <f t="shared" si="5"/>
        <v>0</v>
      </c>
      <c r="W21" s="64">
        <f t="shared" si="6"/>
        <v>0</v>
      </c>
      <c r="X21" s="64" t="str">
        <f t="shared" si="7"/>
        <v>0</v>
      </c>
      <c r="Y21" s="64">
        <f t="shared" si="8"/>
        <v>0</v>
      </c>
      <c r="Z21" s="64" t="str">
        <f t="shared" si="9"/>
        <v>0</v>
      </c>
      <c r="AA21" s="64">
        <f t="shared" si="10"/>
        <v>0</v>
      </c>
      <c r="AB21" s="3"/>
      <c r="AC21" s="139" t="s">
        <v>260</v>
      </c>
      <c r="AD21" s="116"/>
      <c r="AE21" s="116"/>
      <c r="AF21" s="116"/>
      <c r="AG21" s="116"/>
      <c r="AH21" s="116"/>
      <c r="AI21" s="116"/>
      <c r="AJ21" s="116"/>
      <c r="AK21" s="116"/>
      <c r="AL21" s="116"/>
      <c r="AM21" s="117"/>
      <c r="AN21" s="3"/>
    </row>
    <row r="22" spans="1:40" ht="15.75" customHeight="1">
      <c r="A22" s="65">
        <v>43852</v>
      </c>
      <c r="B22" s="66">
        <f>Parâmetros!D11*0.04*47.9982</f>
        <v>0</v>
      </c>
      <c r="C22" s="67">
        <f t="shared" si="0"/>
        <v>2.03272377</v>
      </c>
      <c r="D22" s="68">
        <f>MAX(C166:C182)</f>
        <v>30.49805628</v>
      </c>
      <c r="E22" s="62">
        <f t="shared" si="11"/>
        <v>12.199222512</v>
      </c>
      <c r="F22" s="53" t="str">
        <f t="shared" si="12"/>
        <v>1</v>
      </c>
      <c r="G22" s="62">
        <f t="shared" si="13"/>
        <v>-49.352526835999996</v>
      </c>
      <c r="H22" s="53" t="str">
        <f t="shared" si="14"/>
        <v>0</v>
      </c>
      <c r="I22" s="62">
        <f t="shared" si="15"/>
        <v>-48.35252683600001</v>
      </c>
      <c r="J22" s="53" t="str">
        <f t="shared" si="16"/>
        <v>0</v>
      </c>
      <c r="K22" s="62">
        <f t="shared" si="17"/>
        <v>-134.76633884699999</v>
      </c>
      <c r="L22" s="53" t="str">
        <f t="shared" si="18"/>
        <v>0</v>
      </c>
      <c r="M22" s="62">
        <f t="shared" si="19"/>
        <v>153.05516449062856</v>
      </c>
      <c r="N22" s="53" t="str">
        <f t="shared" si="20"/>
        <v>0</v>
      </c>
      <c r="O22" s="69">
        <f t="shared" si="21"/>
        <v>12.199222512</v>
      </c>
      <c r="P22" s="70">
        <v>140</v>
      </c>
      <c r="Q22" s="3"/>
      <c r="R22" s="64" t="str">
        <f t="shared" si="1"/>
        <v>1</v>
      </c>
      <c r="S22" s="64">
        <f t="shared" si="2"/>
        <v>1</v>
      </c>
      <c r="T22" s="64" t="str">
        <f t="shared" si="3"/>
        <v>0</v>
      </c>
      <c r="U22" s="64">
        <f t="shared" si="4"/>
        <v>0</v>
      </c>
      <c r="V22" s="64" t="str">
        <f t="shared" si="5"/>
        <v>0</v>
      </c>
      <c r="W22" s="64">
        <f t="shared" si="6"/>
        <v>0</v>
      </c>
      <c r="X22" s="64" t="str">
        <f t="shared" si="7"/>
        <v>0</v>
      </c>
      <c r="Y22" s="64">
        <f t="shared" si="8"/>
        <v>0</v>
      </c>
      <c r="Z22" s="64" t="str">
        <f t="shared" si="9"/>
        <v>0</v>
      </c>
      <c r="AA22" s="64">
        <f t="shared" si="10"/>
        <v>0</v>
      </c>
      <c r="AB22" s="3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3"/>
    </row>
    <row r="23" spans="1:40" ht="15.75" customHeight="1">
      <c r="A23" s="65">
        <v>43853</v>
      </c>
      <c r="B23" s="66">
        <f>Parâmetros!D12*0.04*47.9982</f>
        <v>0</v>
      </c>
      <c r="C23" s="67">
        <f t="shared" si="0"/>
        <v>4.8094196399999998</v>
      </c>
      <c r="D23" s="68">
        <f>MAX(C183:C199)</f>
        <v>27.524567790000003</v>
      </c>
      <c r="E23" s="62">
        <f t="shared" si="11"/>
        <v>11.009827116000002</v>
      </c>
      <c r="F23" s="53" t="str">
        <f t="shared" si="12"/>
        <v>1</v>
      </c>
      <c r="G23" s="62">
        <f t="shared" si="13"/>
        <v>-53.218061872999996</v>
      </c>
      <c r="H23" s="53" t="str">
        <f t="shared" si="14"/>
        <v>0</v>
      </c>
      <c r="I23" s="62">
        <f t="shared" si="15"/>
        <v>-52.218061872999982</v>
      </c>
      <c r="J23" s="53" t="str">
        <f t="shared" si="16"/>
        <v>0</v>
      </c>
      <c r="K23" s="62">
        <f t="shared" si="17"/>
        <v>-140.63897861475004</v>
      </c>
      <c r="L23" s="53" t="str">
        <f t="shared" si="18"/>
        <v>0</v>
      </c>
      <c r="M23" s="62">
        <f t="shared" si="19"/>
        <v>152.21409203202859</v>
      </c>
      <c r="N23" s="53" t="str">
        <f t="shared" si="20"/>
        <v>0</v>
      </c>
      <c r="O23" s="69">
        <f t="shared" si="21"/>
        <v>11.009827116000002</v>
      </c>
      <c r="P23" s="70">
        <v>140</v>
      </c>
      <c r="Q23" s="3"/>
      <c r="R23" s="64" t="str">
        <f t="shared" si="1"/>
        <v>1</v>
      </c>
      <c r="S23" s="64">
        <f t="shared" si="2"/>
        <v>1</v>
      </c>
      <c r="T23" s="64" t="str">
        <f t="shared" si="3"/>
        <v>0</v>
      </c>
      <c r="U23" s="64">
        <f t="shared" si="4"/>
        <v>0</v>
      </c>
      <c r="V23" s="64" t="str">
        <f t="shared" si="5"/>
        <v>0</v>
      </c>
      <c r="W23" s="64">
        <f t="shared" si="6"/>
        <v>0</v>
      </c>
      <c r="X23" s="64" t="str">
        <f t="shared" si="7"/>
        <v>0</v>
      </c>
      <c r="Y23" s="64">
        <f t="shared" si="8"/>
        <v>0</v>
      </c>
      <c r="Z23" s="64" t="str">
        <f t="shared" si="9"/>
        <v>0</v>
      </c>
      <c r="AA23" s="64">
        <f t="shared" si="10"/>
        <v>0</v>
      </c>
      <c r="AB23" s="3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3"/>
    </row>
    <row r="24" spans="1:40" ht="15.75" customHeight="1">
      <c r="A24" s="65">
        <v>43854</v>
      </c>
      <c r="B24" s="66">
        <f>Parâmetros!D13*0.04*47.9982</f>
        <v>0</v>
      </c>
      <c r="C24" s="67">
        <f t="shared" si="0"/>
        <v>6.9741384599999998</v>
      </c>
      <c r="D24" s="68">
        <f>MAX(C200:C216)</f>
        <v>28.611727019999996</v>
      </c>
      <c r="E24" s="62">
        <f t="shared" si="11"/>
        <v>11.444690807999997</v>
      </c>
      <c r="F24" s="53" t="str">
        <f t="shared" si="12"/>
        <v>1</v>
      </c>
      <c r="G24" s="62">
        <f t="shared" si="13"/>
        <v>-51.804754874000025</v>
      </c>
      <c r="H24" s="53" t="str">
        <f t="shared" si="14"/>
        <v>0</v>
      </c>
      <c r="I24" s="62">
        <f t="shared" si="15"/>
        <v>-50.804754874000025</v>
      </c>
      <c r="J24" s="53" t="str">
        <f t="shared" si="16"/>
        <v>0</v>
      </c>
      <c r="K24" s="62">
        <f t="shared" si="17"/>
        <v>-138.49183913550002</v>
      </c>
      <c r="L24" s="53" t="str">
        <f t="shared" si="18"/>
        <v>0</v>
      </c>
      <c r="M24" s="62">
        <f t="shared" si="19"/>
        <v>152.52160278565714</v>
      </c>
      <c r="N24" s="53" t="str">
        <f t="shared" si="20"/>
        <v>0</v>
      </c>
      <c r="O24" s="69">
        <f t="shared" si="21"/>
        <v>11.444690807999997</v>
      </c>
      <c r="P24" s="70">
        <v>140</v>
      </c>
      <c r="Q24" s="3"/>
      <c r="R24" s="64" t="str">
        <f t="shared" si="1"/>
        <v>1</v>
      </c>
      <c r="S24" s="64">
        <f t="shared" si="2"/>
        <v>1</v>
      </c>
      <c r="T24" s="64" t="str">
        <f t="shared" si="3"/>
        <v>0</v>
      </c>
      <c r="U24" s="64">
        <f t="shared" si="4"/>
        <v>0</v>
      </c>
      <c r="V24" s="64" t="str">
        <f t="shared" si="5"/>
        <v>0</v>
      </c>
      <c r="W24" s="64">
        <f t="shared" si="6"/>
        <v>0</v>
      </c>
      <c r="X24" s="64" t="str">
        <f t="shared" si="7"/>
        <v>0</v>
      </c>
      <c r="Y24" s="64">
        <f t="shared" si="8"/>
        <v>0</v>
      </c>
      <c r="Z24" s="64" t="str">
        <f t="shared" si="9"/>
        <v>0</v>
      </c>
      <c r="AA24" s="64">
        <f t="shared" si="10"/>
        <v>0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ht="15.75" customHeight="1">
      <c r="A25" s="65">
        <v>43855</v>
      </c>
      <c r="B25" s="66">
        <f>Parâmetros!D14*0.04*47.9982</f>
        <v>0</v>
      </c>
      <c r="C25" s="67">
        <f t="shared" si="0"/>
        <v>8.8532679899999991</v>
      </c>
      <c r="D25" s="68">
        <f>MAX(C217:C233)</f>
        <v>28.830118829999996</v>
      </c>
      <c r="E25" s="62">
        <f t="shared" si="11"/>
        <v>11.532047531999998</v>
      </c>
      <c r="F25" s="53" t="str">
        <f t="shared" si="12"/>
        <v>1</v>
      </c>
      <c r="G25" s="62">
        <f t="shared" si="13"/>
        <v>-51.520845520999998</v>
      </c>
      <c r="H25" s="53" t="str">
        <f t="shared" si="14"/>
        <v>0</v>
      </c>
      <c r="I25" s="62">
        <f t="shared" si="15"/>
        <v>-50.520845520999984</v>
      </c>
      <c r="J25" s="53" t="str">
        <f t="shared" si="16"/>
        <v>0</v>
      </c>
      <c r="K25" s="62">
        <f t="shared" si="17"/>
        <v>-138.06051531075002</v>
      </c>
      <c r="L25" s="53" t="str">
        <f t="shared" si="18"/>
        <v>0</v>
      </c>
      <c r="M25" s="62">
        <f t="shared" si="19"/>
        <v>152.58337646905716</v>
      </c>
      <c r="N25" s="53" t="str">
        <f t="shared" si="20"/>
        <v>0</v>
      </c>
      <c r="O25" s="69">
        <f t="shared" si="21"/>
        <v>11.532047531999998</v>
      </c>
      <c r="P25" s="70">
        <v>140</v>
      </c>
      <c r="Q25" s="3"/>
      <c r="R25" s="64" t="str">
        <f t="shared" si="1"/>
        <v>1</v>
      </c>
      <c r="S25" s="64">
        <f t="shared" si="2"/>
        <v>1</v>
      </c>
      <c r="T25" s="64" t="str">
        <f t="shared" si="3"/>
        <v>0</v>
      </c>
      <c r="U25" s="64">
        <f t="shared" si="4"/>
        <v>0</v>
      </c>
      <c r="V25" s="64" t="str">
        <f t="shared" si="5"/>
        <v>0</v>
      </c>
      <c r="W25" s="64">
        <f t="shared" si="6"/>
        <v>0</v>
      </c>
      <c r="X25" s="64" t="str">
        <f t="shared" si="7"/>
        <v>0</v>
      </c>
      <c r="Y25" s="64">
        <f t="shared" si="8"/>
        <v>0</v>
      </c>
      <c r="Z25" s="64" t="str">
        <f t="shared" si="9"/>
        <v>0</v>
      </c>
      <c r="AA25" s="64">
        <f t="shared" si="10"/>
        <v>0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ht="15.75" customHeight="1">
      <c r="A26" s="65">
        <v>43856</v>
      </c>
      <c r="B26" s="66">
        <f>Parâmetros!D15*0.04*47.9982</f>
        <v>0</v>
      </c>
      <c r="C26" s="67">
        <f t="shared" si="0"/>
        <v>10.586003009999999</v>
      </c>
      <c r="D26" s="68">
        <f>MAX(C234:C250)</f>
        <v>46.776645809999998</v>
      </c>
      <c r="E26" s="62">
        <f t="shared" si="11"/>
        <v>18.710658324000001</v>
      </c>
      <c r="F26" s="53" t="str">
        <f t="shared" si="12"/>
        <v>1</v>
      </c>
      <c r="G26" s="62">
        <f t="shared" si="13"/>
        <v>-28.190360447000003</v>
      </c>
      <c r="H26" s="53" t="str">
        <f t="shared" si="14"/>
        <v>0</v>
      </c>
      <c r="I26" s="62">
        <f t="shared" si="15"/>
        <v>-27.190360447000003</v>
      </c>
      <c r="J26" s="53" t="str">
        <f t="shared" si="16"/>
        <v>0</v>
      </c>
      <c r="K26" s="62">
        <f t="shared" si="17"/>
        <v>-102.61612452525003</v>
      </c>
      <c r="L26" s="53" t="str">
        <f t="shared" si="18"/>
        <v>0</v>
      </c>
      <c r="M26" s="62">
        <f t="shared" si="19"/>
        <v>157.65967981482856</v>
      </c>
      <c r="N26" s="53" t="str">
        <f t="shared" si="20"/>
        <v>0</v>
      </c>
      <c r="O26" s="69">
        <f t="shared" si="21"/>
        <v>18.710658324000001</v>
      </c>
      <c r="P26" s="70">
        <v>140</v>
      </c>
      <c r="Q26" s="3"/>
      <c r="R26" s="64" t="str">
        <f t="shared" si="1"/>
        <v>1</v>
      </c>
      <c r="S26" s="64">
        <f t="shared" si="2"/>
        <v>1</v>
      </c>
      <c r="T26" s="64" t="str">
        <f t="shared" si="3"/>
        <v>0</v>
      </c>
      <c r="U26" s="64">
        <f t="shared" si="4"/>
        <v>0</v>
      </c>
      <c r="V26" s="64" t="str">
        <f t="shared" si="5"/>
        <v>0</v>
      </c>
      <c r="W26" s="64">
        <f t="shared" si="6"/>
        <v>0</v>
      </c>
      <c r="X26" s="64" t="str">
        <f t="shared" si="7"/>
        <v>0</v>
      </c>
      <c r="Y26" s="64">
        <f t="shared" si="8"/>
        <v>0</v>
      </c>
      <c r="Z26" s="64" t="str">
        <f t="shared" si="9"/>
        <v>0</v>
      </c>
      <c r="AA26" s="64">
        <f t="shared" si="10"/>
        <v>0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ht="15.75" customHeight="1">
      <c r="A27" s="65">
        <v>43857</v>
      </c>
      <c r="B27" s="66">
        <f>Parâmetros!D16*0.04*47.9982</f>
        <v>0</v>
      </c>
      <c r="C27" s="67">
        <f t="shared" si="0"/>
        <v>12.553929209999998</v>
      </c>
      <c r="D27" s="68">
        <f>MAX(C251:C267)</f>
        <v>26.487806669999998</v>
      </c>
      <c r="E27" s="62">
        <f t="shared" si="11"/>
        <v>10.595122667999998</v>
      </c>
      <c r="F27" s="53" t="str">
        <f t="shared" si="12"/>
        <v>1</v>
      </c>
      <c r="G27" s="62">
        <f t="shared" si="13"/>
        <v>-54.565851328999997</v>
      </c>
      <c r="H27" s="53" t="str">
        <f t="shared" si="14"/>
        <v>0</v>
      </c>
      <c r="I27" s="62">
        <f t="shared" si="15"/>
        <v>-53.565851328999997</v>
      </c>
      <c r="J27" s="53" t="str">
        <f t="shared" si="16"/>
        <v>0</v>
      </c>
      <c r="K27" s="62">
        <f t="shared" si="17"/>
        <v>-142.68658182675</v>
      </c>
      <c r="L27" s="53" t="str">
        <f t="shared" si="18"/>
        <v>0</v>
      </c>
      <c r="M27" s="62">
        <f t="shared" si="19"/>
        <v>151.92083674380001</v>
      </c>
      <c r="N27" s="53" t="str">
        <f t="shared" si="20"/>
        <v>0</v>
      </c>
      <c r="O27" s="69">
        <f t="shared" si="21"/>
        <v>10.595122667999998</v>
      </c>
      <c r="P27" s="70">
        <v>140</v>
      </c>
      <c r="Q27" s="3"/>
      <c r="R27" s="64" t="str">
        <f t="shared" si="1"/>
        <v>1</v>
      </c>
      <c r="S27" s="64">
        <f t="shared" si="2"/>
        <v>1</v>
      </c>
      <c r="T27" s="64" t="str">
        <f t="shared" si="3"/>
        <v>0</v>
      </c>
      <c r="U27" s="64">
        <f t="shared" si="4"/>
        <v>0</v>
      </c>
      <c r="V27" s="64" t="str">
        <f t="shared" si="5"/>
        <v>0</v>
      </c>
      <c r="W27" s="64">
        <f t="shared" si="6"/>
        <v>0</v>
      </c>
      <c r="X27" s="64" t="str">
        <f t="shared" si="7"/>
        <v>0</v>
      </c>
      <c r="Y27" s="64">
        <f t="shared" si="8"/>
        <v>0</v>
      </c>
      <c r="Z27" s="64" t="str">
        <f t="shared" si="9"/>
        <v>0</v>
      </c>
      <c r="AA27" s="64">
        <f t="shared" si="10"/>
        <v>0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ht="15.75" customHeight="1">
      <c r="A28" s="65">
        <v>43858</v>
      </c>
      <c r="B28" s="66">
        <f>Parâmetros!D17*0.04*47.9982</f>
        <v>0</v>
      </c>
      <c r="C28" s="67">
        <f t="shared" si="0"/>
        <v>14.965838759999997</v>
      </c>
      <c r="D28" s="68">
        <f>MAX(C268:C284)</f>
        <v>39.068134889999996</v>
      </c>
      <c r="E28" s="62">
        <f t="shared" si="11"/>
        <v>15.627253955999997</v>
      </c>
      <c r="F28" s="53" t="str">
        <f t="shared" si="12"/>
        <v>1</v>
      </c>
      <c r="G28" s="62">
        <f t="shared" si="13"/>
        <v>-38.211424643000015</v>
      </c>
      <c r="H28" s="53" t="str">
        <f t="shared" si="14"/>
        <v>0</v>
      </c>
      <c r="I28" s="62">
        <f t="shared" si="15"/>
        <v>-37.211424643000015</v>
      </c>
      <c r="J28" s="53" t="str">
        <f t="shared" si="16"/>
        <v>0</v>
      </c>
      <c r="K28" s="62">
        <f t="shared" si="17"/>
        <v>-117.84043359225001</v>
      </c>
      <c r="L28" s="53" t="str">
        <f t="shared" si="18"/>
        <v>0</v>
      </c>
      <c r="M28" s="62">
        <f t="shared" si="19"/>
        <v>155.47927244031428</v>
      </c>
      <c r="N28" s="53" t="str">
        <f t="shared" si="20"/>
        <v>0</v>
      </c>
      <c r="O28" s="69">
        <f t="shared" si="21"/>
        <v>15.627253955999997</v>
      </c>
      <c r="P28" s="70">
        <v>140</v>
      </c>
      <c r="Q28" s="3"/>
      <c r="R28" s="64" t="str">
        <f t="shared" si="1"/>
        <v>1</v>
      </c>
      <c r="S28" s="64">
        <f t="shared" si="2"/>
        <v>1</v>
      </c>
      <c r="T28" s="64" t="str">
        <f t="shared" si="3"/>
        <v>0</v>
      </c>
      <c r="U28" s="64">
        <f t="shared" si="4"/>
        <v>0</v>
      </c>
      <c r="V28" s="64" t="str">
        <f t="shared" si="5"/>
        <v>0</v>
      </c>
      <c r="W28" s="64">
        <f t="shared" si="6"/>
        <v>0</v>
      </c>
      <c r="X28" s="64" t="str">
        <f t="shared" si="7"/>
        <v>0</v>
      </c>
      <c r="Y28" s="64">
        <f t="shared" si="8"/>
        <v>0</v>
      </c>
      <c r="Z28" s="64" t="str">
        <f t="shared" si="9"/>
        <v>0</v>
      </c>
      <c r="AA28" s="64">
        <f t="shared" si="10"/>
        <v>0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ht="15.75" customHeight="1">
      <c r="A29" s="65">
        <v>43859</v>
      </c>
      <c r="B29" s="66">
        <f>Parâmetros!D18*0.04*47.9982</f>
        <v>16.26179016</v>
      </c>
      <c r="C29" s="67">
        <f t="shared" si="0"/>
        <v>17.452145519999995</v>
      </c>
      <c r="D29" s="68">
        <f>MAX(C285:C301)</f>
        <v>40.064097539999999</v>
      </c>
      <c r="E29" s="62">
        <f t="shared" si="11"/>
        <v>16.025639016</v>
      </c>
      <c r="F29" s="53" t="str">
        <f t="shared" si="12"/>
        <v>1</v>
      </c>
      <c r="G29" s="62">
        <f t="shared" si="13"/>
        <v>-36.916673197999998</v>
      </c>
      <c r="H29" s="53" t="str">
        <f t="shared" si="14"/>
        <v>0</v>
      </c>
      <c r="I29" s="62">
        <f t="shared" si="15"/>
        <v>-35.916673197999998</v>
      </c>
      <c r="J29" s="53" t="str">
        <f t="shared" si="16"/>
        <v>0</v>
      </c>
      <c r="K29" s="62">
        <f t="shared" si="17"/>
        <v>-115.8734073585</v>
      </c>
      <c r="L29" s="53" t="str">
        <f t="shared" si="18"/>
        <v>0</v>
      </c>
      <c r="M29" s="62">
        <f t="shared" si="19"/>
        <v>155.7609875898857</v>
      </c>
      <c r="N29" s="53" t="str">
        <f t="shared" si="20"/>
        <v>0</v>
      </c>
      <c r="O29" s="69">
        <f t="shared" si="21"/>
        <v>16.025639016</v>
      </c>
      <c r="P29" s="70">
        <v>140</v>
      </c>
      <c r="Q29" s="3"/>
      <c r="R29" s="64" t="str">
        <f t="shared" si="1"/>
        <v>1</v>
      </c>
      <c r="S29" s="64">
        <f t="shared" si="2"/>
        <v>1</v>
      </c>
      <c r="T29" s="64" t="str">
        <f t="shared" si="3"/>
        <v>0</v>
      </c>
      <c r="U29" s="64">
        <f t="shared" si="4"/>
        <v>0</v>
      </c>
      <c r="V29" s="64" t="str">
        <f t="shared" si="5"/>
        <v>0</v>
      </c>
      <c r="W29" s="64">
        <f t="shared" si="6"/>
        <v>0</v>
      </c>
      <c r="X29" s="64" t="str">
        <f t="shared" si="7"/>
        <v>0</v>
      </c>
      <c r="Y29" s="64">
        <f t="shared" si="8"/>
        <v>0</v>
      </c>
      <c r="Z29" s="64" t="str">
        <f t="shared" si="9"/>
        <v>0</v>
      </c>
      <c r="AA29" s="64">
        <f t="shared" si="10"/>
        <v>0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ht="15.75" customHeight="1">
      <c r="A30" s="65">
        <v>43860</v>
      </c>
      <c r="B30" s="66">
        <f>Parâmetros!D19*0.04*47.9982</f>
        <v>22.213566960000001</v>
      </c>
      <c r="C30" s="67">
        <f t="shared" ref="C30:C46" si="22">AVERAGE(B37:B44)</f>
        <v>13.76348385</v>
      </c>
      <c r="D30" s="68">
        <f>MAX(C302:C318)</f>
        <v>32.684374289999994</v>
      </c>
      <c r="E30" s="62">
        <f t="shared" si="11"/>
        <v>13.073749715999998</v>
      </c>
      <c r="F30" s="53" t="str">
        <f t="shared" si="12"/>
        <v>1</v>
      </c>
      <c r="G30" s="62">
        <f t="shared" si="13"/>
        <v>-46.510313422999999</v>
      </c>
      <c r="H30" s="53" t="str">
        <f t="shared" si="14"/>
        <v>0</v>
      </c>
      <c r="I30" s="62">
        <f t="shared" si="15"/>
        <v>-45.510313422999999</v>
      </c>
      <c r="J30" s="53" t="str">
        <f t="shared" si="16"/>
        <v>0</v>
      </c>
      <c r="K30" s="62">
        <f t="shared" si="17"/>
        <v>-130.44836077725003</v>
      </c>
      <c r="L30" s="53" t="str">
        <f t="shared" si="18"/>
        <v>0</v>
      </c>
      <c r="M30" s="62">
        <f t="shared" si="19"/>
        <v>153.6735801563143</v>
      </c>
      <c r="N30" s="53" t="str">
        <f t="shared" si="20"/>
        <v>0</v>
      </c>
      <c r="O30" s="69">
        <f t="shared" si="21"/>
        <v>13.073749715999998</v>
      </c>
      <c r="P30" s="70">
        <v>140</v>
      </c>
      <c r="Q30" s="3"/>
      <c r="R30" s="64" t="str">
        <f t="shared" si="1"/>
        <v>1</v>
      </c>
      <c r="S30" s="64">
        <f t="shared" si="2"/>
        <v>1</v>
      </c>
      <c r="T30" s="64" t="str">
        <f t="shared" si="3"/>
        <v>0</v>
      </c>
      <c r="U30" s="64">
        <f t="shared" si="4"/>
        <v>0</v>
      </c>
      <c r="V30" s="64" t="str">
        <f t="shared" si="5"/>
        <v>0</v>
      </c>
      <c r="W30" s="64">
        <f t="shared" si="6"/>
        <v>0</v>
      </c>
      <c r="X30" s="64" t="str">
        <f t="shared" si="7"/>
        <v>0</v>
      </c>
      <c r="Y30" s="64">
        <f t="shared" si="8"/>
        <v>0</v>
      </c>
      <c r="Z30" s="64" t="str">
        <f t="shared" si="9"/>
        <v>0</v>
      </c>
      <c r="AA30" s="64">
        <f t="shared" si="10"/>
        <v>0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ht="15.75" customHeight="1">
      <c r="A31" s="65">
        <v>43861</v>
      </c>
      <c r="B31" s="66">
        <f>Parâmetros!D20*0.04*47.9982</f>
        <v>17.31775056</v>
      </c>
      <c r="C31" s="67">
        <f t="shared" si="22"/>
        <v>11.183580599999999</v>
      </c>
      <c r="D31" s="68">
        <f>MAX(C319:C335)</f>
        <v>30.049273109999998</v>
      </c>
      <c r="E31" s="62">
        <f t="shared" si="11"/>
        <v>12.019709243999998</v>
      </c>
      <c r="F31" s="53" t="str">
        <f t="shared" si="12"/>
        <v>1</v>
      </c>
      <c r="G31" s="62">
        <f t="shared" si="13"/>
        <v>-49.935944957000004</v>
      </c>
      <c r="H31" s="53" t="str">
        <f t="shared" si="14"/>
        <v>0</v>
      </c>
      <c r="I31" s="62">
        <f t="shared" si="15"/>
        <v>-48.935944957000004</v>
      </c>
      <c r="J31" s="53" t="str">
        <f t="shared" si="16"/>
        <v>0</v>
      </c>
      <c r="K31" s="62">
        <f t="shared" si="17"/>
        <v>-135.65268560775002</v>
      </c>
      <c r="L31" s="53" t="str">
        <f t="shared" si="18"/>
        <v>0</v>
      </c>
      <c r="M31" s="62">
        <f t="shared" si="19"/>
        <v>152.92822296540001</v>
      </c>
      <c r="N31" s="53" t="str">
        <f t="shared" si="20"/>
        <v>0</v>
      </c>
      <c r="O31" s="69">
        <f t="shared" si="21"/>
        <v>12.019709243999998</v>
      </c>
      <c r="P31" s="70">
        <v>140</v>
      </c>
      <c r="Q31" s="3"/>
      <c r="R31" s="64" t="str">
        <f t="shared" si="1"/>
        <v>1</v>
      </c>
      <c r="S31" s="64">
        <f t="shared" si="2"/>
        <v>1</v>
      </c>
      <c r="T31" s="64" t="str">
        <f t="shared" si="3"/>
        <v>0</v>
      </c>
      <c r="U31" s="64">
        <f t="shared" si="4"/>
        <v>0</v>
      </c>
      <c r="V31" s="64" t="str">
        <f t="shared" si="5"/>
        <v>0</v>
      </c>
      <c r="W31" s="64">
        <f t="shared" si="6"/>
        <v>0</v>
      </c>
      <c r="X31" s="64" t="str">
        <f t="shared" si="7"/>
        <v>0</v>
      </c>
      <c r="Y31" s="64">
        <f t="shared" si="8"/>
        <v>0</v>
      </c>
      <c r="Z31" s="64" t="str">
        <f t="shared" si="9"/>
        <v>0</v>
      </c>
      <c r="AA31" s="64">
        <f t="shared" si="10"/>
        <v>0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ht="15.75" customHeight="1">
      <c r="A32" s="65">
        <v>43862</v>
      </c>
      <c r="B32" s="66">
        <f>Parâmetros!D21*0.04*47.9982</f>
        <v>15.033036240000001</v>
      </c>
      <c r="C32" s="67">
        <f t="shared" si="22"/>
        <v>8.6012774400000005</v>
      </c>
      <c r="D32" s="68">
        <f>MAX(C336:C352)</f>
        <v>42.502406100000002</v>
      </c>
      <c r="E32" s="62">
        <f t="shared" si="11"/>
        <v>17.000962440000002</v>
      </c>
      <c r="F32" s="53" t="str">
        <f t="shared" si="12"/>
        <v>1</v>
      </c>
      <c r="G32" s="62">
        <f t="shared" si="13"/>
        <v>-33.746872069999995</v>
      </c>
      <c r="H32" s="53" t="str">
        <f t="shared" si="14"/>
        <v>0</v>
      </c>
      <c r="I32" s="62">
        <f t="shared" si="15"/>
        <v>-32.746872069999995</v>
      </c>
      <c r="J32" s="53" t="str">
        <f t="shared" si="16"/>
        <v>0</v>
      </c>
      <c r="K32" s="62">
        <f t="shared" si="17"/>
        <v>-111.05774795249999</v>
      </c>
      <c r="L32" s="53" t="str">
        <f t="shared" si="18"/>
        <v>0</v>
      </c>
      <c r="M32" s="62">
        <f t="shared" si="19"/>
        <v>156.45068058257144</v>
      </c>
      <c r="N32" s="53" t="str">
        <f t="shared" si="20"/>
        <v>0</v>
      </c>
      <c r="O32" s="69">
        <f t="shared" si="21"/>
        <v>17.000962440000002</v>
      </c>
      <c r="P32" s="70">
        <v>140</v>
      </c>
      <c r="Q32" s="3"/>
      <c r="R32" s="64" t="str">
        <f t="shared" si="1"/>
        <v>1</v>
      </c>
      <c r="S32" s="64">
        <f t="shared" si="2"/>
        <v>1</v>
      </c>
      <c r="T32" s="64" t="str">
        <f t="shared" si="3"/>
        <v>0</v>
      </c>
      <c r="U32" s="64">
        <f t="shared" si="4"/>
        <v>0</v>
      </c>
      <c r="V32" s="64" t="str">
        <f t="shared" si="5"/>
        <v>0</v>
      </c>
      <c r="W32" s="64">
        <f t="shared" si="6"/>
        <v>0</v>
      </c>
      <c r="X32" s="64" t="str">
        <f t="shared" si="7"/>
        <v>0</v>
      </c>
      <c r="Y32" s="64">
        <f t="shared" si="8"/>
        <v>0</v>
      </c>
      <c r="Z32" s="64" t="str">
        <f t="shared" si="9"/>
        <v>0</v>
      </c>
      <c r="AA32" s="64">
        <f t="shared" si="10"/>
        <v>0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ht="15.75" customHeight="1">
      <c r="A33" s="65">
        <v>43863</v>
      </c>
      <c r="B33" s="66">
        <f>Parâmetros!D22*0.04*47.9982</f>
        <v>13.861880159999998</v>
      </c>
      <c r="C33" s="67">
        <f t="shared" si="22"/>
        <v>8.5412796899999996</v>
      </c>
      <c r="D33" s="68">
        <f>MAX(C353:C369)</f>
        <v>31.590015329999996</v>
      </c>
      <c r="E33" s="62">
        <f t="shared" si="11"/>
        <v>12.636006131999999</v>
      </c>
      <c r="F33" s="53" t="str">
        <f t="shared" si="12"/>
        <v>1</v>
      </c>
      <c r="G33" s="62">
        <f t="shared" si="13"/>
        <v>-47.932980071000003</v>
      </c>
      <c r="H33" s="53" t="str">
        <f t="shared" si="14"/>
        <v>0</v>
      </c>
      <c r="I33" s="62">
        <f t="shared" si="15"/>
        <v>-46.932980071000003</v>
      </c>
      <c r="J33" s="53" t="str">
        <f t="shared" si="16"/>
        <v>0</v>
      </c>
      <c r="K33" s="62">
        <f t="shared" si="17"/>
        <v>-132.60971972325001</v>
      </c>
      <c r="L33" s="53" t="str">
        <f t="shared" si="18"/>
        <v>0</v>
      </c>
      <c r="M33" s="62">
        <f t="shared" si="19"/>
        <v>153.36403290762857</v>
      </c>
      <c r="N33" s="53" t="str">
        <f t="shared" si="20"/>
        <v>0</v>
      </c>
      <c r="O33" s="69">
        <f t="shared" si="21"/>
        <v>12.636006131999999</v>
      </c>
      <c r="P33" s="70">
        <v>140</v>
      </c>
      <c r="Q33" s="3"/>
      <c r="R33" s="64" t="str">
        <f t="shared" si="1"/>
        <v>1</v>
      </c>
      <c r="S33" s="64">
        <f t="shared" si="2"/>
        <v>1</v>
      </c>
      <c r="T33" s="64" t="str">
        <f t="shared" si="3"/>
        <v>0</v>
      </c>
      <c r="U33" s="64">
        <f t="shared" si="4"/>
        <v>0</v>
      </c>
      <c r="V33" s="64" t="str">
        <f t="shared" si="5"/>
        <v>0</v>
      </c>
      <c r="W33" s="64">
        <f t="shared" si="6"/>
        <v>0</v>
      </c>
      <c r="X33" s="64" t="str">
        <f t="shared" si="7"/>
        <v>0</v>
      </c>
      <c r="Y33" s="64">
        <f t="shared" si="8"/>
        <v>0</v>
      </c>
      <c r="Z33" s="64" t="str">
        <f t="shared" si="9"/>
        <v>0</v>
      </c>
      <c r="AA33" s="64">
        <f t="shared" si="10"/>
        <v>0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ht="15.75" customHeight="1">
      <c r="A34" s="65">
        <v>43864</v>
      </c>
      <c r="B34" s="66">
        <f>Parâmetros!D23*0.04*47.9982</f>
        <v>15.743409599999998</v>
      </c>
      <c r="C34" s="67">
        <f t="shared" si="22"/>
        <v>6.0069747299999996</v>
      </c>
      <c r="D34" s="68">
        <f>MAX(C370:C386)</f>
        <v>23.725510259999997</v>
      </c>
      <c r="E34" s="62">
        <f t="shared" si="11"/>
        <v>9.4902041039999983</v>
      </c>
      <c r="F34" s="53" t="str">
        <f t="shared" si="12"/>
        <v>1</v>
      </c>
      <c r="G34" s="62">
        <f t="shared" si="13"/>
        <v>-58.156836662000018</v>
      </c>
      <c r="H34" s="53" t="str">
        <f t="shared" si="14"/>
        <v>0</v>
      </c>
      <c r="I34" s="62">
        <f t="shared" si="15"/>
        <v>-57.156836662000018</v>
      </c>
      <c r="J34" s="53" t="str">
        <f t="shared" si="16"/>
        <v>0</v>
      </c>
      <c r="K34" s="62">
        <f t="shared" si="17"/>
        <v>-148.14211723649998</v>
      </c>
      <c r="L34" s="53" t="str">
        <f t="shared" si="18"/>
        <v>0</v>
      </c>
      <c r="M34" s="62">
        <f t="shared" si="19"/>
        <v>151.13950147354285</v>
      </c>
      <c r="N34" s="53" t="str">
        <f t="shared" si="20"/>
        <v>0</v>
      </c>
      <c r="O34" s="69">
        <f t="shared" si="21"/>
        <v>9.4902041039999983</v>
      </c>
      <c r="P34" s="70">
        <v>140</v>
      </c>
      <c r="Q34" s="3"/>
      <c r="R34" s="64" t="str">
        <f t="shared" si="1"/>
        <v>1</v>
      </c>
      <c r="S34" s="64">
        <f t="shared" si="2"/>
        <v>1</v>
      </c>
      <c r="T34" s="64" t="str">
        <f t="shared" si="3"/>
        <v>0</v>
      </c>
      <c r="U34" s="64">
        <f t="shared" si="4"/>
        <v>0</v>
      </c>
      <c r="V34" s="64" t="str">
        <f t="shared" si="5"/>
        <v>0</v>
      </c>
      <c r="W34" s="64">
        <f t="shared" si="6"/>
        <v>0</v>
      </c>
      <c r="X34" s="64" t="str">
        <f t="shared" si="7"/>
        <v>0</v>
      </c>
      <c r="Y34" s="64">
        <f t="shared" si="8"/>
        <v>0</v>
      </c>
      <c r="Z34" s="64" t="str">
        <f t="shared" si="9"/>
        <v>0</v>
      </c>
      <c r="AA34" s="64">
        <f t="shared" si="10"/>
        <v>0</v>
      </c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ht="15.75" customHeight="1">
      <c r="A35" s="65">
        <v>43865</v>
      </c>
      <c r="B35" s="66">
        <f>Parâmetros!D24*0.04*47.9982</f>
        <v>19.295276399999999</v>
      </c>
      <c r="C35" s="67">
        <f t="shared" si="22"/>
        <v>4.0990462799999996</v>
      </c>
      <c r="D35" s="68">
        <f>MAX(C387:C403)</f>
        <v>21.20560476</v>
      </c>
      <c r="E35" s="62">
        <f t="shared" si="11"/>
        <v>8.4822419040000003</v>
      </c>
      <c r="F35" s="53" t="str">
        <f t="shared" si="12"/>
        <v>1</v>
      </c>
      <c r="G35" s="62">
        <f t="shared" si="13"/>
        <v>-61.432713812000003</v>
      </c>
      <c r="H35" s="53" t="str">
        <f t="shared" si="14"/>
        <v>0</v>
      </c>
      <c r="I35" s="62">
        <f t="shared" si="15"/>
        <v>-60.432713812000003</v>
      </c>
      <c r="J35" s="53" t="str">
        <f t="shared" si="16"/>
        <v>0</v>
      </c>
      <c r="K35" s="62">
        <f t="shared" si="17"/>
        <v>-153.11893059900001</v>
      </c>
      <c r="L35" s="53" t="str">
        <f t="shared" si="18"/>
        <v>0</v>
      </c>
      <c r="M35" s="62">
        <f t="shared" si="19"/>
        <v>150.42672820354287</v>
      </c>
      <c r="N35" s="53" t="str">
        <f t="shared" si="20"/>
        <v>0</v>
      </c>
      <c r="O35" s="69">
        <f t="shared" si="21"/>
        <v>8.4822419040000003</v>
      </c>
      <c r="P35" s="70">
        <v>140</v>
      </c>
      <c r="Q35" s="3"/>
      <c r="R35" s="64" t="str">
        <f t="shared" si="1"/>
        <v>1</v>
      </c>
      <c r="S35" s="64">
        <f t="shared" si="2"/>
        <v>1</v>
      </c>
      <c r="T35" s="64" t="str">
        <f t="shared" si="3"/>
        <v>0</v>
      </c>
      <c r="U35" s="64">
        <f t="shared" si="4"/>
        <v>0</v>
      </c>
      <c r="V35" s="64" t="str">
        <f t="shared" si="5"/>
        <v>0</v>
      </c>
      <c r="W35" s="64">
        <f t="shared" si="6"/>
        <v>0</v>
      </c>
      <c r="X35" s="64" t="str">
        <f t="shared" si="7"/>
        <v>0</v>
      </c>
      <c r="Y35" s="64">
        <f t="shared" si="8"/>
        <v>0</v>
      </c>
      <c r="Z35" s="64" t="str">
        <f t="shared" si="9"/>
        <v>0</v>
      </c>
      <c r="AA35" s="64">
        <f t="shared" si="10"/>
        <v>0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ht="15.75" customHeight="1">
      <c r="A36" s="65">
        <v>43866</v>
      </c>
      <c r="B36" s="66">
        <f>Parâmetros!D25*0.04*47.9982</f>
        <v>19.890454079999998</v>
      </c>
      <c r="C36" s="67">
        <f t="shared" si="22"/>
        <v>3.2014799399999996</v>
      </c>
      <c r="D36" s="68">
        <f>MAX(C404:C420)</f>
        <v>32.801969880000009</v>
      </c>
      <c r="E36" s="62">
        <f t="shared" si="11"/>
        <v>13.120787952000004</v>
      </c>
      <c r="F36" s="53" t="str">
        <f t="shared" si="12"/>
        <v>1</v>
      </c>
      <c r="G36" s="62">
        <f t="shared" si="13"/>
        <v>-46.357439155999998</v>
      </c>
      <c r="H36" s="53" t="str">
        <f t="shared" si="14"/>
        <v>0</v>
      </c>
      <c r="I36" s="62">
        <f t="shared" si="15"/>
        <v>-45.357439155999998</v>
      </c>
      <c r="J36" s="53" t="str">
        <f t="shared" si="16"/>
        <v>0</v>
      </c>
      <c r="K36" s="62">
        <f t="shared" si="17"/>
        <v>-130.21610948699998</v>
      </c>
      <c r="L36" s="53" t="str">
        <f t="shared" si="18"/>
        <v>0</v>
      </c>
      <c r="M36" s="62">
        <f t="shared" si="19"/>
        <v>153.70684290891427</v>
      </c>
      <c r="N36" s="53" t="str">
        <f t="shared" si="20"/>
        <v>0</v>
      </c>
      <c r="O36" s="69">
        <f t="shared" si="21"/>
        <v>13.120787952000004</v>
      </c>
      <c r="P36" s="70">
        <v>140</v>
      </c>
      <c r="Q36" s="3"/>
      <c r="R36" s="64" t="str">
        <f t="shared" si="1"/>
        <v>1</v>
      </c>
      <c r="S36" s="64">
        <f t="shared" si="2"/>
        <v>1</v>
      </c>
      <c r="T36" s="64" t="str">
        <f t="shared" si="3"/>
        <v>0</v>
      </c>
      <c r="U36" s="64">
        <f t="shared" si="4"/>
        <v>0</v>
      </c>
      <c r="V36" s="64" t="str">
        <f t="shared" si="5"/>
        <v>0</v>
      </c>
      <c r="W36" s="64">
        <f t="shared" si="6"/>
        <v>0</v>
      </c>
      <c r="X36" s="64" t="str">
        <f t="shared" si="7"/>
        <v>0</v>
      </c>
      <c r="Y36" s="64">
        <f t="shared" si="8"/>
        <v>0</v>
      </c>
      <c r="Z36" s="64" t="str">
        <f t="shared" si="9"/>
        <v>0</v>
      </c>
      <c r="AA36" s="64">
        <f t="shared" si="10"/>
        <v>0</v>
      </c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ht="15.75" customHeight="1">
      <c r="A37" s="65">
        <v>43867</v>
      </c>
      <c r="B37" s="66">
        <f>Parâmetros!D26*0.04*47.9982</f>
        <v>20.639225999999997</v>
      </c>
      <c r="C37" s="67">
        <f t="shared" si="22"/>
        <v>2.6183018099999997</v>
      </c>
      <c r="D37" s="68">
        <f>MAX(C421:C437)</f>
        <v>43.49836874999999</v>
      </c>
      <c r="E37" s="62">
        <f t="shared" si="11"/>
        <v>17.399347499999994</v>
      </c>
      <c r="F37" s="53" t="str">
        <f t="shared" si="12"/>
        <v>1</v>
      </c>
      <c r="G37" s="62">
        <f t="shared" si="13"/>
        <v>-32.45212062500002</v>
      </c>
      <c r="H37" s="53" t="str">
        <f t="shared" si="14"/>
        <v>0</v>
      </c>
      <c r="I37" s="62">
        <f t="shared" si="15"/>
        <v>-31.452120624999992</v>
      </c>
      <c r="J37" s="53" t="str">
        <f t="shared" si="16"/>
        <v>0</v>
      </c>
      <c r="K37" s="62">
        <f t="shared" si="17"/>
        <v>-109.09072171875002</v>
      </c>
      <c r="L37" s="53" t="str">
        <f t="shared" si="18"/>
        <v>0</v>
      </c>
      <c r="M37" s="62">
        <f t="shared" si="19"/>
        <v>156.73239573214286</v>
      </c>
      <c r="N37" s="53" t="str">
        <f t="shared" si="20"/>
        <v>0</v>
      </c>
      <c r="O37" s="69">
        <f t="shared" si="21"/>
        <v>17.399347499999994</v>
      </c>
      <c r="P37" s="70">
        <v>140</v>
      </c>
      <c r="Q37" s="3"/>
      <c r="R37" s="64" t="str">
        <f t="shared" si="1"/>
        <v>1</v>
      </c>
      <c r="S37" s="64">
        <f t="shared" si="2"/>
        <v>1</v>
      </c>
      <c r="T37" s="64" t="str">
        <f t="shared" si="3"/>
        <v>0</v>
      </c>
      <c r="U37" s="64">
        <f t="shared" si="4"/>
        <v>0</v>
      </c>
      <c r="V37" s="64" t="str">
        <f t="shared" si="5"/>
        <v>0</v>
      </c>
      <c r="W37" s="64">
        <f t="shared" si="6"/>
        <v>0</v>
      </c>
      <c r="X37" s="64" t="str">
        <f t="shared" si="7"/>
        <v>0</v>
      </c>
      <c r="Y37" s="64">
        <f t="shared" si="8"/>
        <v>0</v>
      </c>
      <c r="Z37" s="64" t="str">
        <f t="shared" si="9"/>
        <v>0</v>
      </c>
      <c r="AA37" s="64">
        <f t="shared" si="10"/>
        <v>0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ht="15.75" customHeight="1">
      <c r="A38" s="65">
        <v>43868</v>
      </c>
      <c r="B38" s="66">
        <f>Parâmetros!D27*0.04*47.9982</f>
        <v>20.658425279999999</v>
      </c>
      <c r="C38" s="67">
        <f t="shared" si="22"/>
        <v>4.6534254900000001</v>
      </c>
      <c r="D38" s="68">
        <f>MAX(C438:C454)</f>
        <v>30.087671669999999</v>
      </c>
      <c r="E38" s="62">
        <f t="shared" si="11"/>
        <v>12.035068667999999</v>
      </c>
      <c r="F38" s="53" t="str">
        <f t="shared" si="12"/>
        <v>1</v>
      </c>
      <c r="G38" s="62">
        <f t="shared" si="13"/>
        <v>-49.886026829000002</v>
      </c>
      <c r="H38" s="53" t="str">
        <f t="shared" si="14"/>
        <v>0</v>
      </c>
      <c r="I38" s="62">
        <f t="shared" si="15"/>
        <v>-48.886026829000002</v>
      </c>
      <c r="J38" s="53" t="str">
        <f t="shared" si="16"/>
        <v>0</v>
      </c>
      <c r="K38" s="62">
        <f t="shared" si="17"/>
        <v>-135.57684845175004</v>
      </c>
      <c r="L38" s="53" t="str">
        <f t="shared" si="18"/>
        <v>0</v>
      </c>
      <c r="M38" s="62">
        <f t="shared" si="19"/>
        <v>152.93908427237142</v>
      </c>
      <c r="N38" s="53" t="str">
        <f t="shared" si="20"/>
        <v>0</v>
      </c>
      <c r="O38" s="69">
        <f t="shared" si="21"/>
        <v>12.035068667999999</v>
      </c>
      <c r="P38" s="70">
        <v>140</v>
      </c>
      <c r="Q38" s="3"/>
      <c r="R38" s="64" t="str">
        <f t="shared" si="1"/>
        <v>1</v>
      </c>
      <c r="S38" s="64">
        <f t="shared" si="2"/>
        <v>1</v>
      </c>
      <c r="T38" s="64" t="str">
        <f t="shared" si="3"/>
        <v>0</v>
      </c>
      <c r="U38" s="64">
        <f t="shared" si="4"/>
        <v>0</v>
      </c>
      <c r="V38" s="64" t="str">
        <f t="shared" si="5"/>
        <v>0</v>
      </c>
      <c r="W38" s="64">
        <f t="shared" si="6"/>
        <v>0</v>
      </c>
      <c r="X38" s="64" t="str">
        <f t="shared" si="7"/>
        <v>0</v>
      </c>
      <c r="Y38" s="64">
        <f t="shared" si="8"/>
        <v>0</v>
      </c>
      <c r="Z38" s="64" t="str">
        <f t="shared" si="9"/>
        <v>0</v>
      </c>
      <c r="AA38" s="64">
        <f t="shared" si="10"/>
        <v>0</v>
      </c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ht="15.75" customHeight="1">
      <c r="A39" s="65">
        <v>43869</v>
      </c>
      <c r="B39" s="66">
        <f>Parâmetros!D28*0.04*47.9982</f>
        <v>21.426396480000001</v>
      </c>
      <c r="C39" s="67">
        <f t="shared" si="22"/>
        <v>6.7581465600000001</v>
      </c>
      <c r="D39" s="68">
        <f>MAX(C455:C471)</f>
        <v>34.054722900000002</v>
      </c>
      <c r="E39" s="62">
        <f t="shared" si="11"/>
        <v>13.62188916</v>
      </c>
      <c r="F39" s="53" t="str">
        <f t="shared" si="12"/>
        <v>1</v>
      </c>
      <c r="G39" s="62">
        <f t="shared" si="13"/>
        <v>-44.728860230000009</v>
      </c>
      <c r="H39" s="53" t="str">
        <f t="shared" si="14"/>
        <v>0</v>
      </c>
      <c r="I39" s="62">
        <f t="shared" si="15"/>
        <v>-43.728860230000009</v>
      </c>
      <c r="J39" s="53" t="str">
        <f t="shared" si="16"/>
        <v>0</v>
      </c>
      <c r="K39" s="62">
        <f t="shared" si="17"/>
        <v>-127.74192227249998</v>
      </c>
      <c r="L39" s="53" t="str">
        <f t="shared" si="18"/>
        <v>0</v>
      </c>
      <c r="M39" s="62">
        <f t="shared" si="19"/>
        <v>154.06119304885715</v>
      </c>
      <c r="N39" s="53" t="str">
        <f t="shared" si="20"/>
        <v>0</v>
      </c>
      <c r="O39" s="69">
        <f t="shared" si="21"/>
        <v>13.62188916</v>
      </c>
      <c r="P39" s="70">
        <v>140</v>
      </c>
      <c r="Q39" s="3"/>
      <c r="R39" s="64" t="str">
        <f t="shared" si="1"/>
        <v>1</v>
      </c>
      <c r="S39" s="64">
        <f t="shared" si="2"/>
        <v>1</v>
      </c>
      <c r="T39" s="64" t="str">
        <f t="shared" si="3"/>
        <v>0</v>
      </c>
      <c r="U39" s="64">
        <f t="shared" si="4"/>
        <v>0</v>
      </c>
      <c r="V39" s="64" t="str">
        <f t="shared" si="5"/>
        <v>0</v>
      </c>
      <c r="W39" s="64">
        <f t="shared" si="6"/>
        <v>0</v>
      </c>
      <c r="X39" s="64" t="str">
        <f t="shared" si="7"/>
        <v>0</v>
      </c>
      <c r="Y39" s="64">
        <f t="shared" si="8"/>
        <v>0</v>
      </c>
      <c r="Z39" s="64" t="str">
        <f t="shared" si="9"/>
        <v>0</v>
      </c>
      <c r="AA39" s="64">
        <f t="shared" si="10"/>
        <v>0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ht="15.75" customHeight="1">
      <c r="A40" s="65">
        <v>43870</v>
      </c>
      <c r="B40" s="66">
        <f>Parâmetros!D29*0.04*47.9982</f>
        <v>20.27443968</v>
      </c>
      <c r="C40" s="67">
        <f t="shared" si="22"/>
        <v>8.7260727599999992</v>
      </c>
      <c r="D40" s="68">
        <f>MAX(C472:C488)</f>
        <v>31.542017129999998</v>
      </c>
      <c r="E40" s="62">
        <f t="shared" si="11"/>
        <v>12.616806852</v>
      </c>
      <c r="F40" s="53" t="str">
        <f t="shared" si="12"/>
        <v>1</v>
      </c>
      <c r="G40" s="62">
        <f t="shared" si="13"/>
        <v>-47.995377730999991</v>
      </c>
      <c r="H40" s="53" t="str">
        <f t="shared" si="14"/>
        <v>0</v>
      </c>
      <c r="I40" s="62">
        <f t="shared" si="15"/>
        <v>-46.995377730999991</v>
      </c>
      <c r="J40" s="53" t="str">
        <f t="shared" si="16"/>
        <v>0</v>
      </c>
      <c r="K40" s="62">
        <f t="shared" si="17"/>
        <v>-132.70451616825</v>
      </c>
      <c r="L40" s="53" t="str">
        <f t="shared" si="18"/>
        <v>0</v>
      </c>
      <c r="M40" s="62">
        <f t="shared" si="19"/>
        <v>153.35045627391429</v>
      </c>
      <c r="N40" s="53" t="str">
        <f t="shared" si="20"/>
        <v>0</v>
      </c>
      <c r="O40" s="69">
        <f t="shared" si="21"/>
        <v>12.616806852</v>
      </c>
      <c r="P40" s="70">
        <v>140</v>
      </c>
      <c r="Q40" s="3"/>
      <c r="R40" s="64" t="str">
        <f t="shared" si="1"/>
        <v>1</v>
      </c>
      <c r="S40" s="64">
        <f t="shared" si="2"/>
        <v>1</v>
      </c>
      <c r="T40" s="64" t="str">
        <f t="shared" si="3"/>
        <v>0</v>
      </c>
      <c r="U40" s="64">
        <f t="shared" si="4"/>
        <v>0</v>
      </c>
      <c r="V40" s="64" t="str">
        <f t="shared" si="5"/>
        <v>0</v>
      </c>
      <c r="W40" s="64">
        <f t="shared" si="6"/>
        <v>0</v>
      </c>
      <c r="X40" s="64" t="str">
        <f t="shared" si="7"/>
        <v>0</v>
      </c>
      <c r="Y40" s="64">
        <f t="shared" si="8"/>
        <v>0</v>
      </c>
      <c r="Z40" s="64" t="str">
        <f t="shared" si="9"/>
        <v>0</v>
      </c>
      <c r="AA40" s="64">
        <f t="shared" si="10"/>
        <v>0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ht="15.75" customHeight="1">
      <c r="A41" s="65">
        <v>43871</v>
      </c>
      <c r="B41" s="66">
        <f>Parâmetros!D30*0.04*47.9982</f>
        <v>15.2634276</v>
      </c>
      <c r="C41" s="67">
        <f t="shared" si="22"/>
        <v>7.3629238800000003</v>
      </c>
      <c r="D41" s="68">
        <f>MAX(C489:C505)</f>
        <v>14.90584101</v>
      </c>
      <c r="E41" s="62">
        <f t="shared" si="11"/>
        <v>5.9623364039999993</v>
      </c>
      <c r="F41" s="53" t="str">
        <f t="shared" si="12"/>
        <v>1</v>
      </c>
      <c r="G41" s="62">
        <f t="shared" si="13"/>
        <v>-69.622406686999994</v>
      </c>
      <c r="H41" s="53" t="str">
        <f t="shared" si="14"/>
        <v>0</v>
      </c>
      <c r="I41" s="62">
        <f t="shared" si="15"/>
        <v>-68.622406686999994</v>
      </c>
      <c r="J41" s="53" t="str">
        <f t="shared" si="16"/>
        <v>0</v>
      </c>
      <c r="K41" s="62">
        <f t="shared" si="17"/>
        <v>-165.56096400525001</v>
      </c>
      <c r="L41" s="53" t="str">
        <f t="shared" si="18"/>
        <v>0</v>
      </c>
      <c r="M41" s="62">
        <f t="shared" si="19"/>
        <v>148.64479502854286</v>
      </c>
      <c r="N41" s="53" t="str">
        <f t="shared" si="20"/>
        <v>0</v>
      </c>
      <c r="O41" s="69">
        <f t="shared" si="21"/>
        <v>5.9623364039999993</v>
      </c>
      <c r="P41" s="70">
        <v>140</v>
      </c>
      <c r="Q41" s="3"/>
      <c r="R41" s="64" t="str">
        <f t="shared" si="1"/>
        <v>1</v>
      </c>
      <c r="S41" s="64">
        <f t="shared" si="2"/>
        <v>1</v>
      </c>
      <c r="T41" s="64" t="str">
        <f t="shared" si="3"/>
        <v>0</v>
      </c>
      <c r="U41" s="64">
        <f t="shared" si="4"/>
        <v>0</v>
      </c>
      <c r="V41" s="64" t="str">
        <f t="shared" si="5"/>
        <v>0</v>
      </c>
      <c r="W41" s="64">
        <f t="shared" si="6"/>
        <v>0</v>
      </c>
      <c r="X41" s="64" t="str">
        <f t="shared" si="7"/>
        <v>0</v>
      </c>
      <c r="Y41" s="64">
        <f t="shared" si="8"/>
        <v>0</v>
      </c>
      <c r="Z41" s="64" t="str">
        <f t="shared" si="9"/>
        <v>0</v>
      </c>
      <c r="AA41" s="64">
        <f t="shared" si="10"/>
        <v>0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ht="15.75" customHeight="1">
      <c r="A42" s="65">
        <v>43872</v>
      </c>
      <c r="B42" s="66">
        <f>Parâmetros!D31*0.04*47.9982</f>
        <v>7.1805307200000001</v>
      </c>
      <c r="C42" s="67">
        <f t="shared" si="22"/>
        <v>8.2916890500000004</v>
      </c>
      <c r="D42" s="68">
        <f>MAX(C506:C522)</f>
        <v>0</v>
      </c>
      <c r="E42" s="62">
        <f t="shared" si="11"/>
        <v>0</v>
      </c>
      <c r="F42" s="53" t="str">
        <f t="shared" si="12"/>
        <v>1</v>
      </c>
      <c r="G42" s="62">
        <f t="shared" si="13"/>
        <v>-89</v>
      </c>
      <c r="H42" s="53" t="str">
        <f t="shared" si="14"/>
        <v>0</v>
      </c>
      <c r="I42" s="62">
        <f t="shared" si="15"/>
        <v>-88</v>
      </c>
      <c r="J42" s="53" t="str">
        <f t="shared" si="16"/>
        <v>0</v>
      </c>
      <c r="K42" s="62">
        <f t="shared" si="17"/>
        <v>-195</v>
      </c>
      <c r="L42" s="53" t="str">
        <f t="shared" si="18"/>
        <v>0</v>
      </c>
      <c r="M42" s="62">
        <f t="shared" si="19"/>
        <v>144.42857142857144</v>
      </c>
      <c r="N42" s="53" t="str">
        <f t="shared" si="20"/>
        <v>0</v>
      </c>
      <c r="O42" s="69">
        <f t="shared" si="21"/>
        <v>0</v>
      </c>
      <c r="P42" s="70">
        <v>140</v>
      </c>
      <c r="Q42" s="3"/>
      <c r="R42" s="64" t="str">
        <f t="shared" si="1"/>
        <v>1</v>
      </c>
      <c r="S42" s="64">
        <f t="shared" si="2"/>
        <v>1</v>
      </c>
      <c r="T42" s="64" t="str">
        <f t="shared" si="3"/>
        <v>0</v>
      </c>
      <c r="U42" s="64">
        <f t="shared" si="4"/>
        <v>0</v>
      </c>
      <c r="V42" s="64" t="str">
        <f t="shared" si="5"/>
        <v>0</v>
      </c>
      <c r="W42" s="64">
        <f t="shared" si="6"/>
        <v>0</v>
      </c>
      <c r="X42" s="64" t="str">
        <f t="shared" si="7"/>
        <v>0</v>
      </c>
      <c r="Y42" s="64">
        <f t="shared" si="8"/>
        <v>0</v>
      </c>
      <c r="Z42" s="64" t="str">
        <f t="shared" si="9"/>
        <v>0</v>
      </c>
      <c r="AA42" s="64">
        <f t="shared" si="10"/>
        <v>0</v>
      </c>
      <c r="AB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ht="15.75" customHeight="1">
      <c r="A43" s="72">
        <v>43873</v>
      </c>
      <c r="B43" s="66">
        <f>Parâmetros!D32*0.04*47.9982</f>
        <v>4.6654250399999997</v>
      </c>
      <c r="C43" s="67">
        <f t="shared" si="22"/>
        <v>8.8628676300000002</v>
      </c>
      <c r="D43" s="73">
        <f>MAX(C523:C539)</f>
        <v>0</v>
      </c>
      <c r="E43" s="62">
        <f t="shared" si="11"/>
        <v>0</v>
      </c>
      <c r="F43" s="53" t="str">
        <f t="shared" si="12"/>
        <v>1</v>
      </c>
      <c r="G43" s="62">
        <f t="shared" si="13"/>
        <v>-89</v>
      </c>
      <c r="H43" s="53" t="str">
        <f t="shared" si="14"/>
        <v>0</v>
      </c>
      <c r="I43" s="62">
        <f t="shared" si="15"/>
        <v>-88</v>
      </c>
      <c r="J43" s="53" t="str">
        <f t="shared" si="16"/>
        <v>0</v>
      </c>
      <c r="K43" s="62">
        <f t="shared" si="17"/>
        <v>-195</v>
      </c>
      <c r="L43" s="53" t="str">
        <f t="shared" si="18"/>
        <v>0</v>
      </c>
      <c r="M43" s="62">
        <f t="shared" si="19"/>
        <v>144.42857142857144</v>
      </c>
      <c r="N43" s="53" t="str">
        <f t="shared" si="20"/>
        <v>0</v>
      </c>
      <c r="O43" s="69">
        <f t="shared" si="21"/>
        <v>0</v>
      </c>
      <c r="P43" s="74">
        <v>140</v>
      </c>
      <c r="Q43" s="3"/>
      <c r="R43" s="64" t="str">
        <f t="shared" si="1"/>
        <v>1</v>
      </c>
      <c r="S43" s="64">
        <f t="shared" si="2"/>
        <v>1</v>
      </c>
      <c r="T43" s="64" t="str">
        <f t="shared" si="3"/>
        <v>0</v>
      </c>
      <c r="U43" s="64">
        <f t="shared" si="4"/>
        <v>0</v>
      </c>
      <c r="V43" s="64" t="str">
        <f t="shared" si="5"/>
        <v>0</v>
      </c>
      <c r="W43" s="64">
        <f t="shared" si="6"/>
        <v>0</v>
      </c>
      <c r="X43" s="64" t="str">
        <f t="shared" si="7"/>
        <v>0</v>
      </c>
      <c r="Y43" s="64">
        <f t="shared" si="8"/>
        <v>0</v>
      </c>
      <c r="Z43" s="64" t="str">
        <f t="shared" si="9"/>
        <v>0</v>
      </c>
      <c r="AA43" s="64">
        <f t="shared" si="10"/>
        <v>0</v>
      </c>
      <c r="AB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ht="15.75" customHeight="1">
      <c r="A44" s="75"/>
      <c r="B44" s="66">
        <f>Parâmetros!D33*0.04*47.9982</f>
        <v>0</v>
      </c>
      <c r="C44" s="67">
        <f t="shared" si="22"/>
        <v>9.5972400899999997</v>
      </c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76"/>
      <c r="P44" s="3"/>
      <c r="Q44" s="3"/>
      <c r="R44" s="53"/>
      <c r="S44" s="64"/>
      <c r="T44" s="64"/>
      <c r="U44" s="64"/>
      <c r="V44" s="64"/>
      <c r="W44" s="64"/>
      <c r="X44" s="64"/>
      <c r="Y44" s="64"/>
      <c r="Z44" s="64"/>
      <c r="AA44" s="64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ht="15.75" customHeight="1">
      <c r="A45" s="75"/>
      <c r="B45" s="66">
        <f>Parâmetros!D34*0.04*47.9982</f>
        <v>0</v>
      </c>
      <c r="C45" s="67">
        <f t="shared" si="22"/>
        <v>10.564403819999999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ht="15.75" customHeight="1">
      <c r="A46" s="75"/>
      <c r="B46" s="66">
        <f>Parâmetros!D35*0.04*47.9982</f>
        <v>0</v>
      </c>
      <c r="C46" s="67">
        <f t="shared" si="22"/>
        <v>9.3236503500000012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64"/>
      <c r="S46" s="64">
        <f>SUM(S13:S43)</f>
        <v>31</v>
      </c>
      <c r="T46" s="53"/>
      <c r="U46" s="64">
        <f>SUM(U13:U43)</f>
        <v>0</v>
      </c>
      <c r="V46" s="3"/>
      <c r="W46" s="64">
        <f>SUM(W13:W43)</f>
        <v>0</v>
      </c>
      <c r="X46" s="3"/>
      <c r="Y46" s="64">
        <f>SUM(Y13:Y43)</f>
        <v>0</v>
      </c>
      <c r="Z46" s="3"/>
      <c r="AA46" s="64">
        <f>SUM(AA13:AA43)</f>
        <v>0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ht="15.75" customHeight="1">
      <c r="A47" s="75"/>
      <c r="B47" s="66">
        <f>Parâmetros!D36*0.04*47.9982</f>
        <v>20.946414479999998</v>
      </c>
      <c r="C47" s="67">
        <f t="shared" ref="C47:C63" si="23">AVERAGE(B61:B68)</f>
        <v>9.5084434200000008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ht="15.75" customHeight="1">
      <c r="A48" s="75"/>
      <c r="B48" s="66">
        <f>Parâmetros!D37*0.04*47.9982</f>
        <v>0</v>
      </c>
      <c r="C48" s="67">
        <f t="shared" si="23"/>
        <v>10.103621100000002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ht="15.75" customHeight="1">
      <c r="A49" s="75"/>
      <c r="B49" s="66">
        <f>Parâmetros!D38*0.04*47.9982</f>
        <v>0</v>
      </c>
      <c r="C49" s="67">
        <f t="shared" si="23"/>
        <v>10.466007510000003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ht="15.75" customHeight="1">
      <c r="A50" s="75"/>
      <c r="B50" s="66">
        <f>Parâmetros!D39*0.04*47.9982</f>
        <v>0</v>
      </c>
      <c r="C50" s="67">
        <f t="shared" si="23"/>
        <v>11.45477043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ht="15.75" customHeight="1">
      <c r="A51" s="75"/>
      <c r="B51" s="66">
        <f>Parâmetros!D40*0.04*47.9982</f>
        <v>0</v>
      </c>
      <c r="C51" s="67">
        <f t="shared" si="23"/>
        <v>12.013949459999999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ht="15.75" customHeight="1">
      <c r="A52" s="75"/>
      <c r="B52" s="66">
        <f>Parâmetros!D41*0.04*47.9982</f>
        <v>16.280989439999999</v>
      </c>
      <c r="C52" s="67">
        <f t="shared" si="23"/>
        <v>13.041110939999999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ht="15.75" customHeight="1">
      <c r="A53" s="75"/>
      <c r="B53" s="66">
        <f>Parâmetros!D42*0.04*47.9982</f>
        <v>16.837768560000001</v>
      </c>
      <c r="C53" s="67">
        <f t="shared" si="23"/>
        <v>13.890679079999998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ht="15.75" customHeight="1">
      <c r="A54" s="75"/>
      <c r="B54" s="66">
        <f>Parâmetros!D43*0.04*47.9982</f>
        <v>15.743409599999998</v>
      </c>
      <c r="C54" s="67">
        <f t="shared" si="23"/>
        <v>15.090634079999999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ht="15.75" customHeight="1">
      <c r="A55" s="75"/>
      <c r="B55" s="66">
        <f>Parâmetros!D44*0.04*47.9982</f>
        <v>10.041223440000001</v>
      </c>
      <c r="C55" s="67">
        <f t="shared" si="23"/>
        <v>16.626576479999997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ht="15.75" customHeight="1">
      <c r="A56" s="75"/>
      <c r="B56" s="66">
        <f>Parâmetros!D45*0.04*47.9982</f>
        <v>7.4301213600000002</v>
      </c>
      <c r="C56" s="67">
        <f t="shared" si="23"/>
        <v>17.33215002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ht="15.75" customHeight="1">
      <c r="A57" s="75"/>
      <c r="B57" s="66">
        <f>Parâmetros!D46*0.04*47.9982</f>
        <v>4.569428639999999</v>
      </c>
      <c r="C57" s="67">
        <f t="shared" si="23"/>
        <v>17.696936340000001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ht="15.75" customHeight="1">
      <c r="A58" s="75"/>
      <c r="B58" s="66">
        <f>Parâmetros!D47*0.04*47.9982</f>
        <v>5.87497968</v>
      </c>
      <c r="C58" s="67">
        <f t="shared" si="23"/>
        <v>17.159356499999998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ht="15.75" customHeight="1">
      <c r="A59" s="75"/>
      <c r="B59" s="66">
        <f>Parâmetros!D48*0.04*47.9982</f>
        <v>7.73730984</v>
      </c>
      <c r="C59" s="67">
        <f t="shared" si="23"/>
        <v>16.40578476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ht="15.75" customHeight="1">
      <c r="A60" s="75"/>
      <c r="B60" s="66">
        <f>Parâmetros!D49*0.04*47.9982</f>
        <v>6.3549616800000006</v>
      </c>
      <c r="C60" s="67">
        <f t="shared" si="23"/>
        <v>14.82664398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ht="15.75" customHeight="1">
      <c r="A61" s="75"/>
      <c r="B61" s="66">
        <f>Parâmetros!D50*0.04*47.9982</f>
        <v>8.159694</v>
      </c>
      <c r="C61" s="67">
        <f t="shared" si="23"/>
        <v>13.765883760000001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ht="15.75" customHeight="1">
      <c r="A62" s="75"/>
      <c r="B62" s="66">
        <f>Parâmetros!D51*0.04*47.9982</f>
        <v>10.54040472</v>
      </c>
      <c r="C62" s="67">
        <f t="shared" si="23"/>
        <v>12.36913614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ht="15.75" customHeight="1">
      <c r="A63" s="75"/>
      <c r="B63" s="66">
        <f>Parâmetros!D52*0.04*47.9982</f>
        <v>8.8892666399999989</v>
      </c>
      <c r="C63" s="67">
        <f t="shared" si="23"/>
        <v>11.57236602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ht="15.75" customHeight="1">
      <c r="A64" s="75"/>
      <c r="B64" s="66">
        <f>Parâmetros!D53*0.04*47.9982</f>
        <v>11.212379519999999</v>
      </c>
      <c r="C64" s="67">
        <f t="shared" ref="C64:C80" si="24">AVERAGE(B85:B92)</f>
        <v>10.94118969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ht="15.75" customHeight="1">
      <c r="A65" s="75"/>
      <c r="B65" s="66">
        <f>Parâmetros!D54*0.04*47.9982</f>
        <v>12.11474568</v>
      </c>
      <c r="C65" s="67">
        <f t="shared" si="24"/>
        <v>11.267577449999999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ht="15.75" customHeight="1">
      <c r="A66" s="75"/>
      <c r="B66" s="66">
        <f>Parâmetros!D55*0.04*47.9982</f>
        <v>12.133944960000001</v>
      </c>
      <c r="C66" s="67">
        <f t="shared" si="24"/>
        <v>11.279577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ht="15.75" customHeight="1">
      <c r="A67" s="75"/>
      <c r="B67" s="66">
        <f>Parâmetros!D56*0.04*47.9982</f>
        <v>8.5244803200000003</v>
      </c>
      <c r="C67" s="67">
        <f t="shared" si="24"/>
        <v>12.683524349999999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ht="15.75" customHeight="1">
      <c r="A68" s="75"/>
      <c r="B68" s="66">
        <f>Parâmetros!D57*0.04*47.9982</f>
        <v>4.4926315199999998</v>
      </c>
      <c r="C68" s="67">
        <f t="shared" si="24"/>
        <v>14.284264319999998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ht="15.75" customHeight="1">
      <c r="A69" s="75"/>
      <c r="B69" s="66">
        <f>Parâmetros!D58*0.04*47.9982</f>
        <v>12.921115440000001</v>
      </c>
      <c r="C69" s="67">
        <f t="shared" si="24"/>
        <v>15.882604379999998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ht="15.75" customHeight="1">
      <c r="A70" s="75"/>
      <c r="B70" s="66">
        <f>Parâmetros!D59*0.04*47.9982</f>
        <v>13.439496</v>
      </c>
      <c r="C70" s="67">
        <f t="shared" si="24"/>
        <v>17.670537329999998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ht="15.75" customHeight="1">
      <c r="A71" s="75"/>
      <c r="B71" s="66">
        <f>Parâmetros!D60*0.04*47.9982</f>
        <v>16.79937</v>
      </c>
      <c r="C71" s="67">
        <f t="shared" si="24"/>
        <v>19.441670909999999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ht="15.75" customHeight="1">
      <c r="A72" s="75"/>
      <c r="B72" s="66">
        <f>Parâmetros!D61*0.04*47.9982</f>
        <v>15.685811759999998</v>
      </c>
      <c r="C72" s="67">
        <f t="shared" si="24"/>
        <v>21.241603409999996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ht="15.75" customHeight="1">
      <c r="A73" s="75"/>
      <c r="B73" s="66">
        <f>Parâmetros!D62*0.04*47.9982</f>
        <v>20.332037519999997</v>
      </c>
      <c r="C73" s="67">
        <f t="shared" si="24"/>
        <v>22.715148149999997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ht="15.75" customHeight="1">
      <c r="A74" s="75"/>
      <c r="B74" s="66">
        <f>Parâmetros!D63*0.04*47.9982</f>
        <v>18.930490079999998</v>
      </c>
      <c r="C74" s="67">
        <f t="shared" si="24"/>
        <v>23.819106749999996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ht="15.75" customHeight="1">
      <c r="A75" s="75"/>
      <c r="B75" s="66">
        <f>Parâmetros!D64*0.04*47.9982</f>
        <v>18.124120319999999</v>
      </c>
      <c r="C75" s="67">
        <f t="shared" si="24"/>
        <v>23.840705939999999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ht="15.75" customHeight="1">
      <c r="A76" s="75"/>
      <c r="B76" s="66">
        <f>Parâmetros!D65*0.04*47.9982</f>
        <v>16.780170720000001</v>
      </c>
      <c r="C76" s="67">
        <f t="shared" si="24"/>
        <v>23.581515659999997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ht="15.75" customHeight="1">
      <c r="A77" s="75"/>
      <c r="B77" s="66">
        <f>Parâmetros!D66*0.04*47.9982</f>
        <v>18.565703760000002</v>
      </c>
      <c r="C77" s="67">
        <f t="shared" si="24"/>
        <v>22.263965069999998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ht="15.75" customHeight="1">
      <c r="A78" s="75"/>
      <c r="B78" s="66">
        <f>Parâmetros!D67*0.04*47.9982</f>
        <v>16.357786559999997</v>
      </c>
      <c r="C78" s="67">
        <f t="shared" si="24"/>
        <v>21.107208449999998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ht="15.75" customHeight="1">
      <c r="A79" s="75"/>
      <c r="B79" s="66">
        <f>Parâmetros!D68*0.04*47.9982</f>
        <v>12.498731279999999</v>
      </c>
      <c r="C79" s="67">
        <f t="shared" si="24"/>
        <v>20.452033019999998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ht="15.75" customHeight="1">
      <c r="A80" s="75"/>
      <c r="B80" s="66">
        <f>Parâmetros!D69*0.04*47.9982</f>
        <v>9.6572378400000005</v>
      </c>
      <c r="C80" s="67">
        <f t="shared" si="24"/>
        <v>19.4152719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ht="15.75" customHeight="1">
      <c r="A81" s="75"/>
      <c r="B81" s="66">
        <f>Parâmetros!D70*0.04*47.9982</f>
        <v>7.698911279999999</v>
      </c>
      <c r="C81" s="67">
        <f t="shared" ref="C81:C97" si="25">AVERAGE(B109:B116)</f>
        <v>13.732285020000001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ht="15.75" customHeight="1">
      <c r="A82" s="75"/>
      <c r="B82" s="66">
        <f>Parâmetros!D71*0.04*47.9982</f>
        <v>10.444408320000001</v>
      </c>
      <c r="C82" s="67">
        <f t="shared" si="25"/>
        <v>12.94031472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ht="15.75" customHeight="1">
      <c r="A83" s="75"/>
      <c r="B83" s="66">
        <f>Parâmetros!D72*0.04*47.9982</f>
        <v>6.9501393600000005</v>
      </c>
      <c r="C83" s="67">
        <f t="shared" si="25"/>
        <v>13.425096539999998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ht="15.75" customHeight="1">
      <c r="A84" s="75"/>
      <c r="B84" s="66">
        <f>Parâmetros!D73*0.04*47.9982</f>
        <v>10.40600976</v>
      </c>
      <c r="C84" s="67">
        <f t="shared" si="25"/>
        <v>14.291464049999998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ht="15.75" customHeight="1">
      <c r="A85" s="75"/>
      <c r="B85" s="66">
        <f>Parâmetros!D74*0.04*47.9982</f>
        <v>10.290814080000001</v>
      </c>
      <c r="C85" s="67">
        <f t="shared" si="25"/>
        <v>15.323425350000001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ht="15.75" customHeight="1">
      <c r="A86" s="75"/>
      <c r="B86" s="66">
        <f>Parâmetros!D75*0.04*47.9982</f>
        <v>11.001187440000001</v>
      </c>
      <c r="C86" s="67">
        <f t="shared" si="25"/>
        <v>16.595377650000003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ht="15.75" customHeight="1">
      <c r="A87" s="75"/>
      <c r="B87" s="66">
        <f>Parâmetros!D76*0.04*47.9982</f>
        <v>8.8316687999999992</v>
      </c>
      <c r="C87" s="67">
        <f t="shared" si="25"/>
        <v>18.908890889999999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ht="15.75" customHeight="1">
      <c r="A88" s="75"/>
      <c r="B88" s="66">
        <f>Parâmetros!D77*0.04*47.9982</f>
        <v>10.175618399999999</v>
      </c>
      <c r="C88" s="67">
        <f t="shared" si="25"/>
        <v>20.3032386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ht="15.75" customHeight="1">
      <c r="A89" s="75"/>
      <c r="B89" s="66">
        <f>Parâmetros!D78*0.04*47.9982</f>
        <v>12.556329119999999</v>
      </c>
      <c r="C89" s="67">
        <f t="shared" si="25"/>
        <v>23.183130599999998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ht="15.75" customHeight="1">
      <c r="A90" s="75"/>
      <c r="B90" s="66">
        <f>Parâmetros!D79*0.04*47.9982</f>
        <v>12.594727679999998</v>
      </c>
      <c r="C90" s="67">
        <f t="shared" si="25"/>
        <v>24.423884070000003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ht="15.75" customHeight="1">
      <c r="A91" s="75"/>
      <c r="B91" s="66">
        <f>Parâmetros!D80*0.04*47.9982</f>
        <v>11.980350720000001</v>
      </c>
      <c r="C91" s="67">
        <f t="shared" si="25"/>
        <v>24.383085600000001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ht="15.75" customHeight="1">
      <c r="A92" s="75"/>
      <c r="B92" s="66">
        <f>Parâmetros!D81*0.04*47.9982</f>
        <v>10.098821279999999</v>
      </c>
      <c r="C92" s="67">
        <f t="shared" si="25"/>
        <v>23.888704140000002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ht="15.75" customHeight="1">
      <c r="A93" s="75"/>
      <c r="B93" s="66">
        <f>Parâmetros!D82*0.04*47.9982</f>
        <v>12.901916159999999</v>
      </c>
      <c r="C93" s="67">
        <f t="shared" si="25"/>
        <v>23.28152691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ht="15.75" customHeight="1">
      <c r="A94" s="75"/>
      <c r="B94" s="66">
        <f>Parâmetros!D83*0.04*47.9982</f>
        <v>11.09718384</v>
      </c>
      <c r="C94" s="67">
        <f t="shared" si="25"/>
        <v>21.925577759999999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ht="15.75" customHeight="1">
      <c r="A95" s="75"/>
      <c r="B95" s="66">
        <f>Parâmetros!D84*0.04*47.9982</f>
        <v>20.063247599999997</v>
      </c>
      <c r="C95" s="67">
        <f t="shared" si="25"/>
        <v>20.298438779999998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ht="15.75" customHeight="1">
      <c r="A96" s="75"/>
      <c r="B96" s="66">
        <f>Parâmetros!D85*0.04*47.9982</f>
        <v>22.981538160000003</v>
      </c>
      <c r="C96" s="67">
        <f t="shared" si="25"/>
        <v>20.257640309999999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ht="15.75" customHeight="1">
      <c r="A97" s="75"/>
      <c r="B97" s="66">
        <f>Parâmetros!D86*0.04*47.9982</f>
        <v>25.343049600000001</v>
      </c>
      <c r="C97" s="67">
        <f t="shared" si="25"/>
        <v>19.091284049999999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ht="15.75" customHeight="1">
      <c r="A98" s="75"/>
      <c r="B98" s="66">
        <f>Parâmetros!D87*0.04*47.9982</f>
        <v>26.898191279999999</v>
      </c>
      <c r="C98" s="67">
        <f t="shared" ref="C98:C114" si="26">AVERAGE(B133:B140)</f>
        <v>12.265940009999998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ht="15.75" customHeight="1">
      <c r="A99" s="75"/>
      <c r="B99" s="66">
        <f>Parâmetros!D88*0.04*47.9982</f>
        <v>26.149419359999996</v>
      </c>
      <c r="C99" s="67">
        <f t="shared" si="26"/>
        <v>11.490769079999998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ht="15.75" customHeight="1">
      <c r="A100" s="75"/>
      <c r="B100" s="66">
        <f>Parâmetros!D89*0.04*47.9982</f>
        <v>24.498281279999997</v>
      </c>
      <c r="C100" s="67">
        <f t="shared" si="26"/>
        <v>11.62996386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ht="15.75" customHeight="1">
      <c r="A101" s="75"/>
      <c r="B101" s="66">
        <f>Parâmetros!D90*0.04*47.9982</f>
        <v>24.690274079999998</v>
      </c>
      <c r="C101" s="67">
        <f t="shared" si="26"/>
        <v>12.741122189999999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ht="15.75" customHeight="1">
      <c r="A102" s="75"/>
      <c r="B102" s="66">
        <f>Parâmetros!D91*0.04*47.9982</f>
        <v>19.928852639999999</v>
      </c>
      <c r="C102" s="67">
        <f t="shared" si="26"/>
        <v>14.809844609999999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ht="15.75" customHeight="1">
      <c r="A103" s="75"/>
      <c r="B103" s="66">
        <f>Parâmetros!D92*0.04*47.9982</f>
        <v>20.236041119999996</v>
      </c>
      <c r="C103" s="67">
        <f t="shared" si="26"/>
        <v>17.065760009999998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ht="15.75" customHeight="1">
      <c r="A104" s="75"/>
      <c r="B104" s="66">
        <f>Parâmetros!D93*0.04*47.9982</f>
        <v>20.90801592</v>
      </c>
      <c r="C104" s="67">
        <f t="shared" si="26"/>
        <v>19.307275949999998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ht="15.75" customHeight="1">
      <c r="A105" s="75"/>
      <c r="B105" s="66">
        <f>Parâmetros!D94*0.04*47.9982</f>
        <v>14.802644879999999</v>
      </c>
      <c r="C105" s="67">
        <f t="shared" si="26"/>
        <v>22.023974070000001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ht="15.75" customHeight="1">
      <c r="A106" s="75"/>
      <c r="B106" s="66">
        <f>Parâmetros!D95*0.04*47.9982</f>
        <v>17.64413832</v>
      </c>
      <c r="C106" s="67">
        <f t="shared" si="26"/>
        <v>24.587077949999998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ht="15.75" customHeight="1">
      <c r="A107" s="75"/>
      <c r="B107" s="66">
        <f>Parâmetros!D96*0.04*47.9982</f>
        <v>20.90801592</v>
      </c>
      <c r="C107" s="67">
        <f t="shared" si="26"/>
        <v>26.14941936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ht="15.75" customHeight="1">
      <c r="A108" s="75"/>
      <c r="B108" s="66">
        <f>Parâmetros!D97*0.04*47.9982</f>
        <v>16.204192320000001</v>
      </c>
      <c r="C108" s="67">
        <f t="shared" si="26"/>
        <v>26.845393259999998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ht="15.75" customHeight="1">
      <c r="A109" s="75"/>
      <c r="B109" s="66">
        <f>Parâmetros!D98*0.04*47.9982</f>
        <v>18.508105920000002</v>
      </c>
      <c r="C109" s="67">
        <f t="shared" si="26"/>
        <v>27.210179579999998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ht="15.75" customHeight="1">
      <c r="A110" s="75"/>
      <c r="B110" s="66">
        <f>Parâmetros!D99*0.04*47.9982</f>
        <v>16.37698584</v>
      </c>
      <c r="C110" s="67">
        <f t="shared" si="26"/>
        <v>27.054185429999997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ht="15.75" customHeight="1">
      <c r="A111" s="75"/>
      <c r="B111" s="66">
        <f>Parâmetros!D100*0.04*47.9982</f>
        <v>17.260152720000001</v>
      </c>
      <c r="C111" s="67">
        <f t="shared" si="26"/>
        <v>26.02702395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ht="15.75" customHeight="1">
      <c r="A112" s="75"/>
      <c r="B112" s="66">
        <f>Parâmetros!D101*0.04*47.9982</f>
        <v>17.509743359999998</v>
      </c>
      <c r="C112" s="67">
        <f t="shared" si="26"/>
        <v>25.371848520000004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ht="15.75" customHeight="1">
      <c r="A113" s="75"/>
      <c r="B113" s="66">
        <f>Parâmetros!D102*0.04*47.9982</f>
        <v>15.47461968</v>
      </c>
      <c r="C113" s="67">
        <f t="shared" si="26"/>
        <v>24.251090550000001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ht="15.75" customHeight="1">
      <c r="A114" s="75"/>
      <c r="B114" s="66">
        <f>Parâmetros!D103*0.04*47.9982</f>
        <v>12.153144239999998</v>
      </c>
      <c r="C114" s="67">
        <f t="shared" si="26"/>
        <v>23.538317279999998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ht="15.75" customHeight="1">
      <c r="A115" s="75"/>
      <c r="B115" s="66">
        <f>Parâmetros!D104*0.04*47.9982</f>
        <v>10.079621999999999</v>
      </c>
      <c r="C115" s="67">
        <f t="shared" ref="C115:C131" si="27">AVERAGE(B157:B164)</f>
        <v>19.302476129999999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ht="15.75" customHeight="1">
      <c r="A116" s="75"/>
      <c r="B116" s="66">
        <f>Parâmetros!D105*0.04*47.9982</f>
        <v>2.4959064</v>
      </c>
      <c r="C116" s="67">
        <f t="shared" si="27"/>
        <v>19.957651559999999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ht="15.75" customHeight="1">
      <c r="A117" s="75"/>
      <c r="B117" s="66">
        <f>Parâmetros!D106*0.04*47.9982</f>
        <v>12.172343519999998</v>
      </c>
      <c r="C117" s="67">
        <f t="shared" si="27"/>
        <v>17.442545879999997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ht="15.75" customHeight="1">
      <c r="A118" s="75"/>
      <c r="B118" s="66">
        <f>Parâmetros!D107*0.04*47.9982</f>
        <v>20.255240400000002</v>
      </c>
      <c r="C118" s="67">
        <f t="shared" si="27"/>
        <v>17.584140569999999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ht="15.75" customHeight="1">
      <c r="A119" s="75"/>
      <c r="B119" s="66">
        <f>Parâmetros!D108*0.04*47.9982</f>
        <v>24.1910928</v>
      </c>
      <c r="C119" s="67">
        <f t="shared" si="27"/>
        <v>18.1913178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ht="15.75" customHeight="1">
      <c r="A120" s="75"/>
      <c r="B120" s="66">
        <f>Parâmetros!D109*0.04*47.9982</f>
        <v>25.765433760000001</v>
      </c>
      <c r="C120" s="67">
        <f t="shared" si="27"/>
        <v>22.18236813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ht="15.75" customHeight="1">
      <c r="A121" s="75"/>
      <c r="B121" s="66">
        <f>Parâmetros!D110*0.04*47.9982</f>
        <v>25.650238079999998</v>
      </c>
      <c r="C121" s="67">
        <f t="shared" si="27"/>
        <v>22.799144999999999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ht="15.75" customHeight="1">
      <c r="A122" s="75"/>
      <c r="B122" s="66">
        <f>Parâmetros!D111*0.04*47.9982</f>
        <v>30.661250159999998</v>
      </c>
      <c r="C122" s="67">
        <f t="shared" si="27"/>
        <v>23.36072394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ht="15.75" customHeight="1">
      <c r="A123" s="75"/>
      <c r="B123" s="66">
        <f>Parâmetros!D112*0.04*47.9982</f>
        <v>21.23440368</v>
      </c>
      <c r="C123" s="67">
        <f t="shared" si="27"/>
        <v>24.19829253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ht="15.75" customHeight="1">
      <c r="A124" s="75"/>
      <c r="B124" s="66">
        <f>Parâmetros!D113*0.04*47.9982</f>
        <v>25.535042399999998</v>
      </c>
      <c r="C124" s="67">
        <f t="shared" si="27"/>
        <v>24.36628623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ht="15.75" customHeight="1">
      <c r="A125" s="75"/>
      <c r="B125" s="66">
        <f>Parâmetros!D114*0.04*47.9982</f>
        <v>22.098371279999999</v>
      </c>
      <c r="C125" s="67">
        <f t="shared" si="27"/>
        <v>27.567766169999999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ht="15.75" customHeight="1">
      <c r="A126" s="75"/>
      <c r="B126" s="66">
        <f>Parâmetros!D115*0.04*47.9982</f>
        <v>19.928852639999999</v>
      </c>
      <c r="C126" s="67">
        <f t="shared" si="27"/>
        <v>27.606164729999996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ht="15.75" customHeight="1">
      <c r="A127" s="75"/>
      <c r="B127" s="66">
        <f>Parâmetros!D116*0.04*47.9982</f>
        <v>20.236041119999996</v>
      </c>
      <c r="C127" s="67">
        <f t="shared" si="27"/>
        <v>26.473407209999998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ht="15.75" customHeight="1">
      <c r="A128" s="75"/>
      <c r="B128" s="66">
        <f>Parâmetros!D117*0.04*47.9982</f>
        <v>20.90801592</v>
      </c>
      <c r="C128" s="67">
        <f t="shared" si="27"/>
        <v>24.311088299999998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ht="15.75" customHeight="1">
      <c r="A129" s="75"/>
      <c r="B129" s="66">
        <f>Parâmetros!D118*0.04*47.9982</f>
        <v>14.802644879999999</v>
      </c>
      <c r="C129" s="67">
        <f t="shared" si="27"/>
        <v>22.734347429999996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ht="15.75" customHeight="1">
      <c r="A130" s="75"/>
      <c r="B130" s="66">
        <f>Parâmetros!D119*0.04*47.9982</f>
        <v>17.64413832</v>
      </c>
      <c r="C130" s="67">
        <f t="shared" si="27"/>
        <v>21.368798639999994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ht="15.75" customHeight="1">
      <c r="A131" s="75"/>
      <c r="B131" s="66">
        <f>Parâmetros!D120*0.04*47.9982</f>
        <v>20.90801592</v>
      </c>
      <c r="C131" s="67">
        <f t="shared" si="27"/>
        <v>20.204842289999998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ht="15.75" customHeight="1">
      <c r="A132" s="75"/>
      <c r="B132" s="66">
        <f>Parâmetros!D121*0.04*47.9982</f>
        <v>16.204192320000001</v>
      </c>
      <c r="C132" s="67">
        <f t="shared" ref="C132:C148" si="28">AVERAGE(B181:B188)</f>
        <v>11.14998186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ht="15.75" customHeight="1">
      <c r="A133" s="75"/>
      <c r="B133" s="66">
        <f>Parâmetros!D122*0.04*47.9982</f>
        <v>18.949689359999997</v>
      </c>
      <c r="C133" s="67">
        <f t="shared" si="28"/>
        <v>9.7988325300000003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ht="15.75" customHeight="1">
      <c r="A134" s="75"/>
      <c r="B134" s="66">
        <f>Parâmetros!D123*0.04*47.9982</f>
        <v>17.413746960000001</v>
      </c>
      <c r="C134" s="67">
        <f t="shared" si="28"/>
        <v>10.094021459999999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ht="15.75" customHeight="1">
      <c r="A135" s="75"/>
      <c r="B135" s="66">
        <f>Parâmetros!D124*0.04*47.9982</f>
        <v>14.62985136</v>
      </c>
      <c r="C135" s="67">
        <f t="shared" si="28"/>
        <v>10.809194639999999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ht="15.75" customHeight="1">
      <c r="A136" s="75"/>
      <c r="B136" s="66">
        <f>Parâmetros!D125*0.04*47.9982</f>
        <v>10.348411919999998</v>
      </c>
      <c r="C136" s="67">
        <f t="shared" si="28"/>
        <v>12.383535599999998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ht="15.75" customHeight="1">
      <c r="A137" s="75"/>
      <c r="B137" s="66">
        <f>Parâmetros!D126*0.04*47.9982</f>
        <v>11.634763679999999</v>
      </c>
      <c r="C137" s="67">
        <f t="shared" si="28"/>
        <v>13.96987611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ht="15.75" customHeight="1">
      <c r="A138" s="75"/>
      <c r="B138" s="66">
        <f>Parâmetros!D127*0.04*47.9982</f>
        <v>9.1772558399999991</v>
      </c>
      <c r="C138" s="67">
        <f t="shared" si="28"/>
        <v>16.542579629999999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ht="15.75" customHeight="1">
      <c r="A139" s="75"/>
      <c r="B139" s="66">
        <f>Parâmetros!D128*0.04*47.9982</f>
        <v>8.4668824799999989</v>
      </c>
      <c r="C139" s="67">
        <f t="shared" si="28"/>
        <v>19.09368396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ht="15.75" customHeight="1">
      <c r="A140" s="75"/>
      <c r="B140" s="66">
        <f>Parâmetros!D129*0.04*47.9982</f>
        <v>7.5069184800000004</v>
      </c>
      <c r="C140" s="67">
        <f t="shared" si="28"/>
        <v>21.527192700000001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ht="15.75" customHeight="1">
      <c r="A141" s="75"/>
      <c r="B141" s="66">
        <f>Parâmetros!D130*0.04*47.9982</f>
        <v>12.748321919999999</v>
      </c>
      <c r="C141" s="67">
        <f t="shared" si="28"/>
        <v>22.897541310000001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ht="15.75" customHeight="1">
      <c r="A142" s="75"/>
      <c r="B142" s="66">
        <f>Parâmetros!D131*0.04*47.9982</f>
        <v>18.527305200000001</v>
      </c>
      <c r="C142" s="67">
        <f t="shared" si="28"/>
        <v>23.173530960000001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ht="15.75" customHeight="1">
      <c r="A143" s="75"/>
      <c r="B143" s="66">
        <f>Parâmetros!D132*0.04*47.9982</f>
        <v>23.519117999999999</v>
      </c>
      <c r="C143" s="67">
        <f t="shared" si="28"/>
        <v>22.928740140000002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ht="15.75" customHeight="1">
      <c r="A144" s="75"/>
      <c r="B144" s="66">
        <f>Parâmetros!D133*0.04*47.9982</f>
        <v>26.898191279999999</v>
      </c>
      <c r="C144" s="67">
        <f t="shared" si="28"/>
        <v>21.603989819999999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ht="15.75" customHeight="1">
      <c r="A145" s="75"/>
      <c r="B145" s="66">
        <f>Parâmetros!D134*0.04*47.9982</f>
        <v>29.68208688</v>
      </c>
      <c r="C145" s="67">
        <f t="shared" si="28"/>
        <v>20.068047419999999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ht="15.75" customHeight="1">
      <c r="A146" s="75"/>
      <c r="B146" s="66">
        <f>Parâmetros!D135*0.04*47.9982</f>
        <v>27.109383359999995</v>
      </c>
      <c r="C146" s="67">
        <f t="shared" si="28"/>
        <v>18.856092870000001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ht="15.75" customHeight="1">
      <c r="A147" s="75"/>
      <c r="B147" s="66">
        <f>Parâmetros!D136*0.04*47.9982</f>
        <v>30.200467439999997</v>
      </c>
      <c r="C147" s="67">
        <f t="shared" si="28"/>
        <v>17.792932740000001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ht="15.75" customHeight="1">
      <c r="A148" s="75"/>
      <c r="B148" s="66">
        <f>Parâmetros!D137*0.04*47.9982</f>
        <v>28.011749519999999</v>
      </c>
      <c r="C148" s="67">
        <f t="shared" si="28"/>
        <v>16.537779809999996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ht="15.75" customHeight="1">
      <c r="A149" s="75"/>
      <c r="B149" s="66">
        <f>Parâmetros!D138*0.04*47.9982</f>
        <v>25.2470532</v>
      </c>
      <c r="C149" s="67">
        <f t="shared" ref="C149:C165" si="29">AVERAGE(B205:B212)</f>
        <v>16.379385750000001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ht="15.75" customHeight="1">
      <c r="A150" s="75"/>
      <c r="B150" s="66">
        <f>Parâmetros!D139*0.04*47.9982</f>
        <v>24.095096399999999</v>
      </c>
      <c r="C150" s="67">
        <f t="shared" si="29"/>
        <v>17.759334000000003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ht="15.75" customHeight="1">
      <c r="A151" s="75"/>
      <c r="B151" s="66">
        <f>Parâmetros!D140*0.04*47.9982</f>
        <v>26.437408559999998</v>
      </c>
      <c r="C151" s="67">
        <f t="shared" si="29"/>
        <v>19.70566101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ht="15.75" customHeight="1">
      <c r="A152" s="75"/>
      <c r="B152" s="66">
        <f>Parâmetros!D141*0.04*47.9982</f>
        <v>25.650238079999998</v>
      </c>
      <c r="C152" s="67">
        <f t="shared" si="29"/>
        <v>21.743184599999999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ht="15.75" customHeight="1">
      <c r="A153" s="75"/>
      <c r="B153" s="66">
        <f>Parâmetros!D142*0.04*47.9982</f>
        <v>21.464795039999998</v>
      </c>
      <c r="C153" s="67">
        <f t="shared" si="29"/>
        <v>23.099133749999996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ht="15.75" customHeight="1">
      <c r="A154" s="75"/>
      <c r="B154" s="66">
        <f>Parâmetros!D143*0.04*47.9982</f>
        <v>21.86797992</v>
      </c>
      <c r="C154" s="67">
        <f t="shared" si="29"/>
        <v>24.419084249999997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ht="15.75" customHeight="1">
      <c r="A155" s="75"/>
      <c r="B155" s="66">
        <f>Parâmetros!D144*0.04*47.9982</f>
        <v>21.23440368</v>
      </c>
      <c r="C155" s="67">
        <f t="shared" si="29"/>
        <v>25.791832769999999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ht="15.75" customHeight="1">
      <c r="A156" s="75"/>
      <c r="B156" s="66">
        <f>Parâmetros!D145*0.04*47.9982</f>
        <v>22.309563359999999</v>
      </c>
      <c r="C156" s="67">
        <f t="shared" si="29"/>
        <v>27.48376932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ht="15.75" customHeight="1">
      <c r="A157" s="75"/>
      <c r="B157" s="66">
        <f>Parâmetros!D146*0.04*47.9982</f>
        <v>22.02157416</v>
      </c>
      <c r="C157" s="67">
        <f t="shared" si="29"/>
        <v>30.368461140000001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ht="15.75" customHeight="1">
      <c r="A158" s="75"/>
      <c r="B158" s="66">
        <f>Parâmetros!D147*0.04*47.9982</f>
        <v>20.12084544</v>
      </c>
      <c r="C158" s="67">
        <f t="shared" si="29"/>
        <v>30.49805628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ht="15.75" customHeight="1">
      <c r="A159" s="75"/>
      <c r="B159" s="66">
        <f>Parâmetros!D148*0.04*47.9982</f>
        <v>21.272802240000001</v>
      </c>
      <c r="C159" s="67">
        <f t="shared" si="29"/>
        <v>29.564491290000003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ht="15.75" customHeight="1">
      <c r="A160" s="75"/>
      <c r="B160" s="66">
        <f>Parâmetros!D149*0.04*47.9982</f>
        <v>21.38799792</v>
      </c>
      <c r="C160" s="67">
        <f t="shared" si="29"/>
        <v>28.242140880000004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ht="15.75" customHeight="1">
      <c r="A161" s="75"/>
      <c r="B161" s="66">
        <f>Parâmetros!D150*0.04*47.9982</f>
        <v>0</v>
      </c>
      <c r="C161" s="67">
        <f t="shared" si="29"/>
        <v>27.08298435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ht="15.75" customHeight="1">
      <c r="A162" s="75"/>
      <c r="B162" s="66">
        <f>Parâmetros!D151*0.04*47.9982</f>
        <v>23.096733839999995</v>
      </c>
      <c r="C162" s="67">
        <f t="shared" si="29"/>
        <v>25.87342971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ht="15.75" customHeight="1">
      <c r="A163" s="75"/>
      <c r="B163" s="66">
        <f>Parâmetros!D152*0.04*47.9982</f>
        <v>22.539954720000001</v>
      </c>
      <c r="C163" s="67">
        <f t="shared" si="29"/>
        <v>25.26865239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ht="15.75" customHeight="1">
      <c r="A164" s="75"/>
      <c r="B164" s="66">
        <f>Parâmetros!D153*0.04*47.9982</f>
        <v>23.97990072</v>
      </c>
      <c r="C164" s="67">
        <f t="shared" si="29"/>
        <v>24.995062650000001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ht="15.75" customHeight="1">
      <c r="A165" s="75"/>
      <c r="B165" s="66">
        <f>Parâmetros!D154*0.04*47.9982</f>
        <v>27.262977599999996</v>
      </c>
      <c r="C165" s="67">
        <f t="shared" si="29"/>
        <v>24.510280829999999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ht="15.75" customHeight="1">
      <c r="A166" s="75"/>
      <c r="B166" s="66">
        <f>Parâmetros!D155*0.04*47.9982</f>
        <v>0</v>
      </c>
      <c r="C166" s="67">
        <f t="shared" ref="C166:C182" si="30">AVERAGE(B229:B236)</f>
        <v>16.379385750000001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ht="15.75" customHeight="1">
      <c r="A167" s="75"/>
      <c r="B167" s="66">
        <f>Parâmetros!D156*0.04*47.9982</f>
        <v>22.405559759999999</v>
      </c>
      <c r="C167" s="67">
        <f t="shared" si="30"/>
        <v>17.759334000000003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ht="15.75" customHeight="1">
      <c r="A168" s="75"/>
      <c r="B168" s="66">
        <f>Parâmetros!D157*0.04*47.9982</f>
        <v>26.24541576</v>
      </c>
      <c r="C168" s="67">
        <f t="shared" si="30"/>
        <v>19.70566101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ht="15.75" customHeight="1">
      <c r="A169" s="75"/>
      <c r="B169" s="66">
        <f>Parâmetros!D158*0.04*47.9982</f>
        <v>31.928402639999998</v>
      </c>
      <c r="C169" s="67">
        <f t="shared" si="30"/>
        <v>21.743184599999999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ht="15.75" customHeight="1">
      <c r="A170" s="75"/>
      <c r="B170" s="66">
        <f>Parâmetros!D159*0.04*47.9982</f>
        <v>28.030948799999997</v>
      </c>
      <c r="C170" s="67">
        <f t="shared" si="30"/>
        <v>23.099133749999996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ht="15.75" customHeight="1">
      <c r="A171" s="75"/>
      <c r="B171" s="66">
        <f>Parâmetros!D160*0.04*47.9982</f>
        <v>27.032586240000001</v>
      </c>
      <c r="C171" s="67">
        <f t="shared" si="30"/>
        <v>24.419084249999997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ht="15.75" customHeight="1">
      <c r="A172" s="75"/>
      <c r="B172" s="66">
        <f>Parâmetros!D161*0.04*47.9982</f>
        <v>30.680449439999997</v>
      </c>
      <c r="C172" s="67">
        <f t="shared" si="30"/>
        <v>25.791832769999999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ht="15.75" customHeight="1">
      <c r="A173" s="75"/>
      <c r="B173" s="66">
        <f>Parâmetros!D162*0.04*47.9982</f>
        <v>28.606927199999998</v>
      </c>
      <c r="C173" s="67">
        <f t="shared" si="30"/>
        <v>27.48376932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ht="15.75" customHeight="1">
      <c r="A174" s="75"/>
      <c r="B174" s="66">
        <f>Parâmetros!D163*0.04*47.9982</f>
        <v>25.611839519999997</v>
      </c>
      <c r="C174" s="67">
        <f t="shared" si="30"/>
        <v>30.368461140000001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ht="15.75" customHeight="1">
      <c r="A175" s="75"/>
      <c r="B175" s="66">
        <f>Parâmetros!D164*0.04*47.9982</f>
        <v>22.71274824</v>
      </c>
      <c r="C175" s="67">
        <f t="shared" si="30"/>
        <v>30.49805628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ht="15.75" customHeight="1">
      <c r="A176" s="75"/>
      <c r="B176" s="66">
        <f>Parâmetros!D165*0.04*47.9982</f>
        <v>17.183355599999999</v>
      </c>
      <c r="C176" s="67">
        <f t="shared" si="30"/>
        <v>29.564491290000003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ht="15.75" customHeight="1">
      <c r="A177" s="75"/>
      <c r="B177" s="66">
        <f>Parâmetros!D166*0.04*47.9982</f>
        <v>14.62985136</v>
      </c>
      <c r="C177" s="67">
        <f t="shared" si="30"/>
        <v>28.242140880000004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ht="15.75" customHeight="1">
      <c r="A178" s="75"/>
      <c r="B178" s="66">
        <f>Parâmetros!D167*0.04*47.9982</f>
        <v>15.417021839999999</v>
      </c>
      <c r="C178" s="67">
        <f t="shared" si="30"/>
        <v>27.08298435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ht="15.75" customHeight="1">
      <c r="A179" s="75"/>
      <c r="B179" s="66">
        <f>Parâmetros!D168*0.04*47.9982</f>
        <v>16.10819592</v>
      </c>
      <c r="C179" s="67">
        <f t="shared" si="30"/>
        <v>25.87342971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ht="15.75" customHeight="1">
      <c r="A180" s="75"/>
      <c r="B180" s="66">
        <f>Parâmetros!D169*0.04*47.9982</f>
        <v>21.368798640000001</v>
      </c>
      <c r="C180" s="67">
        <f t="shared" si="30"/>
        <v>25.26865239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ht="15.75" customHeight="1">
      <c r="A181" s="75"/>
      <c r="B181" s="66">
        <f>Parâmetros!D170*0.04*47.9982</f>
        <v>22.405559759999999</v>
      </c>
      <c r="C181" s="67">
        <f t="shared" si="30"/>
        <v>24.995062650000001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ht="15.75" customHeight="1">
      <c r="A182" s="75"/>
      <c r="B182" s="66">
        <f>Parâmetros!D171*0.04*47.9982</f>
        <v>18.968888640000003</v>
      </c>
      <c r="C182" s="67">
        <f t="shared" si="30"/>
        <v>24.510280829999999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ht="15.75" customHeight="1">
      <c r="A183" s="75"/>
      <c r="B183" s="66">
        <f>Parâmetros!D172*0.04*47.9982</f>
        <v>16.74177216</v>
      </c>
      <c r="C183" s="67">
        <f t="shared" ref="C183:C199" si="31">AVERAGE(B253:B260)</f>
        <v>23.288726639999997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ht="15.75" customHeight="1">
      <c r="A184" s="75"/>
      <c r="B184" s="66">
        <f>Parâmetros!D173*0.04*47.9982</f>
        <v>10.290814080000001</v>
      </c>
      <c r="C184" s="67">
        <f t="shared" si="31"/>
        <v>23.190330329999998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ht="15.75" customHeight="1">
      <c r="A185" s="75"/>
      <c r="B185" s="66">
        <f>Parâmetros!D174*0.04*47.9982</f>
        <v>13.362698879999998</v>
      </c>
      <c r="C185" s="67">
        <f t="shared" si="31"/>
        <v>23.401522410000002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ht="15.75" customHeight="1">
      <c r="A186" s="75"/>
      <c r="B186" s="66">
        <f>Parâmetros!D175*0.04*47.9982</f>
        <v>2.2655150399999999</v>
      </c>
      <c r="C186" s="67">
        <f t="shared" si="31"/>
        <v>23.73990972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ht="15.75" customHeight="1">
      <c r="A187" s="75"/>
      <c r="B187" s="66">
        <f>Parâmetros!D176*0.04*47.9982</f>
        <v>1.97752584</v>
      </c>
      <c r="C187" s="67">
        <f t="shared" si="31"/>
        <v>24.181493159999995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ht="15.75" customHeight="1">
      <c r="A188" s="75"/>
      <c r="B188" s="66">
        <f>Parâmetros!D177*0.04*47.9982</f>
        <v>3.1870804799999997</v>
      </c>
      <c r="C188" s="67">
        <f t="shared" si="31"/>
        <v>24.39508515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ht="15.75" customHeight="1">
      <c r="A189" s="75"/>
      <c r="B189" s="66">
        <f>Parâmetros!D178*0.04*47.9982</f>
        <v>11.59636512</v>
      </c>
      <c r="C189" s="67">
        <f t="shared" si="31"/>
        <v>24.539079749999999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ht="15.75" customHeight="1">
      <c r="A190" s="75"/>
      <c r="B190" s="66">
        <f>Parâmetros!D179*0.04*47.9982</f>
        <v>21.330400079999997</v>
      </c>
      <c r="C190" s="67">
        <f t="shared" si="31"/>
        <v>25.256652839999997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ht="15.75" customHeight="1">
      <c r="A191" s="75"/>
      <c r="B191" s="66">
        <f>Parâmetros!D180*0.04*47.9982</f>
        <v>22.463157599999999</v>
      </c>
      <c r="C191" s="67">
        <f t="shared" si="31"/>
        <v>27.150181829999998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ht="15.75" customHeight="1">
      <c r="A192" s="75"/>
      <c r="B192" s="66">
        <f>Parâmetros!D181*0.04*47.9982</f>
        <v>22.885541759999999</v>
      </c>
      <c r="C192" s="67">
        <f t="shared" si="31"/>
        <v>27.339774720000001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ht="15.75" customHeight="1">
      <c r="A193" s="75"/>
      <c r="B193" s="66">
        <f>Parâmetros!D182*0.04*47.9982</f>
        <v>26.053422960000002</v>
      </c>
      <c r="C193" s="67">
        <f t="shared" si="31"/>
        <v>27.524567790000003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ht="15.75" customHeight="1">
      <c r="A194" s="75"/>
      <c r="B194" s="66">
        <f>Parâmetros!D183*0.04*47.9982</f>
        <v>22.847143200000001</v>
      </c>
      <c r="C194" s="67">
        <f t="shared" si="31"/>
        <v>27.032586240000001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ht="15.75" customHeight="1">
      <c r="A195" s="75"/>
      <c r="B195" s="66">
        <f>Parâmetros!D184*0.04*47.9982</f>
        <v>22.38636048</v>
      </c>
      <c r="C195" s="67">
        <f t="shared" si="31"/>
        <v>26.12782017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ht="15.75" customHeight="1">
      <c r="A196" s="75"/>
      <c r="B196" s="66">
        <f>Parâmetros!D185*0.04*47.9982</f>
        <v>22.6551504</v>
      </c>
      <c r="C196" s="67">
        <f t="shared" si="31"/>
        <v>25.539842219999997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ht="15.75" customHeight="1">
      <c r="A197" s="75"/>
      <c r="B197" s="66">
        <f>Parâmetros!D186*0.04*47.9982</f>
        <v>22.559153999999999</v>
      </c>
      <c r="C197" s="67">
        <f t="shared" si="31"/>
        <v>25.357449059999997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ht="15.75" customHeight="1">
      <c r="A198" s="75"/>
      <c r="B198" s="66">
        <f>Parâmetros!D187*0.04*47.9982</f>
        <v>23.538317279999998</v>
      </c>
      <c r="C198" s="67">
        <f t="shared" si="31"/>
        <v>25.208654639999995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ht="15.75" customHeight="1">
      <c r="A199" s="75"/>
      <c r="B199" s="66">
        <f>Parâmetros!D188*0.04*47.9982</f>
        <v>20.504831039999999</v>
      </c>
      <c r="C199" s="67">
        <f t="shared" si="31"/>
        <v>25.643038349999998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ht="15.75" customHeight="1">
      <c r="A200" s="75"/>
      <c r="B200" s="66">
        <f>Parâmetros!D189*0.04*47.9982</f>
        <v>12.287539199999999</v>
      </c>
      <c r="C200" s="67">
        <f t="shared" ref="C200:C216" si="32">AVERAGE(B277:B284)</f>
        <v>25.367048699999998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ht="15.75" customHeight="1">
      <c r="A201" s="75"/>
      <c r="B201" s="66">
        <f>Parâmetros!D190*0.04*47.9982</f>
        <v>13.765883759999999</v>
      </c>
      <c r="C201" s="67">
        <f t="shared" si="32"/>
        <v>21.510393329999999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ht="15.75" customHeight="1">
      <c r="A202" s="75"/>
      <c r="B202" s="66">
        <f>Parâmetros!D191*0.04*47.9982</f>
        <v>13.151506799999998</v>
      </c>
      <c r="C202" s="67">
        <f t="shared" si="32"/>
        <v>17.509743359999998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ht="15.75" customHeight="1">
      <c r="A203" s="75"/>
      <c r="B203" s="66">
        <f>Parâmetros!D192*0.04*47.9982</f>
        <v>13.881079440000001</v>
      </c>
      <c r="C203" s="67">
        <f t="shared" si="32"/>
        <v>17.188155419999998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ht="15.75" customHeight="1">
      <c r="A204" s="75"/>
      <c r="B204" s="66">
        <f>Parâmetros!D193*0.04*47.9982</f>
        <v>12.613926960000001</v>
      </c>
      <c r="C204" s="67">
        <f t="shared" si="32"/>
        <v>17.231353799999997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ht="15.75" customHeight="1">
      <c r="A205" s="75"/>
      <c r="B205" s="66">
        <f>Parâmetros!D194*0.04*47.9982</f>
        <v>12.402734880000001</v>
      </c>
      <c r="C205" s="67">
        <f t="shared" si="32"/>
        <v>18.10252113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ht="15.75" customHeight="1">
      <c r="A206" s="75"/>
      <c r="B206" s="66">
        <f>Parâmetros!D195*0.04*47.9982</f>
        <v>16.319388</v>
      </c>
      <c r="C206" s="67">
        <f t="shared" si="32"/>
        <v>18.349711859999999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ht="15.75" customHeight="1">
      <c r="A207" s="75"/>
      <c r="B207" s="66">
        <f>Parâmetros!D196*0.04*47.9982</f>
        <v>19.813656959999999</v>
      </c>
      <c r="C207" s="67">
        <f t="shared" si="32"/>
        <v>18.997687559999999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ht="15.75" customHeight="1">
      <c r="A208" s="75"/>
      <c r="B208" s="66">
        <f>Parâmetros!D197*0.04*47.9982</f>
        <v>22.885541759999999</v>
      </c>
      <c r="C208" s="67">
        <f t="shared" si="32"/>
        <v>22.585553009999998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ht="15.75" customHeight="1">
      <c r="A209" s="75"/>
      <c r="B209" s="66">
        <f>Parâmetros!D198*0.04*47.9982</f>
        <v>23.058335279999998</v>
      </c>
      <c r="C209" s="67">
        <f t="shared" si="32"/>
        <v>25.861430159999998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ht="15.75" customHeight="1">
      <c r="A210" s="75"/>
      <c r="B210" s="66">
        <f>Parâmetros!D199*0.04*47.9982</f>
        <v>19.084084319999999</v>
      </c>
      <c r="C210" s="67">
        <f t="shared" si="32"/>
        <v>28.611727019999996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ht="15.75" customHeight="1">
      <c r="A211" s="75"/>
      <c r="B211" s="66">
        <f>Parâmetros!D200*0.04*47.9982</f>
        <v>13.554691679999998</v>
      </c>
      <c r="C211" s="67">
        <f t="shared" si="32"/>
        <v>27.567766169999999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ht="15.75" customHeight="1">
      <c r="A212" s="75"/>
      <c r="B212" s="66">
        <f>Parâmetros!D201*0.04*47.9982</f>
        <v>3.9166531199999999</v>
      </c>
      <c r="C212" s="67">
        <f t="shared" si="32"/>
        <v>25.875829619999998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ht="15.75" customHeight="1">
      <c r="A213" s="75"/>
      <c r="B213" s="66">
        <f>Parâmetros!D202*0.04*47.9982</f>
        <v>23.44232088</v>
      </c>
      <c r="C213" s="67">
        <f t="shared" si="32"/>
        <v>23.571916019999996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ht="15.75" customHeight="1">
      <c r="A214" s="75"/>
      <c r="B214" s="66">
        <f>Parâmetros!D203*0.04*47.9982</f>
        <v>31.890004079999997</v>
      </c>
      <c r="C214" s="67">
        <f t="shared" si="32"/>
        <v>22.316763089999998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ht="15.75" customHeight="1">
      <c r="A215" s="75"/>
      <c r="B215" s="66">
        <f>Parâmetros!D204*0.04*47.9982</f>
        <v>36.113845679999997</v>
      </c>
      <c r="C215" s="67">
        <f t="shared" si="32"/>
        <v>21.20560476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ht="15.75" customHeight="1">
      <c r="A216" s="75"/>
      <c r="B216" s="66">
        <f>Parâmetros!D205*0.04*47.9982</f>
        <v>33.733134959999994</v>
      </c>
      <c r="C216" s="67">
        <f t="shared" si="32"/>
        <v>20.449633109999997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ht="15.75" customHeight="1">
      <c r="A217" s="75"/>
      <c r="B217" s="66">
        <f>Parâmetros!D206*0.04*47.9982</f>
        <v>33.617939280000002</v>
      </c>
      <c r="C217" s="67">
        <f t="shared" ref="C217:C233" si="33">AVERAGE(B301:B308)</f>
        <v>23.024736539999999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ht="15.75" customHeight="1">
      <c r="A218" s="75"/>
      <c r="B218" s="66">
        <f>Parâmetros!D207*0.04*47.9982</f>
        <v>30.066072480000003</v>
      </c>
      <c r="C218" s="67">
        <f t="shared" si="33"/>
        <v>22.333562459999996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ht="15.75" customHeight="1">
      <c r="A219" s="75"/>
      <c r="B219" s="66">
        <f>Parâmetros!D208*0.04*47.9982</f>
        <v>27.09018408</v>
      </c>
      <c r="C219" s="67">
        <f t="shared" si="33"/>
        <v>22.383960570000003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ht="15.75" customHeight="1">
      <c r="A220" s="75"/>
      <c r="B220" s="66">
        <f>Parâmetros!D209*0.04*47.9982</f>
        <v>26.99418768</v>
      </c>
      <c r="C220" s="67">
        <f t="shared" si="33"/>
        <v>22.623951569999999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ht="15.75" customHeight="1">
      <c r="A221" s="75"/>
      <c r="B221" s="66">
        <f>Parâmetros!D210*0.04*47.9982</f>
        <v>24.479081999999998</v>
      </c>
      <c r="C221" s="67">
        <f t="shared" si="33"/>
        <v>22.599952469999998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ht="15.75" customHeight="1">
      <c r="A222" s="75"/>
      <c r="B222" s="66">
        <f>Parâmetros!D211*0.04*47.9982</f>
        <v>24.421484159999999</v>
      </c>
      <c r="C222" s="67">
        <f t="shared" si="33"/>
        <v>23.072734740000001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ht="15.75" customHeight="1">
      <c r="A223" s="75"/>
      <c r="B223" s="66">
        <f>Parâmetros!D212*0.04*47.9982</f>
        <v>25.535042399999998</v>
      </c>
      <c r="C223" s="67">
        <f t="shared" si="33"/>
        <v>23.583915570000002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ht="15.75" customHeight="1">
      <c r="A224" s="75"/>
      <c r="B224" s="66">
        <f>Parâmetros!D213*0.04*47.9982</f>
        <v>24.45988272</v>
      </c>
      <c r="C224" s="67">
        <f t="shared" si="33"/>
        <v>24.855867869999997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ht="15.75" customHeight="1">
      <c r="A225" s="75"/>
      <c r="B225" s="66">
        <f>Parâmetros!D214*0.04*47.9982</f>
        <v>23.941502159999999</v>
      </c>
      <c r="C225" s="67">
        <f t="shared" si="33"/>
        <v>27.229378860000001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ht="15.75" customHeight="1">
      <c r="A226" s="75"/>
      <c r="B226" s="66">
        <f>Parâmetros!D215*0.04*47.9982</f>
        <v>25.227853920000001</v>
      </c>
      <c r="C226" s="67">
        <f t="shared" si="33"/>
        <v>28.491731520000002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ht="15.75" customHeight="1">
      <c r="A227" s="75"/>
      <c r="B227" s="66">
        <f>Parâmetros!D216*0.04*47.9982</f>
        <v>24.901466160000002</v>
      </c>
      <c r="C227" s="67">
        <f t="shared" si="33"/>
        <v>28.830118829999996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ht="15.75" customHeight="1">
      <c r="A228" s="75"/>
      <c r="B228" s="66">
        <f>Parâmetros!D217*0.04*47.9982</f>
        <v>23.115933119999998</v>
      </c>
      <c r="C228" s="67">
        <f t="shared" si="33"/>
        <v>28.594927649999995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ht="15.75" customHeight="1">
      <c r="A229" s="75"/>
      <c r="B229" s="66">
        <f>Parâmetros!D218*0.04*47.9982</f>
        <v>12.402734880000001</v>
      </c>
      <c r="C229" s="67">
        <f t="shared" si="33"/>
        <v>28.050148079999996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ht="15.75" customHeight="1">
      <c r="A230" s="75"/>
      <c r="B230" s="66">
        <f>Parâmetros!D219*0.04*47.9982</f>
        <v>16.319388</v>
      </c>
      <c r="C230" s="67">
        <f t="shared" si="33"/>
        <v>27.402172379999996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ht="15.75" customHeight="1">
      <c r="A231" s="75"/>
      <c r="B231" s="66">
        <f>Parâmetros!D220*0.04*47.9982</f>
        <v>19.813656959999999</v>
      </c>
      <c r="C231" s="67">
        <f t="shared" si="33"/>
        <v>26.223816569999997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ht="15.75" customHeight="1">
      <c r="A232" s="75"/>
      <c r="B232" s="66">
        <f>Parâmetros!D221*0.04*47.9982</f>
        <v>22.885541759999999</v>
      </c>
      <c r="C232" s="67">
        <f t="shared" si="33"/>
        <v>25.208654639999999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ht="15.75" customHeight="1">
      <c r="A233" s="75"/>
      <c r="B233" s="66">
        <f>Parâmetros!D222*0.04*47.9982</f>
        <v>23.058335279999998</v>
      </c>
      <c r="C233" s="67">
        <f t="shared" si="33"/>
        <v>24.21269199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ht="15.75" customHeight="1">
      <c r="A234" s="75"/>
      <c r="B234" s="66">
        <f>Parâmetros!D223*0.04*47.9982</f>
        <v>19.084084319999999</v>
      </c>
      <c r="C234" s="67">
        <f t="shared" ref="C234:C250" si="34">AVERAGE(B325:B332)</f>
        <v>17.63693859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ht="15.75" customHeight="1">
      <c r="A235" s="75"/>
      <c r="B235" s="66">
        <f>Parâmetros!D224*0.04*47.9982</f>
        <v>13.554691679999998</v>
      </c>
      <c r="C235" s="67">
        <f t="shared" si="34"/>
        <v>18.107320950000002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ht="15.75" customHeight="1">
      <c r="A236" s="75"/>
      <c r="B236" s="66">
        <f>Parâmetros!D225*0.04*47.9982</f>
        <v>3.9166531199999999</v>
      </c>
      <c r="C236" s="67">
        <f t="shared" si="34"/>
        <v>18.77449593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ht="15.75" customHeight="1">
      <c r="A237" s="75"/>
      <c r="B237" s="66">
        <f>Parâmetros!D226*0.04*47.9982</f>
        <v>23.44232088</v>
      </c>
      <c r="C237" s="67">
        <f t="shared" si="34"/>
        <v>20.022449129999998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ht="15.75" customHeight="1">
      <c r="A238" s="75"/>
      <c r="B238" s="66">
        <f>Parâmetros!D227*0.04*47.9982</f>
        <v>31.890004079999997</v>
      </c>
      <c r="C238" s="67">
        <f t="shared" si="34"/>
        <v>24.656675339999996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ht="15.75" customHeight="1">
      <c r="A239" s="75"/>
      <c r="B239" s="66">
        <f>Parâmetros!D228*0.04*47.9982</f>
        <v>36.113845679999997</v>
      </c>
      <c r="C239" s="67">
        <f t="shared" si="34"/>
        <v>29.403697319999999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ht="15.75" customHeight="1">
      <c r="A240" s="75"/>
      <c r="B240" s="66">
        <f>Parâmetros!D229*0.04*47.9982</f>
        <v>33.733134959999994</v>
      </c>
      <c r="C240" s="67">
        <f t="shared" si="34"/>
        <v>33.953926680000002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ht="15.75" customHeight="1">
      <c r="A241" s="75"/>
      <c r="B241" s="66">
        <f>Parâmetros!D230*0.04*47.9982</f>
        <v>33.617939280000002</v>
      </c>
      <c r="C241" s="67">
        <f t="shared" si="34"/>
        <v>38.199367469999999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ht="15.75" customHeight="1">
      <c r="A242" s="75"/>
      <c r="B242" s="66">
        <f>Parâmetros!D231*0.04*47.9982</f>
        <v>30.066072480000003</v>
      </c>
      <c r="C242" s="67">
        <f t="shared" si="34"/>
        <v>41.168056139999997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ht="15.75" customHeight="1">
      <c r="A243" s="75"/>
      <c r="B243" s="66">
        <f>Parâmetros!D232*0.04*47.9982</f>
        <v>27.09018408</v>
      </c>
      <c r="C243" s="67">
        <f t="shared" si="34"/>
        <v>43.546366949999992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ht="15.75" customHeight="1">
      <c r="A244" s="75"/>
      <c r="B244" s="66">
        <f>Parâmetros!D233*0.04*47.9982</f>
        <v>26.99418768</v>
      </c>
      <c r="C244" s="67">
        <f t="shared" si="34"/>
        <v>45.461495130000003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ht="15.75" customHeight="1">
      <c r="A245" s="75"/>
      <c r="B245" s="66">
        <f>Parâmetros!D234*0.04*47.9982</f>
        <v>24.479081999999998</v>
      </c>
      <c r="C245" s="67">
        <f t="shared" si="34"/>
        <v>46.776645809999998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ht="15.75" customHeight="1">
      <c r="A246" s="75"/>
      <c r="B246" s="66">
        <f>Parâmetros!D235*0.04*47.9982</f>
        <v>24.421484159999999</v>
      </c>
      <c r="C246" s="67">
        <f t="shared" si="34"/>
        <v>43.75995893999999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ht="15.75" customHeight="1">
      <c r="A247" s="75"/>
      <c r="B247" s="66">
        <f>Parâmetros!D236*0.04*47.9982</f>
        <v>25.535042399999998</v>
      </c>
      <c r="C247" s="67">
        <f t="shared" si="34"/>
        <v>40.200892409999994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ht="15.75" customHeight="1">
      <c r="A248" s="75"/>
      <c r="B248" s="66">
        <f>Parâmetros!D237*0.04*47.9982</f>
        <v>24.45988272</v>
      </c>
      <c r="C248" s="67">
        <f t="shared" si="34"/>
        <v>35.341074660000004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ht="15.75" customHeight="1">
      <c r="A249" s="75"/>
      <c r="B249" s="66">
        <f>Parâmetros!D238*0.04*47.9982</f>
        <v>23.941502159999999</v>
      </c>
      <c r="C249" s="67">
        <f t="shared" si="34"/>
        <v>29.648488140000001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ht="15.75" customHeight="1">
      <c r="A250" s="75"/>
      <c r="B250" s="66">
        <f>Parâmetros!D239*0.04*47.9982</f>
        <v>25.227853920000001</v>
      </c>
      <c r="C250" s="67">
        <f t="shared" si="34"/>
        <v>24.584678040000004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ht="15.75" customHeight="1">
      <c r="A251" s="75"/>
      <c r="B251" s="66">
        <f>Parâmetros!D240*0.04*47.9982</f>
        <v>24.901466160000002</v>
      </c>
      <c r="C251" s="67">
        <f t="shared" ref="C251:C267" si="35">AVERAGE(B349:B356)</f>
        <v>2.2535154899999998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ht="15.75" customHeight="1">
      <c r="A252" s="75"/>
      <c r="B252" s="66">
        <f>Parâmetros!D241*0.04*47.9982</f>
        <v>23.115933119999998</v>
      </c>
      <c r="C252" s="67">
        <f t="shared" si="35"/>
        <v>3.1126832699999998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ht="15.75" customHeight="1">
      <c r="A253" s="75"/>
      <c r="B253" s="66">
        <f>Parâmetros!D242*0.04*47.9982</f>
        <v>24.45988272</v>
      </c>
      <c r="C253" s="67">
        <f t="shared" si="35"/>
        <v>2.69989875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ht="15.75" customHeight="1">
      <c r="A254" s="75"/>
      <c r="B254" s="66">
        <f>Parâmetros!D243*0.04*47.9982</f>
        <v>25.112658239999998</v>
      </c>
      <c r="C254" s="67">
        <f t="shared" si="35"/>
        <v>5.3469994799999991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ht="15.75" customHeight="1">
      <c r="A255" s="75"/>
      <c r="B255" s="66">
        <f>Parâmetros!D244*0.04*47.9982</f>
        <v>25.285451760000001</v>
      </c>
      <c r="C255" s="67">
        <f t="shared" si="35"/>
        <v>8.5484794199999996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ht="15.75" customHeight="1">
      <c r="A256" s="75"/>
      <c r="B256" s="66">
        <f>Parâmetros!D245*0.04*47.9982</f>
        <v>26.303013599999996</v>
      </c>
      <c r="C256" s="67">
        <f t="shared" si="35"/>
        <v>11.039586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ht="15.75" customHeight="1">
      <c r="A257" s="75"/>
      <c r="B257" s="66">
        <f>Parâmetros!D246*0.04*47.9982</f>
        <v>25.919028000000001</v>
      </c>
      <c r="C257" s="67">
        <f t="shared" si="35"/>
        <v>14.257865309999998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ht="15.75" customHeight="1">
      <c r="A258" s="75"/>
      <c r="B258" s="66">
        <f>Parâmetros!D247*0.04*47.9982</f>
        <v>27.378173279999999</v>
      </c>
      <c r="C258" s="67">
        <f t="shared" si="35"/>
        <v>17.730535079999999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ht="15.75" customHeight="1">
      <c r="A259" s="75"/>
      <c r="B259" s="66">
        <f>Parâmetros!D248*0.04*47.9982</f>
        <v>21.483994319999997</v>
      </c>
      <c r="C259" s="67">
        <f t="shared" si="35"/>
        <v>20.987212949999996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ht="15.75" customHeight="1">
      <c r="A260" s="75"/>
      <c r="B260" s="66">
        <f>Parâmetros!D249*0.04*47.9982</f>
        <v>10.367611200000001</v>
      </c>
      <c r="C260" s="67">
        <f t="shared" si="35"/>
        <v>23.348724389999997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ht="15.75" customHeight="1">
      <c r="A261" s="75"/>
      <c r="B261" s="66">
        <f>Parâmetros!D250*0.04*47.9982</f>
        <v>23.672712239999999</v>
      </c>
      <c r="C261" s="67">
        <f t="shared" si="35"/>
        <v>26.487806669999998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ht="15.75" customHeight="1">
      <c r="A262" s="75"/>
      <c r="B262" s="66">
        <f>Parâmetros!D251*0.04*47.9982</f>
        <v>26.802194879999998</v>
      </c>
      <c r="C262" s="67">
        <f t="shared" si="35"/>
        <v>26.305413510000001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ht="15.75" customHeight="1">
      <c r="A263" s="75"/>
      <c r="B263" s="66">
        <f>Parâmetros!D252*0.04*47.9982</f>
        <v>27.99255024</v>
      </c>
      <c r="C263" s="67">
        <f t="shared" si="35"/>
        <v>25.177455809999998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ht="15.75" customHeight="1">
      <c r="A264" s="75"/>
      <c r="B264" s="66">
        <f>Parâmetros!D253*0.04*47.9982</f>
        <v>29.835681119999993</v>
      </c>
      <c r="C264" s="67">
        <f t="shared" si="35"/>
        <v>23.833506209999996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ht="15.75" customHeight="1">
      <c r="A265" s="75"/>
      <c r="B265" s="66">
        <f>Parâmetros!D254*0.04*47.9982</f>
        <v>27.62776392</v>
      </c>
      <c r="C265" s="67">
        <f t="shared" si="35"/>
        <v>22.722347879999997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ht="15.75" customHeight="1">
      <c r="A266" s="75"/>
      <c r="B266" s="66">
        <f>Parâmetros!D255*0.04*47.9982</f>
        <v>28.530130079999999</v>
      </c>
      <c r="C266" s="67">
        <f t="shared" si="35"/>
        <v>20.795220149999999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ht="15.75" customHeight="1">
      <c r="A267" s="75"/>
      <c r="B267" s="66">
        <f>Parâmetros!D256*0.04*47.9982</f>
        <v>27.224579040000002</v>
      </c>
      <c r="C267" s="67">
        <f t="shared" si="35"/>
        <v>18.964088820000001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ht="15.75" customHeight="1">
      <c r="A268" s="75"/>
      <c r="B268" s="66">
        <f>Parâmetros!D257*0.04*47.9982</f>
        <v>25.515843119999996</v>
      </c>
      <c r="C268" s="67">
        <f t="shared" ref="C268:C284" si="36">AVERAGE(B373:B380)</f>
        <v>29.698886250000001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ht="15.75" customHeight="1">
      <c r="A269" s="75"/>
      <c r="B269" s="66">
        <f>Parâmetros!D258*0.04*47.9982</f>
        <v>25.189455359999997</v>
      </c>
      <c r="C269" s="67">
        <f t="shared" si="36"/>
        <v>29.638888499999997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ht="15.75" customHeight="1">
      <c r="A270" s="75"/>
      <c r="B270" s="66">
        <f>Parâmetros!D259*0.04*47.9982</f>
        <v>28.280539440000002</v>
      </c>
      <c r="C270" s="67">
        <f t="shared" si="36"/>
        <v>30.910840799999999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ht="15.75" customHeight="1">
      <c r="A271" s="75"/>
      <c r="B271" s="66">
        <f>Parâmetros!D260*0.04*47.9982</f>
        <v>24.056697839999998</v>
      </c>
      <c r="C271" s="67">
        <f t="shared" si="36"/>
        <v>32.285989229999998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ht="15.75" customHeight="1">
      <c r="A272" s="75"/>
      <c r="B272" s="66">
        <f>Parâmetros!D261*0.04*47.9982</f>
        <v>22.597552559999997</v>
      </c>
      <c r="C272" s="67">
        <f t="shared" si="36"/>
        <v>32.643575819999995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ht="15.75" customHeight="1">
      <c r="A273" s="75"/>
      <c r="B273" s="66">
        <f>Parâmetros!D262*0.04*47.9982</f>
        <v>22.923940319999996</v>
      </c>
      <c r="C273" s="67">
        <f t="shared" si="36"/>
        <v>33.653937929999998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ht="15.75" customHeight="1">
      <c r="A274" s="75"/>
      <c r="B274" s="66">
        <f>Parâmetros!D263*0.04*47.9982</f>
        <v>27.070984799999994</v>
      </c>
      <c r="C274" s="67">
        <f t="shared" si="36"/>
        <v>29.538092279999997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ht="15.75" customHeight="1">
      <c r="A275" s="75"/>
      <c r="B275" s="66">
        <f>Parâmetros!D264*0.04*47.9982</f>
        <v>26.034223679999997</v>
      </c>
      <c r="C275" s="67">
        <f t="shared" si="36"/>
        <v>32.237991029999996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ht="15.75" customHeight="1">
      <c r="A276" s="75"/>
      <c r="B276" s="66">
        <f>Parâmetros!D265*0.04*47.9982</f>
        <v>28.990912799999997</v>
      </c>
      <c r="C276" s="67">
        <f t="shared" si="36"/>
        <v>35.749059359999997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ht="15.75" customHeight="1">
      <c r="A277" s="75"/>
      <c r="B277" s="66">
        <f>Parâmetros!D266*0.04*47.9982</f>
        <v>30.853242959999999</v>
      </c>
      <c r="C277" s="67">
        <f t="shared" si="36"/>
        <v>38.667349919999992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ht="15.75" customHeight="1">
      <c r="A278" s="75"/>
      <c r="B278" s="66">
        <f>Parâmetros!D267*0.04*47.9982</f>
        <v>32.005199760000004</v>
      </c>
      <c r="C278" s="67">
        <f t="shared" si="36"/>
        <v>39.068134889999996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ht="15.75" customHeight="1">
      <c r="A279" s="75"/>
      <c r="B279" s="66">
        <f>Parâmetros!D268*0.04*47.9982</f>
        <v>31.218029280000003</v>
      </c>
      <c r="C279" s="67">
        <f t="shared" si="36"/>
        <v>36.447433169999996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ht="15.75" customHeight="1">
      <c r="A280" s="75"/>
      <c r="B280" s="66">
        <f>Parâmetros!D269*0.04*47.9982</f>
        <v>30.123670319999999</v>
      </c>
      <c r="C280" s="67">
        <f t="shared" si="36"/>
        <v>32.765971229999998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ht="15.75" customHeight="1">
      <c r="A281" s="75"/>
      <c r="B281" s="66">
        <f>Parâmetros!D270*0.04*47.9982</f>
        <v>28.702923599999998</v>
      </c>
      <c r="C281" s="67">
        <f t="shared" si="36"/>
        <v>29.233303709999994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ht="15.75" customHeight="1">
      <c r="A282" s="75"/>
      <c r="B282" s="66">
        <f>Parâmetros!D271*0.04*47.9982</f>
        <v>26.130220079999997</v>
      </c>
      <c r="C282" s="67">
        <f t="shared" si="36"/>
        <v>31.122032879999995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ht="15.75" customHeight="1">
      <c r="A283" s="75"/>
      <c r="B283" s="66">
        <f>Parâmetros!D272*0.04*47.9982</f>
        <v>23.903103599999998</v>
      </c>
      <c r="C283" s="67">
        <f t="shared" si="36"/>
        <v>25.856630339999995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ht="15.75" customHeight="1">
      <c r="A284" s="75"/>
      <c r="B284" s="66">
        <f>Parâmetros!D273*0.04*47.9982</f>
        <v>0</v>
      </c>
      <c r="C284" s="67">
        <f t="shared" si="36"/>
        <v>20.795220149999999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ht="15.75" customHeight="1">
      <c r="A285" s="75"/>
      <c r="B285" s="66">
        <f>Parâmetros!D274*0.04*47.9982</f>
        <v>0</v>
      </c>
      <c r="C285" s="67">
        <f t="shared" ref="C285:C301" si="37">AVERAGE(B397:B404)</f>
        <v>1.1231578799999999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ht="15.75" customHeight="1">
      <c r="A286" s="75"/>
      <c r="B286" s="66">
        <f>Parâmetros!D275*0.04*47.9982</f>
        <v>0</v>
      </c>
      <c r="C286" s="67">
        <f t="shared" si="37"/>
        <v>2.9926877699999999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ht="15.75" customHeight="1">
      <c r="A287" s="75"/>
      <c r="B287" s="66">
        <f>Parâmetros!D276*0.04*47.9982</f>
        <v>28.645325759999999</v>
      </c>
      <c r="C287" s="67">
        <f t="shared" si="37"/>
        <v>6.89254152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ht="15.75" customHeight="1">
      <c r="A288" s="75"/>
      <c r="B288" s="66">
        <f>Parâmetros!D277*0.04*47.9982</f>
        <v>30.46925736</v>
      </c>
      <c r="C288" s="67">
        <f t="shared" si="37"/>
        <v>11.932352519999998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ht="15.75" customHeight="1">
      <c r="A289" s="75"/>
      <c r="B289" s="66">
        <f>Parâmetros!D278*0.04*47.9982</f>
        <v>35.672262239999995</v>
      </c>
      <c r="C289" s="67">
        <f t="shared" si="37"/>
        <v>15.952201769999999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ht="15.75" customHeight="1">
      <c r="A290" s="75"/>
      <c r="B290" s="66">
        <f>Parâmetros!D279*0.04*47.9982</f>
        <v>28.107745919999999</v>
      </c>
      <c r="C290" s="67">
        <f t="shared" si="37"/>
        <v>21.22720395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ht="15.75" customHeight="1">
      <c r="A291" s="75"/>
      <c r="B291" s="66">
        <f>Parâmetros!D280*0.04*47.9982</f>
        <v>29.086909199999997</v>
      </c>
      <c r="C291" s="67">
        <f t="shared" si="37"/>
        <v>26.27421468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ht="15.75" customHeight="1">
      <c r="A292" s="75"/>
      <c r="B292" s="66">
        <f>Parâmetros!D281*0.04*47.9982</f>
        <v>28.702923599999998</v>
      </c>
      <c r="C292" s="67">
        <f t="shared" si="37"/>
        <v>31.446020730000001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ht="15.75" customHeight="1">
      <c r="A293" s="75"/>
      <c r="B293" s="66">
        <f>Parâmetros!D282*0.04*47.9982</f>
        <v>26.207017199999999</v>
      </c>
      <c r="C293" s="67">
        <f t="shared" si="37"/>
        <v>36.169043609999996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ht="15.75" customHeight="1">
      <c r="A294" s="75"/>
      <c r="B294" s="66">
        <f>Parâmetros!D283*0.04*47.9982</f>
        <v>22.002374880000001</v>
      </c>
      <c r="C294" s="67">
        <f t="shared" si="37"/>
        <v>39.161731379999992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ht="15.75" customHeight="1">
      <c r="A295" s="75"/>
      <c r="B295" s="66">
        <f>Parâmetros!D284*0.04*47.9982</f>
        <v>20.293638959999999</v>
      </c>
      <c r="C295" s="67">
        <f t="shared" si="37"/>
        <v>40.064097539999999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ht="15.75" customHeight="1">
      <c r="A296" s="75"/>
      <c r="B296" s="66">
        <f>Parâmetros!D285*0.04*47.9982</f>
        <v>16.933764959999998</v>
      </c>
      <c r="C296" s="67">
        <f t="shared" si="37"/>
        <v>39.406522199999998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ht="15.75" customHeight="1">
      <c r="A297" s="75"/>
      <c r="B297" s="66">
        <f>Parâmetros!D286*0.04*47.9982</f>
        <v>17.240953439999998</v>
      </c>
      <c r="C297" s="67">
        <f t="shared" si="37"/>
        <v>39.471319770000001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ht="15.75" customHeight="1">
      <c r="A298" s="75"/>
      <c r="B298" s="66">
        <f>Parâmetros!D287*0.04*47.9982</f>
        <v>18.06652248</v>
      </c>
      <c r="C298" s="67">
        <f t="shared" si="37"/>
        <v>37.856180339999995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ht="15.75" customHeight="1">
      <c r="A299" s="75"/>
      <c r="B299" s="66">
        <f>Parâmetros!D288*0.04*47.9982</f>
        <v>20.197642559999998</v>
      </c>
      <c r="C299" s="67">
        <f t="shared" si="37"/>
        <v>36.891416519999993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ht="15.75" customHeight="1">
      <c r="A300" s="75"/>
      <c r="B300" s="66">
        <f>Parâmetros!D289*0.04*47.9982</f>
        <v>22.6551504</v>
      </c>
      <c r="C300" s="67">
        <f t="shared" si="37"/>
        <v>35.907453419999996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ht="15.75" customHeight="1">
      <c r="A301" s="75"/>
      <c r="B301" s="66">
        <f>Parâmetros!D290*0.04*47.9982</f>
        <v>22.770346079999999</v>
      </c>
      <c r="C301" s="67">
        <f t="shared" si="37"/>
        <v>34.909090859999999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ht="15.75" customHeight="1">
      <c r="A302" s="75"/>
      <c r="B302" s="66">
        <f>Parâmetros!D291*0.04*47.9982</f>
        <v>25.93822728</v>
      </c>
      <c r="C302" s="67">
        <f t="shared" ref="C302:C318" si="38">AVERAGE(B421:B428)</f>
        <v>23.989500360000005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ht="15.75" customHeight="1">
      <c r="A303" s="75"/>
      <c r="B303" s="66">
        <f>Parâmetros!D292*0.04*47.9982</f>
        <v>25.976625840000001</v>
      </c>
      <c r="C303" s="67">
        <f t="shared" si="38"/>
        <v>22.405559760000003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ht="15.75" customHeight="1">
      <c r="A304" s="75"/>
      <c r="B304" s="66">
        <f>Parâmetros!D293*0.04*47.9982</f>
        <v>28.702923599999998</v>
      </c>
      <c r="C304" s="67">
        <f t="shared" si="38"/>
        <v>21.332799990000002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ht="15.75" customHeight="1">
      <c r="A305" s="75"/>
      <c r="B305" s="66">
        <f>Parâmetros!D294*0.04*47.9982</f>
        <v>26.648600639999998</v>
      </c>
      <c r="C305" s="67">
        <f t="shared" si="38"/>
        <v>21.81038208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ht="15.75" customHeight="1">
      <c r="A306" s="75"/>
      <c r="B306" s="66">
        <f>Parâmetros!D295*0.04*47.9982</f>
        <v>25.8230316</v>
      </c>
      <c r="C306" s="67">
        <f t="shared" si="38"/>
        <v>22.640750939999997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ht="15.75" customHeight="1">
      <c r="A307" s="75"/>
      <c r="B307" s="66">
        <f>Parâmetros!D296*0.04*47.9982</f>
        <v>19.429671359999997</v>
      </c>
      <c r="C307" s="67">
        <f t="shared" si="38"/>
        <v>23.670312330000002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ht="15.75" customHeight="1">
      <c r="A308" s="75"/>
      <c r="B308" s="66">
        <f>Parâmetros!D297*0.04*47.9982</f>
        <v>8.9084659199999994</v>
      </c>
      <c r="C308" s="67">
        <f t="shared" si="38"/>
        <v>24.776670840000001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ht="15.75" customHeight="1">
      <c r="A309" s="75"/>
      <c r="B309" s="66">
        <f>Parâmetros!D298*0.04*47.9982</f>
        <v>17.240953439999998</v>
      </c>
      <c r="C309" s="67">
        <f t="shared" si="38"/>
        <v>26.698998750000001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ht="15.75" customHeight="1">
      <c r="A310" s="75"/>
      <c r="B310" s="66">
        <f>Parâmetros!D299*0.04*47.9982</f>
        <v>26.341412160000001</v>
      </c>
      <c r="C310" s="67">
        <f t="shared" si="38"/>
        <v>29.87167977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ht="15.75" customHeight="1">
      <c r="A311" s="75"/>
      <c r="B311" s="66">
        <f>Parâmetros!D300*0.04*47.9982</f>
        <v>27.896553839999996</v>
      </c>
      <c r="C311" s="67">
        <f t="shared" si="38"/>
        <v>31.323625319999998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ht="15.75" customHeight="1">
      <c r="A312" s="75"/>
      <c r="B312" s="66">
        <f>Parâmetros!D301*0.04*47.9982</f>
        <v>28.510930799999997</v>
      </c>
      <c r="C312" s="67">
        <f t="shared" si="38"/>
        <v>32.684374289999994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ht="15.75" customHeight="1">
      <c r="A313" s="75"/>
      <c r="B313" s="66">
        <f>Parâmetros!D302*0.04*47.9982</f>
        <v>30.430858799999999</v>
      </c>
      <c r="C313" s="67">
        <f t="shared" si="38"/>
        <v>32.386785449999998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ht="15.75" customHeight="1">
      <c r="A314" s="75"/>
      <c r="B314" s="66">
        <f>Parâmetros!D303*0.04*47.9982</f>
        <v>29.912478239999999</v>
      </c>
      <c r="C314" s="67">
        <f t="shared" si="38"/>
        <v>31.1748309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ht="15.75" customHeight="1">
      <c r="A315" s="75"/>
      <c r="B315" s="66">
        <f>Parâmetros!D304*0.04*47.9982</f>
        <v>29.605289759999998</v>
      </c>
      <c r="C315" s="67">
        <f t="shared" si="38"/>
        <v>30.102071129999999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ht="15.75" customHeight="1">
      <c r="A316" s="75"/>
      <c r="B316" s="66">
        <f>Parâmetros!D305*0.04*47.9982</f>
        <v>27.896553839999996</v>
      </c>
      <c r="C316" s="67">
        <f t="shared" si="38"/>
        <v>29.03411118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ht="15.75" customHeight="1">
      <c r="A317" s="75"/>
      <c r="B317" s="66">
        <f>Parâmetros!D306*0.04*47.9982</f>
        <v>27.339774719999998</v>
      </c>
      <c r="C317" s="67">
        <f t="shared" si="38"/>
        <v>27.260577689999998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ht="15.75" customHeight="1">
      <c r="A318" s="75"/>
      <c r="B318" s="66">
        <f>Parâmetros!D307*0.04*47.9982</f>
        <v>29.04851064</v>
      </c>
      <c r="C318" s="67">
        <f t="shared" si="38"/>
        <v>25.681436910000002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1:40" ht="15.75" customHeight="1">
      <c r="A319" s="75"/>
      <c r="B319" s="66">
        <f>Parâmetros!D308*0.04*47.9982</f>
        <v>26.015024400000001</v>
      </c>
      <c r="C319" s="67">
        <f t="shared" ref="C319:C335" si="39">AVERAGE(B445:B452)</f>
        <v>30.049273109999998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1:40" ht="15.75" customHeight="1">
      <c r="A320" s="75"/>
      <c r="B320" s="66">
        <f>Parâmetros!D309*0.04*47.9982</f>
        <v>24.152694239999999</v>
      </c>
      <c r="C320" s="67">
        <f t="shared" si="39"/>
        <v>29.583690570000002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1:40" ht="15.75" customHeight="1">
      <c r="A321" s="75"/>
      <c r="B321" s="66">
        <f>Parâmetros!D310*0.04*47.9982</f>
        <v>25.2470532</v>
      </c>
      <c r="C321" s="67">
        <f t="shared" si="39"/>
        <v>27.548566890000004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1:40" ht="15.75" customHeight="1">
      <c r="A322" s="75"/>
      <c r="B322" s="66">
        <f>Parâmetros!D311*0.04*47.9982</f>
        <v>20.48563176</v>
      </c>
      <c r="C322" s="67">
        <f t="shared" si="39"/>
        <v>24.615876870000005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1:40" ht="15.75" customHeight="1">
      <c r="A323" s="75"/>
      <c r="B323" s="66">
        <f>Parâmetros!D312*0.04*47.9982</f>
        <v>21.483994319999997</v>
      </c>
      <c r="C323" s="67">
        <f t="shared" si="39"/>
        <v>22.638351030000006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ht="15.75" customHeight="1">
      <c r="A324" s="75"/>
      <c r="B324" s="66">
        <f>Parâmetros!D313*0.04*47.9982</f>
        <v>19.928852639999999</v>
      </c>
      <c r="C324" s="67">
        <f t="shared" si="39"/>
        <v>19.468069920000001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ht="15.75" customHeight="1">
      <c r="A325" s="75"/>
      <c r="B325" s="66">
        <f>Parâmetros!D314*0.04*47.9982</f>
        <v>16.991362799999997</v>
      </c>
      <c r="C325" s="67">
        <f t="shared" si="39"/>
        <v>16.583378099999997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ht="15.75" customHeight="1">
      <c r="A326" s="75"/>
      <c r="B326" s="66">
        <f>Parâmetros!D315*0.04*47.9982</f>
        <v>18.277714559999996</v>
      </c>
      <c r="C326" s="67">
        <f t="shared" si="39"/>
        <v>13.890679079999998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ht="15.75" customHeight="1">
      <c r="A327" s="75"/>
      <c r="B327" s="66">
        <f>Parâmetros!D316*0.04*47.9982</f>
        <v>18.00892464</v>
      </c>
      <c r="C327" s="67">
        <f t="shared" si="39"/>
        <v>11.61076458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ht="15.75" customHeight="1">
      <c r="A328" s="75"/>
      <c r="B328" s="66">
        <f>Parâmetros!D317*0.04*47.9982</f>
        <v>18.239315999999999</v>
      </c>
      <c r="C328" s="67">
        <f t="shared" si="39"/>
        <v>9.9884254200000004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ht="15.75" customHeight="1">
      <c r="A329" s="75"/>
      <c r="B329" s="66">
        <f>Parâmetros!D318*0.04*47.9982</f>
        <v>19.583265599999997</v>
      </c>
      <c r="C329" s="67">
        <f t="shared" si="39"/>
        <v>8.89886628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ht="15.75" customHeight="1">
      <c r="A330" s="75"/>
      <c r="B330" s="66">
        <f>Parâmetros!D319*0.04*47.9982</f>
        <v>20.312838240000001</v>
      </c>
      <c r="C330" s="67">
        <f t="shared" si="39"/>
        <v>8.0732972400000005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ht="15.75" customHeight="1">
      <c r="A331" s="75"/>
      <c r="B331" s="66">
        <f>Parâmetros!D320*0.04*47.9982</f>
        <v>12.8635176</v>
      </c>
      <c r="C331" s="67">
        <f t="shared" si="39"/>
        <v>6.5325550200000002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ht="15.75" customHeight="1">
      <c r="A332" s="75"/>
      <c r="B332" s="66">
        <f>Parâmetros!D321*0.04*47.9982</f>
        <v>16.818569279999998</v>
      </c>
      <c r="C332" s="67">
        <f t="shared" si="39"/>
        <v>5.3445995700000006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ht="15.75" customHeight="1">
      <c r="A333" s="75"/>
      <c r="B333" s="66">
        <f>Parâmetros!D322*0.04*47.9982</f>
        <v>20.75442168</v>
      </c>
      <c r="C333" s="67">
        <f t="shared" si="39"/>
        <v>4.13264502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ht="15.75" customHeight="1">
      <c r="A334" s="75"/>
      <c r="B334" s="66">
        <f>Parâmetros!D323*0.04*47.9982</f>
        <v>23.6151144</v>
      </c>
      <c r="C334" s="67">
        <f t="shared" si="39"/>
        <v>2.80549479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ht="15.75" customHeight="1">
      <c r="A335" s="75"/>
      <c r="B335" s="66">
        <f>Parâmetros!D324*0.04*47.9982</f>
        <v>27.99255024</v>
      </c>
      <c r="C335" s="67">
        <f t="shared" si="39"/>
        <v>1.88872917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ht="15.75" customHeight="1">
      <c r="A336" s="75"/>
      <c r="B336" s="66">
        <f>Parâmetros!D325*0.04*47.9982</f>
        <v>55.313125679999992</v>
      </c>
      <c r="C336" s="67">
        <f t="shared" ref="C336:C352" si="40">AVERAGE(B469:B476)</f>
        <v>0.51598064999999993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ht="15.75" customHeight="1">
      <c r="A337" s="75"/>
      <c r="B337" s="66">
        <f>Parâmetros!D326*0.04*47.9982</f>
        <v>57.559441440000001</v>
      </c>
      <c r="C337" s="67">
        <f t="shared" si="40"/>
        <v>0.80156993999999993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ht="15.75" customHeight="1">
      <c r="A338" s="75"/>
      <c r="B338" s="66">
        <f>Parâmetros!D327*0.04*47.9982</f>
        <v>56.714673119999993</v>
      </c>
      <c r="C338" s="67">
        <f t="shared" si="40"/>
        <v>1.2359536499999999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ht="15.75" customHeight="1">
      <c r="A339" s="75"/>
      <c r="B339" s="66">
        <f>Parâmetros!D328*0.04*47.9982</f>
        <v>46.827043920000001</v>
      </c>
      <c r="C339" s="67">
        <f t="shared" si="40"/>
        <v>3.9238528499999998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ht="15.75" customHeight="1">
      <c r="A340" s="75"/>
      <c r="B340" s="66">
        <f>Parâmetros!D329*0.04*47.9982</f>
        <v>40.568078639999996</v>
      </c>
      <c r="C340" s="67">
        <f t="shared" si="40"/>
        <v>8.1884929199999981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ht="15.75" customHeight="1">
      <c r="A341" s="75"/>
      <c r="B341" s="66">
        <f>Parâmetros!D330*0.04*47.9982</f>
        <v>39.780908159999996</v>
      </c>
      <c r="C341" s="67">
        <f t="shared" si="40"/>
        <v>13.561891409999999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ht="15.75" customHeight="1">
      <c r="A342" s="75"/>
      <c r="B342" s="66">
        <f>Parâmetros!D331*0.04*47.9982</f>
        <v>38.936139840000003</v>
      </c>
      <c r="C342" s="67">
        <f t="shared" si="40"/>
        <v>19.92405282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ht="15.75" customHeight="1">
      <c r="A343" s="75"/>
      <c r="B343" s="66">
        <f>Parâmetros!D332*0.04*47.9982</f>
        <v>38.513755679999996</v>
      </c>
      <c r="C343" s="67">
        <f t="shared" si="40"/>
        <v>26.101421159999997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ht="15.75" customHeight="1">
      <c r="A344" s="75"/>
      <c r="B344" s="66">
        <f>Parâmetros!D333*0.04*47.9982</f>
        <v>31.179630719999995</v>
      </c>
      <c r="C344" s="67">
        <f t="shared" si="40"/>
        <v>31.470019829999998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ht="15.75" customHeight="1">
      <c r="A345" s="75"/>
      <c r="B345" s="66">
        <f>Parâmetros!D334*0.04*47.9982</f>
        <v>29.086909199999997</v>
      </c>
      <c r="C345" s="67">
        <f t="shared" si="40"/>
        <v>36.260240189999998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ht="15.75" customHeight="1">
      <c r="A346" s="75"/>
      <c r="B346" s="66">
        <f>Parâmetros!D335*0.04*47.9982</f>
        <v>17.836131119999997</v>
      </c>
      <c r="C346" s="67">
        <f t="shared" si="40"/>
        <v>40.666474950000001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ht="15.75" customHeight="1">
      <c r="A347" s="75"/>
      <c r="B347" s="66">
        <f>Parâmetros!D336*0.04*47.9982</f>
        <v>1.2863517600000001</v>
      </c>
      <c r="C347" s="67">
        <f t="shared" si="40"/>
        <v>42.502406100000002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ht="15.75" customHeight="1">
      <c r="A348" s="75"/>
      <c r="B348" s="66">
        <f>Parâmetros!D337*0.04*47.9982</f>
        <v>5.759783999999999E-2</v>
      </c>
      <c r="C348" s="67">
        <f t="shared" si="40"/>
        <v>42.200017439999996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ht="15.75" customHeight="1">
      <c r="A349" s="75"/>
      <c r="B349" s="66">
        <f>Parâmetros!D338*0.04*47.9982</f>
        <v>1.4207467199999999</v>
      </c>
      <c r="C349" s="67">
        <f t="shared" si="40"/>
        <v>39.35372418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ht="15.75" customHeight="1">
      <c r="A350" s="75"/>
      <c r="B350" s="66">
        <f>Parâmetros!D339*0.04*47.9982</f>
        <v>3.3022761599999999</v>
      </c>
      <c r="C350" s="67">
        <f t="shared" si="40"/>
        <v>35.751459269999998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ht="15.75" customHeight="1">
      <c r="A351" s="75"/>
      <c r="B351" s="66">
        <f>Parâmetros!D340*0.04*47.9982</f>
        <v>2.09272152</v>
      </c>
      <c r="C351" s="67">
        <f t="shared" si="40"/>
        <v>32.746771949999996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ht="15.75" customHeight="1">
      <c r="A352" s="75"/>
      <c r="B352" s="66">
        <f>Parâmetros!D341*0.04*47.9982</f>
        <v>2.4959064</v>
      </c>
      <c r="C352" s="67">
        <f t="shared" si="40"/>
        <v>30.714048179999995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ht="15.75" customHeight="1">
      <c r="A353" s="75"/>
      <c r="B353" s="66">
        <f>Parâmetros!D342*0.04*47.9982</f>
        <v>2.6878991999999995</v>
      </c>
      <c r="C353" s="67">
        <f t="shared" ref="C353:C369" si="41">AVERAGE(B493:B500)</f>
        <v>15.534617429999999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ht="15.75" customHeight="1">
      <c r="A354" s="75"/>
      <c r="B354" s="66">
        <f>Parâmetros!D343*0.04*47.9982</f>
        <v>1.2479532</v>
      </c>
      <c r="C354" s="67">
        <f t="shared" si="41"/>
        <v>16.614576929999998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ht="15.75" customHeight="1">
      <c r="A355" s="75"/>
      <c r="B355" s="66">
        <f>Parâmetros!D344*0.04*47.9982</f>
        <v>1.8431308799999997</v>
      </c>
      <c r="C355" s="67">
        <f t="shared" si="41"/>
        <v>20.154444179999999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ht="15.75" customHeight="1">
      <c r="A356" s="75"/>
      <c r="B356" s="66">
        <f>Parâmetros!D345*0.04*47.9982</f>
        <v>2.93748984</v>
      </c>
      <c r="C356" s="67">
        <f t="shared" si="41"/>
        <v>24.224691539999998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ht="15.75" customHeight="1">
      <c r="A357" s="75"/>
      <c r="B357" s="66">
        <f>Parâmetros!D346*0.04*47.9982</f>
        <v>8.2940889599999998</v>
      </c>
      <c r="C357" s="67">
        <f t="shared" si="41"/>
        <v>25.578240780000002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ht="15.75" customHeight="1">
      <c r="A358" s="75"/>
      <c r="B358" s="66">
        <f>Parâmetros!D347*0.04*47.9982</f>
        <v>0</v>
      </c>
      <c r="C358" s="67">
        <f t="shared" si="41"/>
        <v>26.85019308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ht="15.75" customHeight="1">
      <c r="A359" s="75"/>
      <c r="B359" s="66">
        <f>Parâmetros!D348*0.04*47.9982</f>
        <v>23.269527359999998</v>
      </c>
      <c r="C359" s="67">
        <f t="shared" si="41"/>
        <v>27.90615348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ht="15.75" customHeight="1">
      <c r="A360" s="75"/>
      <c r="B360" s="66">
        <f>Parâmetros!D349*0.04*47.9982</f>
        <v>28.107745919999999</v>
      </c>
      <c r="C360" s="67">
        <f t="shared" si="41"/>
        <v>29.626888950000001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ht="15.75" customHeight="1">
      <c r="A361" s="75"/>
      <c r="B361" s="66">
        <f>Parâmetros!D350*0.04*47.9982</f>
        <v>22.616751839999999</v>
      </c>
      <c r="C361" s="67">
        <f t="shared" si="41"/>
        <v>31.590015329999996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ht="15.75" customHeight="1">
      <c r="A362" s="75"/>
      <c r="B362" s="66">
        <f>Parâmetros!D351*0.04*47.9982</f>
        <v>26.99418768</v>
      </c>
      <c r="C362" s="67">
        <f t="shared" si="41"/>
        <v>31.273227209999998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ht="15.75" customHeight="1">
      <c r="A363" s="75"/>
      <c r="B363" s="66">
        <f>Parâmetros!D352*0.04*47.9982</f>
        <v>29.624489039999997</v>
      </c>
      <c r="C363" s="67">
        <f t="shared" si="41"/>
        <v>30.375660870000004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ht="15.75" customHeight="1">
      <c r="A364" s="75"/>
      <c r="B364" s="66">
        <f>Parâmetros!D353*0.04*47.9982</f>
        <v>28.990912799999997</v>
      </c>
      <c r="C364" s="67">
        <f t="shared" si="41"/>
        <v>28.26134016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ht="15.75" customHeight="1">
      <c r="A365" s="75"/>
      <c r="B365" s="66">
        <f>Parâmetros!D354*0.04*47.9982</f>
        <v>27.186180479999997</v>
      </c>
      <c r="C365" s="67">
        <f t="shared" si="41"/>
        <v>26.10622098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ht="15.75" customHeight="1">
      <c r="A366" s="75"/>
      <c r="B366" s="66">
        <f>Parâmetros!D355*0.04*47.9982</f>
        <v>25.112658239999998</v>
      </c>
      <c r="C366" s="67">
        <f t="shared" si="41"/>
        <v>22.446358230000001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ht="15.75" customHeight="1">
      <c r="A367" s="75"/>
      <c r="B367" s="66">
        <f>Parâmetros!D356*0.04*47.9982</f>
        <v>21.810382079999997</v>
      </c>
      <c r="C367" s="67">
        <f t="shared" si="41"/>
        <v>18.829693859999999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ht="15.75" customHeight="1">
      <c r="A368" s="75"/>
      <c r="B368" s="66">
        <f>Parâmetros!D357*0.04*47.9982</f>
        <v>19.084084319999999</v>
      </c>
      <c r="C368" s="67">
        <f t="shared" si="41"/>
        <v>16.02179916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ht="15.75" customHeight="1">
      <c r="A369" s="75"/>
      <c r="B369" s="66">
        <f>Parâmetros!D358*0.04*47.9982</f>
        <v>11.865155039999999</v>
      </c>
      <c r="C369" s="67">
        <f t="shared" si="41"/>
        <v>12.613926959999999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ht="15.75" customHeight="1">
      <c r="A370" s="75"/>
      <c r="B370" s="66">
        <f>Parâmetros!D359*0.04*47.9982</f>
        <v>18.104921039999997</v>
      </c>
      <c r="C370" s="67">
        <f t="shared" ref="C370:C386" si="42">AVERAGE(B517:B524)</f>
        <v>1.0223616599999998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ht="15.75" customHeight="1">
      <c r="A371" s="75"/>
      <c r="B371" s="66">
        <f>Parâmetros!D360*0.04*47.9982</f>
        <v>14.207467200000002</v>
      </c>
      <c r="C371" s="67">
        <f t="shared" si="42"/>
        <v>1.6943364599999999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ht="15.75" customHeight="1">
      <c r="A372" s="75"/>
      <c r="B372" s="66">
        <f>Parâmetros!D361*0.04*47.9982</f>
        <v>14.34186216</v>
      </c>
      <c r="C372" s="67">
        <f t="shared" si="42"/>
        <v>4.2238416000000001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ht="15.75" customHeight="1">
      <c r="A373" s="75"/>
      <c r="B373" s="66">
        <f>Parâmetros!D362*0.04*47.9982</f>
        <v>18.70009872</v>
      </c>
      <c r="C373" s="67">
        <f t="shared" si="42"/>
        <v>7.3557241499999995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ht="15.75" customHeight="1">
      <c r="A374" s="75"/>
      <c r="B374" s="66">
        <f>Parâmetros!D363*0.04*47.9982</f>
        <v>21.464795039999998</v>
      </c>
      <c r="C374" s="67">
        <f t="shared" si="42"/>
        <v>10.017224339999999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ht="15.75" customHeight="1">
      <c r="A375" s="75"/>
      <c r="B375" s="66">
        <f>Parâmetros!D364*0.04*47.9982</f>
        <v>37.553791679999996</v>
      </c>
      <c r="C375" s="67">
        <f t="shared" si="42"/>
        <v>12.791520299999998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ht="15.75" customHeight="1">
      <c r="A376" s="75"/>
      <c r="B376" s="66">
        <f>Parâmetros!D365*0.04*47.9982</f>
        <v>48.362986319999997</v>
      </c>
      <c r="C376" s="67">
        <f t="shared" si="42"/>
        <v>15.870604829999998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ht="15.75" customHeight="1">
      <c r="A377" s="75"/>
      <c r="B377" s="66">
        <f>Parâmetros!D366*0.04*47.9982</f>
        <v>40.318487999999995</v>
      </c>
      <c r="C377" s="67">
        <f t="shared" si="42"/>
        <v>19.115283149999996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ht="15.75" customHeight="1">
      <c r="A378" s="75"/>
      <c r="B378" s="66">
        <f>Parâmetros!D367*0.04*47.9982</f>
        <v>32.926765199999998</v>
      </c>
      <c r="C378" s="67">
        <f t="shared" si="42"/>
        <v>21.851180549999999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ht="15.75" customHeight="1">
      <c r="A379" s="75"/>
      <c r="B379" s="66">
        <f>Parâmetros!D368*0.04*47.9982</f>
        <v>22.251965519999999</v>
      </c>
      <c r="C379" s="67">
        <f t="shared" si="42"/>
        <v>23.725510259999997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ht="15.75" customHeight="1">
      <c r="A380" s="75"/>
      <c r="B380" s="66">
        <f>Parâmetros!D369*0.04*47.9982</f>
        <v>16.012199519999999</v>
      </c>
      <c r="C380" s="67">
        <f t="shared" si="42"/>
        <v>23.334324929999998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ht="15.75" customHeight="1">
      <c r="A381" s="75"/>
      <c r="B381" s="66">
        <f>Parâmetros!D370*0.04*47.9982</f>
        <v>18.22011672</v>
      </c>
      <c r="C381" s="67">
        <f t="shared" si="42"/>
        <v>21.939977219999999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ht="15.75" customHeight="1">
      <c r="A382" s="75"/>
      <c r="B382" s="66">
        <f>Parâmetros!D371*0.04*47.9982</f>
        <v>31.64041344</v>
      </c>
      <c r="C382" s="67">
        <f t="shared" si="42"/>
        <v>20.713623210000002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ht="15.75" customHeight="1">
      <c r="A383" s="75"/>
      <c r="B383" s="66">
        <f>Parâmetros!D372*0.04*47.9982</f>
        <v>48.554979119999999</v>
      </c>
      <c r="C383" s="67">
        <f t="shared" si="42"/>
        <v>19.364873789999997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ht="15.75" customHeight="1">
      <c r="A384" s="75"/>
      <c r="B384" s="66">
        <f>Parâmetros!D373*0.04*47.9982</f>
        <v>51.223679039999993</v>
      </c>
      <c r="C384" s="67">
        <f t="shared" si="42"/>
        <v>17.641738409999999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ht="15.75" customHeight="1">
      <c r="A385" s="75"/>
      <c r="B385" s="66">
        <f>Parâmetros!D374*0.04*47.9982</f>
        <v>48.401384879999995</v>
      </c>
      <c r="C385" s="67">
        <f t="shared" si="42"/>
        <v>15.753009239999999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ht="15.75" customHeight="1">
      <c r="A386" s="75"/>
      <c r="B386" s="66">
        <f>Parâmetros!D375*0.04*47.9982</f>
        <v>0</v>
      </c>
      <c r="C386" s="67">
        <f t="shared" si="42"/>
        <v>14.562653879999999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ht="15.75" customHeight="1">
      <c r="A387" s="75"/>
      <c r="B387" s="66">
        <f>Parâmetros!D376*0.04*47.9982</f>
        <v>43.851155519999999</v>
      </c>
      <c r="C387" s="67">
        <f t="shared" ref="C387:C403" si="43">AVERAGE(B541:B548)</f>
        <v>8.7356723999999986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ht="15.75" customHeight="1">
      <c r="A388" s="75"/>
      <c r="B388" s="66">
        <f>Parâmetros!D377*0.04*47.9982</f>
        <v>44.100746159999993</v>
      </c>
      <c r="C388" s="67">
        <f t="shared" si="43"/>
        <v>9.1580565599999986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ht="15.75" customHeight="1">
      <c r="A389" s="75"/>
      <c r="B389" s="66">
        <f>Parâmetros!D378*0.04*47.9982</f>
        <v>41.5664412</v>
      </c>
      <c r="C389" s="67">
        <f t="shared" si="43"/>
        <v>10.257215339999998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ht="15.75" customHeight="1">
      <c r="A390" s="75"/>
      <c r="B390" s="66">
        <f>Parâmetros!D379*0.04*47.9982</f>
        <v>34.846693199999997</v>
      </c>
      <c r="C390" s="67">
        <f t="shared" si="43"/>
        <v>11.332375020000001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ht="15.75" customHeight="1">
      <c r="A391" s="75"/>
      <c r="B391" s="66">
        <f>Parâmetros!D380*0.04*47.9982</f>
        <v>27.589365359999999</v>
      </c>
      <c r="C391" s="67">
        <f t="shared" si="43"/>
        <v>12.08114694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ht="15.75" customHeight="1">
      <c r="A392" s="75"/>
      <c r="B392" s="66">
        <f>Parâmetros!D381*0.04*47.9982</f>
        <v>21.771983519999999</v>
      </c>
      <c r="C392" s="67">
        <f t="shared" si="43"/>
        <v>13.415496899999999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ht="15.75" customHeight="1">
      <c r="A393" s="75"/>
      <c r="B393" s="66">
        <f>Parâmetros!D382*0.04*47.9982</f>
        <v>20.140044719999999</v>
      </c>
      <c r="C393" s="67">
        <f t="shared" si="43"/>
        <v>15.618614279999999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ht="15.75" customHeight="1">
      <c r="A394" s="75"/>
      <c r="B394" s="66">
        <f>Parâmetros!D383*0.04*47.9982</f>
        <v>15.10983336</v>
      </c>
      <c r="C394" s="67">
        <f t="shared" si="43"/>
        <v>18.316113119999997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ht="15.75" customHeight="1">
      <c r="A395" s="75"/>
      <c r="B395" s="66">
        <f>Parâmetros!D384*0.04*47.9982</f>
        <v>1.7279352000000001</v>
      </c>
      <c r="C395" s="67">
        <f t="shared" si="43"/>
        <v>20.557629059999996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ht="15.75" customHeight="1">
      <c r="A396" s="75"/>
      <c r="B396" s="66">
        <f>Parâmetros!D385*0.04*47.9982</f>
        <v>3.6094646400000001</v>
      </c>
      <c r="C396" s="67">
        <f t="shared" si="43"/>
        <v>20.76882114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ht="15.75" customHeight="1">
      <c r="A397" s="75"/>
      <c r="B397" s="66">
        <f>Parâmetros!D386*0.04*47.9982</f>
        <v>0.92156543999999985</v>
      </c>
      <c r="C397" s="67">
        <f t="shared" si="43"/>
        <v>21.20560476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ht="15.75" customHeight="1">
      <c r="A398" s="75"/>
      <c r="B398" s="66">
        <f>Parâmetros!D387*0.04*47.9982</f>
        <v>0.44158343999999994</v>
      </c>
      <c r="C398" s="67">
        <f t="shared" si="43"/>
        <v>21.006412229999995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ht="15.75" customHeight="1">
      <c r="A399" s="75"/>
      <c r="B399" s="66">
        <f>Parâmetros!D388*0.04*47.9982</f>
        <v>0.46078271999999992</v>
      </c>
      <c r="C399" s="67">
        <f t="shared" si="43"/>
        <v>19.42967136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ht="15.75" customHeight="1">
      <c r="A400" s="75"/>
      <c r="B400" s="66">
        <f>Parâmetros!D389*0.04*47.9982</f>
        <v>0.19199279999999999</v>
      </c>
      <c r="C400" s="67">
        <f t="shared" si="43"/>
        <v>19.103283599999997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ht="15.75" customHeight="1">
      <c r="A401" s="75"/>
      <c r="B401" s="66">
        <f>Parâmetros!D390*0.04*47.9982</f>
        <v>0.40318487999999997</v>
      </c>
      <c r="C401" s="67">
        <f t="shared" si="43"/>
        <v>18.810494579999997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ht="15.75" customHeight="1">
      <c r="A402" s="75"/>
      <c r="B402" s="66">
        <f>Parâmetros!D391*0.04*47.9982</f>
        <v>1.7663337599999998</v>
      </c>
      <c r="C402" s="67">
        <f t="shared" si="43"/>
        <v>18.65690034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ht="15.75" customHeight="1">
      <c r="A403" s="75"/>
      <c r="B403" s="66">
        <f>Parâmetros!D392*0.04*47.9982</f>
        <v>0.92156543999999985</v>
      </c>
      <c r="C403" s="67">
        <f t="shared" si="43"/>
        <v>17.024961539999996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ht="15.75" customHeight="1">
      <c r="A404" s="75"/>
      <c r="B404" s="66">
        <f>Parâmetros!D393*0.04*47.9982</f>
        <v>3.8782545599999998</v>
      </c>
      <c r="C404" s="67">
        <f t="shared" ref="C404:C420" si="44">AVERAGE(B565:B572)</f>
        <v>32.801969880000009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ht="15.75" customHeight="1">
      <c r="A405" s="75"/>
      <c r="B405" s="66">
        <f>Parâmetros!D394*0.04*47.9982</f>
        <v>15.877804559999998</v>
      </c>
      <c r="C405" s="67">
        <f t="shared" si="44"/>
        <v>31.678812000000001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ht="15.75" customHeight="1">
      <c r="A406" s="75"/>
      <c r="B406" s="66">
        <f>Parâmetros!D395*0.04*47.9982</f>
        <v>31.64041344</v>
      </c>
      <c r="C406" s="67">
        <f t="shared" si="44"/>
        <v>29.862080130000002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ht="15.75" customHeight="1">
      <c r="A407" s="75"/>
      <c r="B407" s="66">
        <f>Parâmetros!D396*0.04*47.9982</f>
        <v>40.779270719999992</v>
      </c>
      <c r="C407" s="67">
        <f t="shared" si="44"/>
        <v>29.42049669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ht="15.75" customHeight="1">
      <c r="A408" s="75"/>
      <c r="B408" s="66">
        <f>Parâmetros!D397*0.04*47.9982</f>
        <v>32.350786800000002</v>
      </c>
      <c r="C408" s="67">
        <f t="shared" si="44"/>
        <v>24.608677139999998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ht="15.75" customHeight="1">
      <c r="A409" s="75"/>
      <c r="B409" s="66">
        <f>Parâmetros!D398*0.04*47.9982</f>
        <v>42.603202320000001</v>
      </c>
      <c r="C409" s="67">
        <f t="shared" si="44"/>
        <v>20.74722195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ht="15.75" customHeight="1">
      <c r="A410" s="75"/>
      <c r="B410" s="66">
        <f>Parâmetros!D399*0.04*47.9982</f>
        <v>42.142419599999997</v>
      </c>
      <c r="C410" s="67">
        <f t="shared" si="44"/>
        <v>16.864167569999999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ht="15.75" customHeight="1">
      <c r="A411" s="75"/>
      <c r="B411" s="66">
        <f>Parâmetros!D400*0.04*47.9982</f>
        <v>42.296013840000001</v>
      </c>
      <c r="C411" s="67">
        <f t="shared" si="44"/>
        <v>13.451495549999999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ht="15.75" customHeight="1">
      <c r="A412" s="75"/>
      <c r="B412" s="66">
        <f>Parâmetros!D401*0.04*47.9982</f>
        <v>41.662437599999997</v>
      </c>
      <c r="C412" s="67">
        <f t="shared" si="44"/>
        <v>18.676099619999999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ht="15.75" customHeight="1">
      <c r="A413" s="75"/>
      <c r="B413" s="66">
        <f>Parâmetros!D402*0.04*47.9982</f>
        <v>39.81930672</v>
      </c>
      <c r="C413" s="67">
        <f t="shared" si="44"/>
        <v>23.588715390000001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ht="15.75" customHeight="1">
      <c r="A414" s="75"/>
      <c r="B414" s="66">
        <f>Parâmetros!D403*0.04*47.9982</f>
        <v>38.859342719999994</v>
      </c>
      <c r="C414" s="67">
        <f t="shared" si="44"/>
        <v>25.784633039999999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ht="15.75" customHeight="1">
      <c r="A415" s="75"/>
      <c r="B415" s="66">
        <f>Parâmetros!D404*0.04*47.9982</f>
        <v>35.518667999999998</v>
      </c>
      <c r="C415" s="67">
        <f t="shared" si="44"/>
        <v>25.271052300000001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ht="15.75" customHeight="1">
      <c r="A416" s="75"/>
      <c r="B416" s="66">
        <f>Parâmetros!D405*0.04*47.9982</f>
        <v>32.869167359999999</v>
      </c>
      <c r="C416" s="67">
        <f t="shared" si="44"/>
        <v>28.64772567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ht="15.75" customHeight="1">
      <c r="A417" s="75"/>
      <c r="B417" s="66">
        <f>Parâmetros!D406*0.04*47.9982</f>
        <v>29.68208688</v>
      </c>
      <c r="C417" s="67">
        <f t="shared" si="44"/>
        <v>29.46369507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ht="15.75" customHeight="1">
      <c r="A418" s="75"/>
      <c r="B418" s="66">
        <f>Parâmetros!D407*0.04*47.9982</f>
        <v>34.424309039999997</v>
      </c>
      <c r="C418" s="67">
        <f t="shared" si="44"/>
        <v>29.787682920000002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ht="15.75" customHeight="1">
      <c r="A419" s="75"/>
      <c r="B419" s="66">
        <f>Parâmetros!D408*0.04*47.9982</f>
        <v>34.424309039999997</v>
      </c>
      <c r="C419" s="67">
        <f t="shared" si="44"/>
        <v>30.10447104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ht="15.75" customHeight="1">
      <c r="A420" s="75"/>
      <c r="B420" s="66">
        <f>Parâmetros!D409*0.04*47.9982</f>
        <v>33.675537120000001</v>
      </c>
      <c r="C420" s="67">
        <f t="shared" si="44"/>
        <v>23.583915569999998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ht="15.75" customHeight="1">
      <c r="A421" s="75"/>
      <c r="B421" s="66">
        <f>Parâmetros!D410*0.04*47.9982</f>
        <v>32.926765199999998</v>
      </c>
      <c r="C421" s="67">
        <f t="shared" ref="C421:C437" si="45">AVERAGE(B589:B596)</f>
        <v>4.6582253099999997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ht="15.75" customHeight="1">
      <c r="A422" s="75"/>
      <c r="B422" s="66">
        <f>Parâmetros!D411*0.04*47.9982</f>
        <v>26.187817920000004</v>
      </c>
      <c r="C422" s="67">
        <f t="shared" si="45"/>
        <v>7.1973300899999995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ht="15.75" customHeight="1">
      <c r="A423" s="75"/>
      <c r="B423" s="66">
        <f>Parâmetros!D412*0.04*47.9982</f>
        <v>25.343049600000001</v>
      </c>
      <c r="C423" s="67">
        <f t="shared" si="45"/>
        <v>9.6812369400000016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ht="15.75" customHeight="1">
      <c r="A424" s="75"/>
      <c r="B424" s="66">
        <f>Parâmetros!D413*0.04*47.9982</f>
        <v>25.381448160000001</v>
      </c>
      <c r="C424" s="67">
        <f t="shared" si="45"/>
        <v>14.027473950000001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ht="15.75" customHeight="1">
      <c r="A425" s="75"/>
      <c r="B425" s="66">
        <f>Parâmetros!D414*0.04*47.9982</f>
        <v>26.187817920000004</v>
      </c>
      <c r="C425" s="67">
        <f t="shared" si="45"/>
        <v>19.50886839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ht="15.75" customHeight="1">
      <c r="A426" s="75"/>
      <c r="B426" s="66">
        <f>Parâmetros!D415*0.04*47.9982</f>
        <v>24.594277680000001</v>
      </c>
      <c r="C426" s="67">
        <f t="shared" si="45"/>
        <v>24.495881370000003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ht="15.75" customHeight="1">
      <c r="A427" s="75"/>
      <c r="B427" s="66">
        <f>Parâmetros!D416*0.04*47.9982</f>
        <v>20.620026720000002</v>
      </c>
      <c r="C427" s="67">
        <f t="shared" si="45"/>
        <v>28.870917299999999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ht="15.75" customHeight="1">
      <c r="A428" s="75"/>
      <c r="B428" s="66">
        <f>Parâmetros!D417*0.04*47.9982</f>
        <v>10.67479968</v>
      </c>
      <c r="C428" s="67">
        <f t="shared" si="45"/>
        <v>34.585103009999997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ht="15.75" customHeight="1">
      <c r="A429" s="75"/>
      <c r="B429" s="66">
        <f>Parâmetros!D418*0.04*47.9982</f>
        <v>20.255240400000002</v>
      </c>
      <c r="C429" s="67">
        <f t="shared" si="45"/>
        <v>39.524117789999998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ht="15.75" customHeight="1">
      <c r="A430" s="75"/>
      <c r="B430" s="66">
        <f>Parâmetros!D419*0.04*47.9982</f>
        <v>17.605739759999999</v>
      </c>
      <c r="C430" s="67">
        <f t="shared" si="45"/>
        <v>41.885629229999992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ht="15.75" customHeight="1">
      <c r="A431" s="75"/>
      <c r="B431" s="66">
        <f>Parâmetros!D420*0.04*47.9982</f>
        <v>29.163706319999999</v>
      </c>
      <c r="C431" s="67">
        <f t="shared" si="45"/>
        <v>43.49836874999999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ht="15.75" customHeight="1">
      <c r="A432" s="75"/>
      <c r="B432" s="66">
        <f>Parâmetros!D421*0.04*47.9982</f>
        <v>32.024399039999999</v>
      </c>
      <c r="C432" s="67">
        <f t="shared" si="45"/>
        <v>42.22161663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ht="15.75" customHeight="1">
      <c r="A433" s="75"/>
      <c r="B433" s="66">
        <f>Parâmetros!D422*0.04*47.9982</f>
        <v>34.424309039999997</v>
      </c>
      <c r="C433" s="67">
        <f t="shared" si="45"/>
        <v>38.360161439999992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ht="15.75" customHeight="1">
      <c r="A434" s="75"/>
      <c r="B434" s="66">
        <f>Parâmetros!D423*0.04*47.9982</f>
        <v>33.445145760000003</v>
      </c>
      <c r="C434" s="67">
        <f t="shared" si="45"/>
        <v>33.277152059999999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ht="15.75" customHeight="1">
      <c r="A435" s="75"/>
      <c r="B435" s="66">
        <f>Parâmetros!D424*0.04*47.9982</f>
        <v>35.998649999999998</v>
      </c>
      <c r="C435" s="67">
        <f t="shared" si="45"/>
        <v>28.813319459999995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ht="15.75" customHeight="1">
      <c r="A436" s="75"/>
      <c r="B436" s="66">
        <f>Parâmetros!D425*0.04*47.9982</f>
        <v>36.056247840000005</v>
      </c>
      <c r="C436" s="67">
        <f t="shared" si="45"/>
        <v>23.053535459999996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ht="15.75" customHeight="1">
      <c r="A437" s="75"/>
      <c r="B437" s="66">
        <f>Parâmetros!D426*0.04*47.9982</f>
        <v>31.870804799999998</v>
      </c>
      <c r="C437" s="67">
        <f t="shared" si="45"/>
        <v>16.715373149999998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ht="15.75" customHeight="1">
      <c r="A438" s="75"/>
      <c r="B438" s="66">
        <f>Parâmetros!D427*0.04*47.9982</f>
        <v>28.491731519999998</v>
      </c>
      <c r="C438" s="67">
        <f t="shared" ref="C438:C454" si="46">AVERAGE(B613:B620)</f>
        <v>2.5679037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ht="15.75" customHeight="1">
      <c r="A439" s="75"/>
      <c r="B439" s="66">
        <f>Parâmetros!D428*0.04*47.9982</f>
        <v>26.782995599999996</v>
      </c>
      <c r="C439" s="67">
        <f t="shared" si="46"/>
        <v>3.2638775999999998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ht="15.75" customHeight="1">
      <c r="A440" s="75"/>
      <c r="B440" s="66">
        <f>Parâmetros!D429*0.04*47.9982</f>
        <v>22.328762640000001</v>
      </c>
      <c r="C440" s="67">
        <f t="shared" si="46"/>
        <v>2.9758883999999997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ht="15.75" customHeight="1">
      <c r="A441" s="75"/>
      <c r="B441" s="66">
        <f>Parâmetros!D430*0.04*47.9982</f>
        <v>25.842230880000002</v>
      </c>
      <c r="C441" s="67">
        <f t="shared" si="46"/>
        <v>5.9133782400000001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ht="15.75" customHeight="1">
      <c r="A442" s="75"/>
      <c r="B442" s="66">
        <f>Parâmetros!D431*0.04*47.9982</f>
        <v>24.901466160000002</v>
      </c>
      <c r="C442" s="67">
        <f t="shared" si="46"/>
        <v>9.4772445899999997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ht="15.75" customHeight="1">
      <c r="A443" s="75"/>
      <c r="B443" s="66">
        <f>Parâmetros!D432*0.04*47.9982</f>
        <v>21.810382079999997</v>
      </c>
      <c r="C443" s="67">
        <f t="shared" si="46"/>
        <v>13.11070833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ht="15.75" customHeight="1">
      <c r="A444" s="75"/>
      <c r="B444" s="66">
        <f>Parâmetros!D433*0.04*47.9982</f>
        <v>23.423121599999998</v>
      </c>
      <c r="C444" s="67">
        <f t="shared" si="46"/>
        <v>16.604977290000001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ht="15.75" customHeight="1">
      <c r="A445" s="75"/>
      <c r="B445" s="66">
        <f>Parâmetros!D434*0.04*47.9982</f>
        <v>23.269527359999998</v>
      </c>
      <c r="C445" s="67">
        <f t="shared" si="46"/>
        <v>19.962451380000001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ht="15.75" customHeight="1">
      <c r="A446" s="75"/>
      <c r="B446" s="66">
        <f>Parâmetros!D435*0.04*47.9982</f>
        <v>28.510930799999997</v>
      </c>
      <c r="C446" s="67">
        <f t="shared" si="46"/>
        <v>23.108733390000001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ht="15.75" customHeight="1">
      <c r="A447" s="75"/>
      <c r="B447" s="66">
        <f>Parâmetros!D436*0.04*47.9982</f>
        <v>31.467619920000001</v>
      </c>
      <c r="C447" s="67">
        <f t="shared" si="46"/>
        <v>25.806232229999999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ht="15.75" customHeight="1">
      <c r="A448" s="75"/>
      <c r="B448" s="66">
        <f>Parâmetros!D437*0.04*47.9982</f>
        <v>29.240503440000001</v>
      </c>
      <c r="C448" s="67">
        <f t="shared" si="46"/>
        <v>29.785283009999997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ht="15.75" customHeight="1">
      <c r="A449" s="75"/>
      <c r="B449" s="66">
        <f>Parâmetros!D438*0.04*47.9982</f>
        <v>35.576265840000005</v>
      </c>
      <c r="C449" s="67">
        <f t="shared" si="46"/>
        <v>30.087671669999999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ht="15.75" customHeight="1">
      <c r="A450" s="75"/>
      <c r="B450" s="66">
        <f>Parâmetros!D439*0.04*47.9982</f>
        <v>33.963526320000007</v>
      </c>
      <c r="C450" s="67">
        <f t="shared" si="46"/>
        <v>28.467732420000004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ht="15.75" customHeight="1">
      <c r="A451" s="75"/>
      <c r="B451" s="66">
        <f>Parâmetros!D440*0.04*47.9982</f>
        <v>32.389185359999999</v>
      </c>
      <c r="C451" s="67">
        <f t="shared" si="46"/>
        <v>25.981425660000003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ht="15.75" customHeight="1">
      <c r="A452" s="75"/>
      <c r="B452" s="66">
        <f>Parâmetros!D441*0.04*47.9982</f>
        <v>25.976625840000001</v>
      </c>
      <c r="C452" s="67">
        <f t="shared" si="46"/>
        <v>23.641513410000002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ht="15.75" customHeight="1">
      <c r="A453" s="75"/>
      <c r="B453" s="66">
        <f>Parâmetros!D442*0.04*47.9982</f>
        <v>19.54486704</v>
      </c>
      <c r="C453" s="67">
        <f t="shared" si="46"/>
        <v>21.951976769999995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ht="15.75" customHeight="1">
      <c r="A454" s="75"/>
      <c r="B454" s="66">
        <f>Parâmetros!D443*0.04*47.9982</f>
        <v>12.22994136</v>
      </c>
      <c r="C454" s="67">
        <f t="shared" si="46"/>
        <v>20.989612860000001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ht="15.75" customHeight="1">
      <c r="A455" s="75"/>
      <c r="B455" s="66">
        <f>Parâmetros!D444*0.04*47.9982</f>
        <v>8.0060997599999997</v>
      </c>
      <c r="C455" s="67">
        <f t="shared" ref="C455:C471" si="47">AVERAGE(B637:B644)</f>
        <v>14.099471249999999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ht="15.75" customHeight="1">
      <c r="A456" s="75"/>
      <c r="B456" s="66">
        <f>Parâmetros!D445*0.04*47.9982</f>
        <v>13.42029672</v>
      </c>
      <c r="C456" s="67">
        <f t="shared" si="47"/>
        <v>12.798720029999998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ht="15.75" customHeight="1">
      <c r="A457" s="75"/>
      <c r="B457" s="66">
        <f>Parâmetros!D446*0.04*47.9982</f>
        <v>10.21401696</v>
      </c>
      <c r="C457" s="67">
        <f t="shared" si="47"/>
        <v>13.249903109999998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ht="15.75" customHeight="1">
      <c r="A458" s="75"/>
      <c r="B458" s="66">
        <f>Parâmetros!D447*0.04*47.9982</f>
        <v>10.88599176</v>
      </c>
      <c r="C458" s="67">
        <f t="shared" si="47"/>
        <v>14.392260270000001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ht="15.75" customHeight="1">
      <c r="A459" s="75"/>
      <c r="B459" s="66">
        <f>Parâmetros!D448*0.04*47.9982</f>
        <v>10.8475932</v>
      </c>
      <c r="C459" s="67">
        <f t="shared" si="47"/>
        <v>15.937802309999999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ht="15.75" customHeight="1">
      <c r="A460" s="75"/>
      <c r="B460" s="66">
        <f>Parâmetros!D449*0.04*47.9982</f>
        <v>7.73730984</v>
      </c>
      <c r="C460" s="67">
        <f t="shared" si="47"/>
        <v>18.028123919999999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ht="15.75" customHeight="1">
      <c r="A461" s="75"/>
      <c r="B461" s="66">
        <f>Parâmetros!D450*0.04*47.9982</f>
        <v>6.5661537599999997</v>
      </c>
      <c r="C461" s="67">
        <f t="shared" si="47"/>
        <v>21.949576860000001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ht="15.75" customHeight="1">
      <c r="A462" s="75"/>
      <c r="B462" s="66">
        <f>Parâmetros!D451*0.04*47.9982</f>
        <v>3.5134682399999999</v>
      </c>
      <c r="C462" s="67">
        <f t="shared" si="47"/>
        <v>26.149419359999996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ht="15.75" customHeight="1">
      <c r="A463" s="75"/>
      <c r="B463" s="66">
        <f>Parâmetros!D452*0.04*47.9982</f>
        <v>1.4015474399999999</v>
      </c>
      <c r="C463" s="67">
        <f t="shared" si="47"/>
        <v>29.708485889999999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ht="15.75" customHeight="1">
      <c r="A464" s="75"/>
      <c r="B464" s="66">
        <f>Parâmetros!D453*0.04*47.9982</f>
        <v>1.0943589599999999</v>
      </c>
      <c r="C464" s="67">
        <f t="shared" si="47"/>
        <v>32.631576269999996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ht="15.75" customHeight="1">
      <c r="A465" s="75"/>
      <c r="B465" s="66">
        <f>Parâmetros!D454*0.04*47.9982</f>
        <v>0.71037335999999995</v>
      </c>
      <c r="C465" s="67">
        <f t="shared" si="47"/>
        <v>34.054722900000002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ht="15.75" customHeight="1">
      <c r="A466" s="75"/>
      <c r="B466" s="66">
        <f>Parâmetros!D455*0.04*47.9982</f>
        <v>1.1903553599999999</v>
      </c>
      <c r="C466" s="67">
        <f t="shared" si="47"/>
        <v>33.77393343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ht="15.75" customHeight="1">
      <c r="A467" s="75"/>
      <c r="B467" s="66">
        <f>Parâmetros!D456*0.04*47.9982</f>
        <v>0.23039135999999996</v>
      </c>
      <c r="C467" s="67">
        <f t="shared" si="47"/>
        <v>32.389185359999999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ht="15.75" customHeight="1">
      <c r="A468" s="75"/>
      <c r="B468" s="66">
        <f>Parâmetros!D457*0.04*47.9982</f>
        <v>0.40318487999999997</v>
      </c>
      <c r="C468" s="67">
        <f t="shared" si="47"/>
        <v>30.625251509999998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ht="15.75" customHeight="1">
      <c r="A469" s="75"/>
      <c r="B469" s="66">
        <f>Parâmetros!D458*0.04*47.9982</f>
        <v>0.38398559999999998</v>
      </c>
      <c r="C469" s="67">
        <f t="shared" si="47"/>
        <v>28.959713969999996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ht="15.75" customHeight="1">
      <c r="A470" s="75"/>
      <c r="B470" s="66">
        <f>Parâmetros!D459*0.04*47.9982</f>
        <v>0.46078271999999992</v>
      </c>
      <c r="C470" s="67">
        <f t="shared" si="47"/>
        <v>26.701398659999995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ht="15.75" customHeight="1">
      <c r="A471" s="75"/>
      <c r="B471" s="66">
        <f>Parâmetros!D460*0.04*47.9982</f>
        <v>0.36478632</v>
      </c>
      <c r="C471" s="67">
        <f t="shared" si="47"/>
        <v>23.471119799999997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ht="15.75" customHeight="1">
      <c r="A472" s="75"/>
      <c r="B472" s="66">
        <f>Parâmetros!D461*0.04*47.9982</f>
        <v>0.34558703999999996</v>
      </c>
      <c r="C472" s="67">
        <f t="shared" ref="C472:C488" si="48">AVERAGE(B661:B668)</f>
        <v>4.0054497900000001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ht="15.75" customHeight="1">
      <c r="A473" s="75"/>
      <c r="B473" s="66">
        <f>Parâmetros!D462*0.04*47.9982</f>
        <v>0.26878992000000002</v>
      </c>
      <c r="C473" s="67">
        <f t="shared" si="48"/>
        <v>5.6901866099999996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ht="15.75" customHeight="1">
      <c r="A474" s="75"/>
      <c r="B474" s="66">
        <f>Parâmetros!D463*0.04*47.9982</f>
        <v>0.59517767999999993</v>
      </c>
      <c r="C474" s="67">
        <f t="shared" si="48"/>
        <v>8.4260840100000003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ht="15.75" customHeight="1">
      <c r="A475" s="75"/>
      <c r="B475" s="66">
        <f>Parâmetros!D464*0.04*47.9982</f>
        <v>0.51838055999999999</v>
      </c>
      <c r="C475" s="67">
        <f t="shared" si="48"/>
        <v>11.86275513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ht="15.75" customHeight="1">
      <c r="A476" s="75"/>
      <c r="B476" s="66">
        <f>Parâmetros!D465*0.04*47.9982</f>
        <v>1.1903553599999999</v>
      </c>
      <c r="C476" s="67">
        <f t="shared" si="48"/>
        <v>15.532217520000001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ht="15.75" customHeight="1">
      <c r="A477" s="75"/>
      <c r="B477" s="66">
        <f>Parâmetros!D466*0.04*47.9982</f>
        <v>2.6686999199999999</v>
      </c>
      <c r="C477" s="67">
        <f t="shared" si="48"/>
        <v>19.46567001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ht="15.75" customHeight="1">
      <c r="A478" s="75"/>
      <c r="B478" s="66">
        <f>Parâmetros!D467*0.04*47.9982</f>
        <v>3.9358523999999995</v>
      </c>
      <c r="C478" s="67">
        <f t="shared" si="48"/>
        <v>23.022336629999998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ht="15.75" customHeight="1">
      <c r="A479" s="75"/>
      <c r="B479" s="66">
        <f>Parâmetros!D468*0.04*47.9982</f>
        <v>21.86797992</v>
      </c>
      <c r="C479" s="67">
        <f t="shared" si="48"/>
        <v>26.413409459999997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ht="15.75" customHeight="1">
      <c r="A480" s="75"/>
      <c r="B480" s="66">
        <f>Parâmetros!D469*0.04*47.9982</f>
        <v>34.462707599999995</v>
      </c>
      <c r="C480" s="67">
        <f t="shared" si="48"/>
        <v>29.410897049999996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ht="15.75" customHeight="1">
      <c r="A481" s="75"/>
      <c r="B481" s="66">
        <f>Parâmetros!D470*0.04*47.9982</f>
        <v>43.25597784</v>
      </c>
      <c r="C481" s="67">
        <f t="shared" si="48"/>
        <v>31.218029279999996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ht="15.75" customHeight="1">
      <c r="A482" s="75"/>
      <c r="B482" s="66">
        <f>Parâmetros!D471*0.04*47.9982</f>
        <v>51.492468959999997</v>
      </c>
      <c r="C482" s="67">
        <f t="shared" si="48"/>
        <v>31.542017129999998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ht="15.75" customHeight="1">
      <c r="A483" s="75"/>
      <c r="B483" s="66">
        <f>Parâmetros!D472*0.04*47.9982</f>
        <v>49.937327279999998</v>
      </c>
      <c r="C483" s="67">
        <f t="shared" si="48"/>
        <v>30.757246559999999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ht="15.75" customHeight="1">
      <c r="A484" s="75"/>
      <c r="B484" s="66">
        <f>Parâmetros!D473*0.04*47.9982</f>
        <v>44.139144719999997</v>
      </c>
      <c r="C484" s="67">
        <f t="shared" si="48"/>
        <v>29.497293810000002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ht="15.75" customHeight="1">
      <c r="A485" s="75"/>
      <c r="B485" s="66">
        <f>Parâmetros!D474*0.04*47.9982</f>
        <v>40.990462800000003</v>
      </c>
      <c r="C485" s="67">
        <f t="shared" si="48"/>
        <v>27.973350960000001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ht="15.75" customHeight="1">
      <c r="A486" s="75"/>
      <c r="B486" s="66">
        <f>Parâmetros!D475*0.04*47.9982</f>
        <v>39.185730479999997</v>
      </c>
      <c r="C486" s="67">
        <f t="shared" si="48"/>
        <v>26.615001899999999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ht="15.75" customHeight="1">
      <c r="A487" s="75"/>
      <c r="B487" s="66">
        <f>Parâmetros!D476*0.04*47.9982</f>
        <v>36.555429119999992</v>
      </c>
      <c r="C487" s="67">
        <f t="shared" si="48"/>
        <v>25.51584312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ht="15.75" customHeight="1">
      <c r="A488" s="75"/>
      <c r="B488" s="66">
        <f>Parâmetros!D477*0.04*47.9982</f>
        <v>32.043598320000001</v>
      </c>
      <c r="C488" s="67">
        <f t="shared" si="48"/>
        <v>24.517480559999999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ht="15.75" customHeight="1">
      <c r="A489" s="75"/>
      <c r="B489" s="66">
        <f>Parâmetros!D478*0.04*47.9982</f>
        <v>20.48563176</v>
      </c>
      <c r="C489" s="67">
        <f t="shared" ref="C489:C505" si="49">AVERAGE(B685:B692)</f>
        <v>14.90584101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ht="15.75" customHeight="1">
      <c r="A490" s="75"/>
      <c r="B490" s="66">
        <f>Parâmetros!D479*0.04*47.9982</f>
        <v>22.674349680000002</v>
      </c>
      <c r="C490" s="67">
        <f t="shared" si="49"/>
        <v>14.147469449999999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ht="15.75" customHeight="1">
      <c r="A491" s="75"/>
      <c r="B491" s="66">
        <f>Parâmetros!D480*0.04*47.9982</f>
        <v>25.899828719999999</v>
      </c>
      <c r="C491" s="67">
        <f t="shared" si="49"/>
        <v>11.169181139999999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ht="15.75" customHeight="1">
      <c r="A492" s="75"/>
      <c r="B492" s="66">
        <f>Parâmetros!D481*0.04*47.9982</f>
        <v>27.877354559999997</v>
      </c>
      <c r="C492" s="67">
        <f t="shared" si="49"/>
        <v>8.3012886899999998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ht="15.75" customHeight="1">
      <c r="A493" s="75"/>
      <c r="B493" s="66">
        <f>Parâmetros!D482*0.04*47.9982</f>
        <v>21.752784239999997</v>
      </c>
      <c r="C493" s="67">
        <f t="shared" si="49"/>
        <v>6.2853642900000004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ht="15.75" customHeight="1">
      <c r="A494" s="75"/>
      <c r="B494" s="66">
        <f>Parâmetros!D483*0.04*47.9982</f>
        <v>2.5919028000000002</v>
      </c>
      <c r="C494" s="67">
        <f t="shared" si="49"/>
        <v>5.0398110000000003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ht="15.75" customHeight="1">
      <c r="A495" s="75"/>
      <c r="B495" s="66">
        <f>Parâmetros!D484*0.04*47.9982</f>
        <v>4.569428639999999</v>
      </c>
      <c r="C495" s="67">
        <f t="shared" si="49"/>
        <v>3.2326787699999997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ht="15.75" customHeight="1">
      <c r="A496" s="75"/>
      <c r="B496" s="66">
        <f>Parâmetros!D485*0.04*47.9982</f>
        <v>22.904741039999998</v>
      </c>
      <c r="C496" s="67">
        <f t="shared" si="49"/>
        <v>2.3999100000000002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ht="15.75" customHeight="1">
      <c r="A497" s="75"/>
      <c r="B497" s="66">
        <f>Parâmetros!D486*0.04*47.9982</f>
        <v>22.847143200000001</v>
      </c>
      <c r="C497" s="67">
        <f t="shared" si="49"/>
        <v>1.8575303400000001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ht="15.75" customHeight="1">
      <c r="A498" s="75"/>
      <c r="B498" s="66">
        <f>Parâmetros!D487*0.04*47.9982</f>
        <v>22.71274824</v>
      </c>
      <c r="C498" s="67">
        <f t="shared" si="49"/>
        <v>0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ht="15.75" customHeight="1">
      <c r="A499" s="75"/>
      <c r="B499" s="66">
        <f>Parâmetros!D488*0.04*47.9982</f>
        <v>15.033036240000001</v>
      </c>
      <c r="C499" s="67">
        <f t="shared" si="49"/>
        <v>0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ht="15.75" customHeight="1">
      <c r="A500" s="75"/>
      <c r="B500" s="66">
        <f>Parâmetros!D489*0.04*47.9982</f>
        <v>11.865155039999999</v>
      </c>
      <c r="C500" s="67">
        <f t="shared" si="49"/>
        <v>0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ht="15.75" customHeight="1">
      <c r="A501" s="75"/>
      <c r="B501" s="66">
        <f>Parâmetros!D490*0.04*47.9982</f>
        <v>30.392460239999998</v>
      </c>
      <c r="C501" s="67">
        <f t="shared" si="49"/>
        <v>0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ht="15.75" customHeight="1">
      <c r="A502" s="75"/>
      <c r="B502" s="66">
        <f>Parâmetros!D491*0.04*47.9982</f>
        <v>30.910840799999999</v>
      </c>
      <c r="C502" s="67">
        <f t="shared" si="49"/>
        <v>0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ht="15.75" customHeight="1">
      <c r="A503" s="75"/>
      <c r="B503" s="66">
        <f>Parâmetros!D492*0.04*47.9982</f>
        <v>37.131407520000003</v>
      </c>
      <c r="C503" s="67">
        <f t="shared" si="49"/>
        <v>0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ht="15.75" customHeight="1">
      <c r="A504" s="75"/>
      <c r="B504" s="66">
        <f>Parâmetros!D493*0.04*47.9982</f>
        <v>33.733134959999994</v>
      </c>
      <c r="C504" s="67">
        <f t="shared" si="49"/>
        <v>0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ht="15.75" customHeight="1">
      <c r="A505" s="75"/>
      <c r="B505" s="66">
        <f>Parâmetros!D494*0.04*47.9982</f>
        <v>33.022761599999995</v>
      </c>
      <c r="C505" s="67">
        <f t="shared" si="49"/>
        <v>0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ht="15.75" customHeight="1">
      <c r="A506" s="75"/>
      <c r="B506" s="66">
        <f>Parâmetros!D495*0.04*47.9982</f>
        <v>31.160431439999996</v>
      </c>
      <c r="C506" s="67">
        <f t="shared" ref="C506:C522" si="50">AVERAGE(B709:B716)</f>
        <v>0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ht="15.75" customHeight="1">
      <c r="A507" s="75"/>
      <c r="B507" s="66">
        <f>Parâmetros!D496*0.04*47.9982</f>
        <v>28.798919999999995</v>
      </c>
      <c r="C507" s="67">
        <f t="shared" si="50"/>
        <v>0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ht="15.75" customHeight="1">
      <c r="A508" s="75"/>
      <c r="B508" s="66">
        <f>Parâmetros!D497*0.04*47.9982</f>
        <v>27.57016608</v>
      </c>
      <c r="C508" s="67">
        <f t="shared" si="50"/>
        <v>0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ht="15.75" customHeight="1">
      <c r="A509" s="75"/>
      <c r="B509" s="66">
        <f>Parâmetros!D498*0.04*47.9982</f>
        <v>27.858155279999998</v>
      </c>
      <c r="C509" s="67">
        <f t="shared" si="50"/>
        <v>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ht="15.75" customHeight="1">
      <c r="A510" s="75"/>
      <c r="B510" s="66">
        <f>Parâmetros!D499*0.04*47.9982</f>
        <v>23.730310079999999</v>
      </c>
      <c r="C510" s="67">
        <f t="shared" si="50"/>
        <v>0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ht="15.75" customHeight="1">
      <c r="A511" s="75"/>
      <c r="B511" s="66">
        <f>Parâmetros!D500*0.04*47.9982</f>
        <v>20.216841839999997</v>
      </c>
      <c r="C511" s="67">
        <f t="shared" si="50"/>
        <v>0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ht="15.75" customHeight="1">
      <c r="A512" s="75"/>
      <c r="B512" s="66">
        <f>Parâmetros!D501*0.04*47.9982</f>
        <v>16.492181519999999</v>
      </c>
      <c r="C512" s="67">
        <f t="shared" si="50"/>
        <v>0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ht="15.75" customHeight="1">
      <c r="A513" s="75"/>
      <c r="B513" s="66">
        <f>Parâmetros!D502*0.04*47.9982</f>
        <v>3.7438596</v>
      </c>
      <c r="C513" s="67">
        <f t="shared" si="50"/>
        <v>0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ht="15.75" customHeight="1">
      <c r="A514" s="75"/>
      <c r="B514" s="66">
        <f>Parâmetros!D503*0.04*47.9982</f>
        <v>2.2271164799999998</v>
      </c>
      <c r="C514" s="67">
        <f t="shared" si="50"/>
        <v>0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ht="15.75" customHeight="1">
      <c r="A515" s="75"/>
      <c r="B515" s="66">
        <f>Parâmetros!D504*0.04*47.9982</f>
        <v>6.3357624000000001</v>
      </c>
      <c r="C515" s="67">
        <f t="shared" si="50"/>
        <v>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ht="15.75" customHeight="1">
      <c r="A516" s="75"/>
      <c r="B516" s="66">
        <f>Parâmetros!D505*0.04*47.9982</f>
        <v>0.30718847999999999</v>
      </c>
      <c r="C516" s="67">
        <f t="shared" si="50"/>
        <v>0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ht="15.75" customHeight="1">
      <c r="A517" s="75"/>
      <c r="B517" s="66">
        <f>Parâmetros!D506*0.04*47.9982</f>
        <v>0.13439496000000001</v>
      </c>
      <c r="C517" s="67">
        <f t="shared" si="50"/>
        <v>0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ht="15.75" customHeight="1">
      <c r="A518" s="75"/>
      <c r="B518" s="66">
        <f>Parâmetros!D507*0.04*47.9982</f>
        <v>0.76797119999999996</v>
      </c>
      <c r="C518" s="67">
        <f t="shared" si="50"/>
        <v>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ht="15.75" customHeight="1">
      <c r="A519" s="75"/>
      <c r="B519" s="66">
        <f>Parâmetros!D508*0.04*47.9982</f>
        <v>0.5759784</v>
      </c>
      <c r="C519" s="67">
        <f t="shared" si="50"/>
        <v>0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ht="15.75" customHeight="1">
      <c r="A520" s="75"/>
      <c r="B520" s="66">
        <f>Parâmetros!D509*0.04*47.9982</f>
        <v>1.5359423999999999</v>
      </c>
      <c r="C520" s="67">
        <f t="shared" si="50"/>
        <v>0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ht="15.75" customHeight="1">
      <c r="A521" s="75"/>
      <c r="B521" s="66">
        <f>Parâmetros!D510*0.04*47.9982</f>
        <v>0.5759784</v>
      </c>
      <c r="C521" s="67">
        <f t="shared" si="50"/>
        <v>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ht="15.75" customHeight="1">
      <c r="A522" s="75"/>
      <c r="B522" s="66">
        <f>Parâmetros!D511*0.04*47.9982</f>
        <v>0.38398559999999998</v>
      </c>
      <c r="C522" s="67">
        <f t="shared" si="50"/>
        <v>0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ht="15.75" customHeight="1">
      <c r="A523" s="75"/>
      <c r="B523" s="66">
        <f>Parâmetros!D512*0.04*47.9982</f>
        <v>1.9199279999999999</v>
      </c>
      <c r="C523" s="67">
        <f t="shared" ref="C523:C539" si="51">AVERAGE(B733:B740)</f>
        <v>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ht="15.75" customHeight="1">
      <c r="A524" s="75"/>
      <c r="B524" s="66">
        <f>Parâmetros!D513*0.04*47.9982</f>
        <v>2.2847143199999995</v>
      </c>
      <c r="C524" s="67">
        <f t="shared" si="51"/>
        <v>0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ht="15.75" customHeight="1">
      <c r="A525" s="75"/>
      <c r="B525" s="66">
        <f>Parâmetros!D514*0.04*47.9982</f>
        <v>5.5101933600000006</v>
      </c>
      <c r="C525" s="67">
        <f t="shared" si="51"/>
        <v>0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ht="15.75" customHeight="1">
      <c r="A526" s="75"/>
      <c r="B526" s="66">
        <f>Parâmetros!D515*0.04*47.9982</f>
        <v>21.004012319999998</v>
      </c>
      <c r="C526" s="67">
        <f t="shared" si="51"/>
        <v>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ht="15.75" customHeight="1">
      <c r="A527" s="75"/>
      <c r="B527" s="66">
        <f>Parâmetros!D516*0.04*47.9982</f>
        <v>25.631038799999999</v>
      </c>
      <c r="C527" s="67">
        <f t="shared" si="51"/>
        <v>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ht="15.75" customHeight="1">
      <c r="A528" s="75"/>
      <c r="B528" s="66">
        <f>Parâmetros!D517*0.04*47.9982</f>
        <v>22.827943919999999</v>
      </c>
      <c r="C528" s="67">
        <f t="shared" si="51"/>
        <v>0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ht="15.75" customHeight="1">
      <c r="A529" s="75"/>
      <c r="B529" s="66">
        <f>Parâmetros!D518*0.04*47.9982</f>
        <v>22.770346079999999</v>
      </c>
      <c r="C529" s="67">
        <f t="shared" si="51"/>
        <v>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ht="15.75" customHeight="1">
      <c r="A530" s="75"/>
      <c r="B530" s="66">
        <f>Parâmetros!D519*0.04*47.9982</f>
        <v>25.016661839999998</v>
      </c>
      <c r="C530" s="67">
        <f t="shared" si="51"/>
        <v>0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ht="15.75" customHeight="1">
      <c r="A531" s="75"/>
      <c r="B531" s="66">
        <f>Parâmetros!D520*0.04*47.9982</f>
        <v>27.877354559999997</v>
      </c>
      <c r="C531" s="67">
        <f t="shared" si="51"/>
        <v>0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ht="15.75" customHeight="1">
      <c r="A532" s="75"/>
      <c r="B532" s="66">
        <f>Parâmetros!D521*0.04*47.9982</f>
        <v>24.171893520000001</v>
      </c>
      <c r="C532" s="67">
        <f t="shared" si="51"/>
        <v>0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ht="15.75" customHeight="1">
      <c r="A533" s="75"/>
      <c r="B533" s="66">
        <f>Parâmetros!D522*0.04*47.9982</f>
        <v>20.504831039999999</v>
      </c>
      <c r="C533" s="67">
        <f t="shared" si="51"/>
        <v>0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ht="15.75" customHeight="1">
      <c r="A534" s="75"/>
      <c r="B534" s="66">
        <f>Parâmetros!D523*0.04*47.9982</f>
        <v>17.874529679999998</v>
      </c>
      <c r="C534" s="67">
        <f t="shared" si="51"/>
        <v>0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ht="15.75" customHeight="1">
      <c r="A535" s="75"/>
      <c r="B535" s="66">
        <f>Parâmetros!D524*0.04*47.9982</f>
        <v>14.476257120000001</v>
      </c>
      <c r="C535" s="67">
        <f t="shared" si="51"/>
        <v>0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ht="15.75" customHeight="1">
      <c r="A536" s="75"/>
      <c r="B536" s="66">
        <f>Parâmetros!D525*0.04*47.9982</f>
        <v>13.017111839999998</v>
      </c>
      <c r="C536" s="67">
        <f t="shared" si="51"/>
        <v>0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ht="15.75" customHeight="1">
      <c r="A537" s="75"/>
      <c r="B537" s="66">
        <f>Parâmetros!D526*0.04*47.9982</f>
        <v>11.980350720000001</v>
      </c>
      <c r="C537" s="67">
        <f t="shared" si="51"/>
        <v>0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ht="15.75" customHeight="1">
      <c r="A538" s="75"/>
      <c r="B538" s="66">
        <f>Parâmetros!D527*0.04*47.9982</f>
        <v>11.231578799999999</v>
      </c>
      <c r="C538" s="67">
        <f t="shared" si="51"/>
        <v>0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ht="15.75" customHeight="1">
      <c r="A539" s="75"/>
      <c r="B539" s="66">
        <f>Parâmetros!D528*0.04*47.9982</f>
        <v>12.767521199999999</v>
      </c>
      <c r="C539" s="77">
        <f t="shared" si="51"/>
        <v>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ht="15.75" customHeight="1">
      <c r="A540" s="75"/>
      <c r="B540" s="66">
        <f>Parâmetros!D529*0.04*47.9982</f>
        <v>14.64905064</v>
      </c>
      <c r="C540" s="5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ht="15.75" customHeight="1">
      <c r="A541" s="75"/>
      <c r="B541" s="66">
        <f>Parâmetros!D530*0.04*47.9982</f>
        <v>13.132307519999999</v>
      </c>
      <c r="C541" s="5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ht="15.75" customHeight="1">
      <c r="A542" s="75"/>
      <c r="B542" s="66">
        <f>Parâmetros!D531*0.04*47.9982</f>
        <v>6.1053710399999996</v>
      </c>
      <c r="C542" s="5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ht="15.75" customHeight="1">
      <c r="A543" s="75"/>
      <c r="B543" s="66">
        <f>Parâmetros!D532*0.04*47.9982</f>
        <v>11.135582399999999</v>
      </c>
      <c r="C543" s="5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ht="15.75" customHeight="1">
      <c r="A544" s="75"/>
      <c r="B544" s="66">
        <f>Parâmetros!D533*0.04*47.9982</f>
        <v>16.204192320000001</v>
      </c>
      <c r="C544" s="5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ht="15.75" customHeight="1">
      <c r="A545" s="75"/>
      <c r="B545" s="66">
        <f>Parâmetros!D534*0.04*47.9982</f>
        <v>13.689086639999999</v>
      </c>
      <c r="C545" s="5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ht="15.75" customHeight="1">
      <c r="A546" s="75"/>
      <c r="B546" s="66">
        <f>Parâmetros!D535*0.04*47.9982</f>
        <v>3.7246603199999999</v>
      </c>
      <c r="C546" s="5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ht="15.75" customHeight="1">
      <c r="A547" s="75"/>
      <c r="B547" s="66">
        <f>Parâmetros!D536*0.04*47.9982</f>
        <v>1.47834456</v>
      </c>
      <c r="C547" s="5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ht="15.75" customHeight="1">
      <c r="A548" s="75"/>
      <c r="B548" s="66">
        <f>Parâmetros!D537*0.04*47.9982</f>
        <v>4.4158343999999996</v>
      </c>
      <c r="C548" s="5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ht="15.75" customHeight="1">
      <c r="A549" s="75"/>
      <c r="B549" s="66">
        <f>Parâmetros!D538*0.04*47.9982</f>
        <v>16.511380799999998</v>
      </c>
      <c r="C549" s="5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ht="15.75" customHeight="1">
      <c r="A550" s="75"/>
      <c r="B550" s="66">
        <f>Parâmetros!D539*0.04*47.9982</f>
        <v>14.89864128</v>
      </c>
      <c r="C550" s="5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ht="15.75" customHeight="1">
      <c r="A551" s="75"/>
      <c r="B551" s="66">
        <f>Parâmetros!D540*0.04*47.9982</f>
        <v>19.736859840000001</v>
      </c>
      <c r="C551" s="5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ht="15.75" customHeight="1">
      <c r="A552" s="75"/>
      <c r="B552" s="66">
        <f>Parâmetros!D541*0.04*47.9982</f>
        <v>22.194367679999999</v>
      </c>
      <c r="C552" s="5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ht="15.75" customHeight="1">
      <c r="A553" s="75"/>
      <c r="B553" s="66">
        <f>Parâmetros!D542*0.04*47.9982</f>
        <v>24.363886319999995</v>
      </c>
      <c r="C553" s="5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ht="15.75" customHeight="1">
      <c r="A554" s="75"/>
      <c r="B554" s="66">
        <f>Parâmetros!D543*0.04*47.9982</f>
        <v>21.349599359999999</v>
      </c>
      <c r="C554" s="5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ht="15.75" customHeight="1">
      <c r="A555" s="75"/>
      <c r="B555" s="66">
        <f>Parâmetros!D544*0.04*47.9982</f>
        <v>23.058335279999998</v>
      </c>
      <c r="C555" s="5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ht="15.75" customHeight="1">
      <c r="A556" s="75"/>
      <c r="B556" s="66">
        <f>Parâmetros!D545*0.04*47.9982</f>
        <v>22.347961919999999</v>
      </c>
      <c r="C556" s="5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ht="15.75" customHeight="1">
      <c r="A557" s="75"/>
      <c r="B557" s="66">
        <f>Parâmetros!D546*0.04*47.9982</f>
        <v>18.200917440000001</v>
      </c>
      <c r="C557" s="5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ht="15.75" customHeight="1">
      <c r="A558" s="75"/>
      <c r="B558" s="66">
        <f>Parâmetros!D547*0.04*47.9982</f>
        <v>18.392910239999999</v>
      </c>
      <c r="C558" s="5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ht="15.75" customHeight="1">
      <c r="A559" s="75"/>
      <c r="B559" s="66">
        <f>Parâmetros!D548*0.04*47.9982</f>
        <v>18.143319599999998</v>
      </c>
      <c r="C559" s="5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ht="15.75" customHeight="1">
      <c r="A560" s="75"/>
      <c r="B560" s="66">
        <f>Parâmetros!D549*0.04*47.9982</f>
        <v>9.5804407199999986</v>
      </c>
      <c r="C560" s="5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ht="15.75" customHeight="1">
      <c r="A561" s="75"/>
      <c r="B561" s="66">
        <f>Parâmetros!D550*0.04*47.9982</f>
        <v>21.752784239999997</v>
      </c>
      <c r="C561" s="5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ht="15.75" customHeight="1">
      <c r="A562" s="75"/>
      <c r="B562" s="66">
        <f>Parâmetros!D551*0.04*47.9982</f>
        <v>19.0072872</v>
      </c>
      <c r="C562" s="5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ht="15.75" customHeight="1">
      <c r="A563" s="75"/>
      <c r="B563" s="66">
        <f>Parâmetros!D552*0.04*47.9982</f>
        <v>21.829581359999999</v>
      </c>
      <c r="C563" s="5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ht="15.75" customHeight="1">
      <c r="A564" s="75"/>
      <c r="B564" s="66">
        <f>Parâmetros!D553*0.04*47.9982</f>
        <v>9.2924515199999984</v>
      </c>
      <c r="C564" s="5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ht="15.75" customHeight="1">
      <c r="A565" s="75"/>
      <c r="B565" s="66">
        <f>Parâmetros!D554*0.04*47.9982</f>
        <v>26.51420568</v>
      </c>
      <c r="C565" s="5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ht="15.75" customHeight="1">
      <c r="A566" s="75"/>
      <c r="B566" s="66">
        <f>Parâmetros!D555*0.04*47.9982</f>
        <v>48.554979119999999</v>
      </c>
      <c r="C566" s="5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ht="15.75" customHeight="1">
      <c r="A567" s="75"/>
      <c r="B567" s="66">
        <f>Parâmetros!D556*0.04*47.9982</f>
        <v>46.961438880000003</v>
      </c>
      <c r="C567" s="5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ht="15.75" customHeight="1">
      <c r="A568" s="75"/>
      <c r="B568" s="66">
        <f>Parâmetros!D557*0.04*47.9982</f>
        <v>38.4945564</v>
      </c>
      <c r="C568" s="5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ht="15.75" customHeight="1">
      <c r="A569" s="75"/>
      <c r="B569" s="66">
        <f>Parâmetros!D558*0.04*47.9982</f>
        <v>30.89164152</v>
      </c>
      <c r="C569" s="5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ht="15.75" customHeight="1">
      <c r="A570" s="75"/>
      <c r="B570" s="66">
        <f>Parâmetros!D559*0.04*47.9982</f>
        <v>31.064435039999999</v>
      </c>
      <c r="C570" s="5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ht="15.75" customHeight="1">
      <c r="A571" s="75"/>
      <c r="B571" s="66">
        <f>Parâmetros!D560*0.04*47.9982</f>
        <v>27.301376160000004</v>
      </c>
      <c r="C571" s="5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ht="15.75" customHeight="1">
      <c r="A572" s="75"/>
      <c r="B572" s="66">
        <f>Parâmetros!D561*0.04*47.9982</f>
        <v>12.633126239999999</v>
      </c>
      <c r="C572" s="5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ht="15.75" customHeight="1">
      <c r="A573" s="75"/>
      <c r="B573" s="66">
        <f>Parâmetros!D562*0.04*47.9982</f>
        <v>17.52894264</v>
      </c>
      <c r="C573" s="5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ht="15.75" customHeight="1">
      <c r="A574" s="75"/>
      <c r="B574" s="66">
        <f>Parâmetros!D563*0.04*47.9982</f>
        <v>34.021124159999999</v>
      </c>
      <c r="C574" s="5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ht="15.75" customHeight="1">
      <c r="A575" s="75"/>
      <c r="B575" s="66">
        <f>Parâmetros!D564*0.04*47.9982</f>
        <v>43.428771359999999</v>
      </c>
      <c r="C575" s="5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ht="15.75" customHeight="1">
      <c r="A576" s="75"/>
      <c r="B576" s="66">
        <f>Parâmetros!D565*0.04*47.9982</f>
        <v>0</v>
      </c>
      <c r="C576" s="5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ht="15.75" customHeight="1">
      <c r="A577" s="75"/>
      <c r="B577" s="66">
        <f>Parâmetros!D566*0.04*47.9982</f>
        <v>0</v>
      </c>
      <c r="C577" s="5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ht="15.75" customHeight="1">
      <c r="A578" s="75"/>
      <c r="B578" s="66">
        <f>Parâmetros!D567*0.04*47.9982</f>
        <v>0</v>
      </c>
      <c r="C578" s="5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ht="15.75" customHeight="1">
      <c r="A579" s="75"/>
      <c r="B579" s="66">
        <f>Parâmetros!D568*0.04*47.9982</f>
        <v>0</v>
      </c>
      <c r="C579" s="5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ht="15.75" customHeight="1">
      <c r="A580" s="75"/>
      <c r="B580" s="66">
        <f>Parâmetros!D569*0.04*47.9982</f>
        <v>54.429958800000001</v>
      </c>
      <c r="C580" s="5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ht="15.75" customHeight="1">
      <c r="A581" s="75"/>
      <c r="B581" s="66">
        <f>Parâmetros!D570*0.04*47.9982</f>
        <v>56.829868800000007</v>
      </c>
      <c r="C581" s="5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ht="15.75" customHeight="1">
      <c r="A582" s="75"/>
      <c r="B582" s="66">
        <f>Parâmetros!D571*0.04*47.9982</f>
        <v>51.588465359999994</v>
      </c>
      <c r="C582" s="5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ht="15.75" customHeight="1">
      <c r="A583" s="75"/>
      <c r="B583" s="66">
        <f>Parâmetros!D572*0.04*47.9982</f>
        <v>39.320125439999998</v>
      </c>
      <c r="C583" s="5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ht="15.75" customHeight="1">
      <c r="A584" s="75"/>
      <c r="B584" s="66">
        <f>Parâmetros!D573*0.04*47.9982</f>
        <v>27.013386960000002</v>
      </c>
      <c r="C584" s="5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ht="15.75" customHeight="1">
      <c r="A585" s="75"/>
      <c r="B585" s="66">
        <f>Parâmetros!D574*0.04*47.9982</f>
        <v>6.5277551999999996</v>
      </c>
      <c r="C585" s="5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ht="15.75" customHeight="1">
      <c r="A586" s="75"/>
      <c r="B586" s="66">
        <f>Parâmetros!D575*0.04*47.9982</f>
        <v>2.5919028000000002</v>
      </c>
      <c r="C586" s="5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ht="15.75" customHeight="1">
      <c r="A587" s="75"/>
      <c r="B587" s="66">
        <f>Parâmetros!D576*0.04*47.9982</f>
        <v>2.5343049600000001</v>
      </c>
      <c r="C587" s="5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ht="15.75" customHeight="1">
      <c r="A588" s="75"/>
      <c r="B588" s="66">
        <f>Parâmetros!D577*0.04*47.9982</f>
        <v>2.2655150399999999</v>
      </c>
      <c r="C588" s="5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ht="15.75" customHeight="1">
      <c r="A589" s="75"/>
      <c r="B589" s="66">
        <f>Parâmetros!D578*0.04*47.9982</f>
        <v>2.8414934399999998</v>
      </c>
      <c r="C589" s="5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ht="15.75" customHeight="1">
      <c r="A590" s="75"/>
      <c r="B590" s="66">
        <f>Parâmetros!D579*0.04*47.9982</f>
        <v>4.3774358399999995</v>
      </c>
      <c r="C590" s="5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ht="15.75" customHeight="1">
      <c r="A591" s="75"/>
      <c r="B591" s="66">
        <f>Parâmetros!D580*0.04*47.9982</f>
        <v>2.7646963199999997</v>
      </c>
      <c r="C591" s="5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ht="15.75" customHeight="1">
      <c r="A592" s="75"/>
      <c r="B592" s="66">
        <f>Parâmetros!D581*0.04*47.9982</f>
        <v>2.8798919999999999</v>
      </c>
      <c r="C592" s="5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ht="15.75" customHeight="1">
      <c r="A593" s="75"/>
      <c r="B593" s="66">
        <f>Parâmetros!D582*0.04*47.9982</f>
        <v>5.4333962400000004</v>
      </c>
      <c r="C593" s="5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ht="15.75" customHeight="1">
      <c r="A594" s="75"/>
      <c r="B594" s="66">
        <f>Parâmetros!D583*0.04*47.9982</f>
        <v>2.8990912799999999</v>
      </c>
      <c r="C594" s="5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ht="15.75" customHeight="1">
      <c r="A595" s="75"/>
      <c r="B595" s="66">
        <f>Parâmetros!D584*0.04*47.9982</f>
        <v>2.4383085600000003</v>
      </c>
      <c r="C595" s="5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ht="15.75" customHeight="1">
      <c r="A596" s="75"/>
      <c r="B596" s="66">
        <f>Parâmetros!D585*0.04*47.9982</f>
        <v>13.631488799999998</v>
      </c>
      <c r="C596" s="5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ht="15.75" customHeight="1">
      <c r="A597" s="75"/>
      <c r="B597" s="66">
        <f>Parâmetros!D586*0.04*47.9982</f>
        <v>23.154331680000002</v>
      </c>
      <c r="C597" s="5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ht="15.75" customHeight="1">
      <c r="A598" s="75"/>
      <c r="B598" s="66">
        <f>Parâmetros!D587*0.04*47.9982</f>
        <v>24.248690640000003</v>
      </c>
      <c r="C598" s="5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ht="15.75" customHeight="1">
      <c r="A599" s="75"/>
      <c r="B599" s="66">
        <f>Parâmetros!D588*0.04*47.9982</f>
        <v>37.534592400000001</v>
      </c>
      <c r="C599" s="5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ht="15.75" customHeight="1">
      <c r="A600" s="75"/>
      <c r="B600" s="66">
        <f>Parâmetros!D589*0.04*47.9982</f>
        <v>46.731047519999997</v>
      </c>
      <c r="C600" s="5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ht="15.75" customHeight="1">
      <c r="A601" s="75"/>
      <c r="B601" s="66">
        <f>Parâmetros!D590*0.04*47.9982</f>
        <v>45.329500079999995</v>
      </c>
      <c r="C601" s="5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ht="15.75" customHeight="1">
      <c r="A602" s="75"/>
      <c r="B602" s="66">
        <f>Parâmetros!D591*0.04*47.9982</f>
        <v>37.899378719999994</v>
      </c>
      <c r="C602" s="5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ht="15.75" customHeight="1">
      <c r="A603" s="75"/>
      <c r="B603" s="66">
        <f>Parâmetros!D592*0.04*47.9982</f>
        <v>48.151794239999994</v>
      </c>
      <c r="C603" s="5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ht="15.75" customHeight="1">
      <c r="A604" s="75"/>
      <c r="B604" s="66">
        <f>Parâmetros!D593*0.04*47.9982</f>
        <v>53.143607039999992</v>
      </c>
      <c r="C604" s="5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ht="15.75" customHeight="1">
      <c r="A605" s="75"/>
      <c r="B605" s="66">
        <f>Parâmetros!D594*0.04*47.9982</f>
        <v>42.0464232</v>
      </c>
      <c r="C605" s="5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ht="15.75" customHeight="1">
      <c r="A606" s="75"/>
      <c r="B606" s="66">
        <f>Parâmetros!D595*0.04*47.9982</f>
        <v>37.150606799999998</v>
      </c>
      <c r="C606" s="5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ht="15.75" customHeight="1">
      <c r="A607" s="75"/>
      <c r="B607" s="66">
        <f>Parâmetros!D596*0.04*47.9982</f>
        <v>27.320575439999999</v>
      </c>
      <c r="C607" s="5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ht="15.75" customHeight="1">
      <c r="A608" s="75"/>
      <c r="B608" s="66">
        <f>Parâmetros!D597*0.04*47.9982</f>
        <v>15.839406</v>
      </c>
      <c r="C608" s="5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ht="15.75" customHeight="1">
      <c r="A609" s="75"/>
      <c r="B609" s="66">
        <f>Parâmetros!D598*0.04*47.9982</f>
        <v>4.6654250399999997</v>
      </c>
      <c r="C609" s="5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ht="15.75" customHeight="1">
      <c r="A610" s="75"/>
      <c r="B610" s="66">
        <f>Parâmetros!D599*0.04*47.9982</f>
        <v>2.1887179199999998</v>
      </c>
      <c r="C610" s="5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ht="15.75" customHeight="1">
      <c r="A611" s="75"/>
      <c r="B611" s="66">
        <f>Parâmetros!D600*0.04*47.9982</f>
        <v>2.07352224</v>
      </c>
      <c r="C611" s="5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ht="15.75" customHeight="1">
      <c r="A612" s="75"/>
      <c r="B612" s="66">
        <f>Parâmetros!D601*0.04*47.9982</f>
        <v>2.4383085600000003</v>
      </c>
      <c r="C612" s="5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ht="15.75" customHeight="1">
      <c r="A613" s="75"/>
      <c r="B613" s="66">
        <f>Parâmetros!D602*0.04*47.9982</f>
        <v>2.3039136</v>
      </c>
      <c r="C613" s="5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ht="15.75" customHeight="1">
      <c r="A614" s="75"/>
      <c r="B614" s="66">
        <f>Parâmetros!D603*0.04*47.9982</f>
        <v>2.3039136</v>
      </c>
      <c r="C614" s="5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ht="15.75" customHeight="1">
      <c r="A615" s="75"/>
      <c r="B615" s="66">
        <f>Parâmetros!D604*0.04*47.9982</f>
        <v>2.4767071199999999</v>
      </c>
      <c r="C615" s="5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ht="15.75" customHeight="1">
      <c r="A616" s="75"/>
      <c r="B616" s="66">
        <f>Parâmetros!D605*0.04*47.9982</f>
        <v>2.3039136</v>
      </c>
      <c r="C616" s="5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ht="15.75" customHeight="1">
      <c r="A617" s="75"/>
      <c r="B617" s="66">
        <f>Parâmetros!D606*0.04*47.9982</f>
        <v>2.7454970400000001</v>
      </c>
      <c r="C617" s="5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ht="15.75" customHeight="1">
      <c r="A618" s="75"/>
      <c r="B618" s="66">
        <f>Parâmetros!D607*0.04*47.9982</f>
        <v>3.2830768799999999</v>
      </c>
      <c r="C618" s="5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ht="15.75" customHeight="1">
      <c r="A619" s="75"/>
      <c r="B619" s="66">
        <f>Parâmetros!D608*0.04*47.9982</f>
        <v>2.3807107199999997</v>
      </c>
      <c r="C619" s="5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ht="15.75" customHeight="1">
      <c r="A620" s="75"/>
      <c r="B620" s="66">
        <f>Parâmetros!D609*0.04*47.9982</f>
        <v>2.7454970400000001</v>
      </c>
      <c r="C620" s="5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ht="15.75" customHeight="1">
      <c r="A621" s="75"/>
      <c r="B621" s="66">
        <f>Parâmetros!D610*0.04*47.9982</f>
        <v>7.8717047999999989</v>
      </c>
      <c r="C621" s="5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ht="15.75" customHeight="1">
      <c r="A622" s="75"/>
      <c r="B622" s="66">
        <f>Parâmetros!D611*0.04*47.9982</f>
        <v>0</v>
      </c>
      <c r="C622" s="5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ht="15.75" customHeight="1">
      <c r="A623" s="75"/>
      <c r="B623" s="66">
        <f>Parâmetros!D612*0.04*47.9982</f>
        <v>25.976625840000001</v>
      </c>
      <c r="C623" s="5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ht="15.75" customHeight="1">
      <c r="A624" s="75"/>
      <c r="B624" s="66">
        <f>Parâmetros!D613*0.04*47.9982</f>
        <v>30.814844399999998</v>
      </c>
      <c r="C624" s="5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ht="15.75" customHeight="1">
      <c r="A625" s="75"/>
      <c r="B625" s="66">
        <f>Parâmetros!D614*0.04*47.9982</f>
        <v>31.813206960000002</v>
      </c>
      <c r="C625" s="5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ht="15.75" customHeight="1">
      <c r="A626" s="75"/>
      <c r="B626" s="66">
        <f>Parâmetros!D615*0.04*47.9982</f>
        <v>31.237228560000002</v>
      </c>
      <c r="C626" s="5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ht="15.75" customHeight="1">
      <c r="A627" s="75"/>
      <c r="B627" s="66">
        <f>Parâmetros!D616*0.04*47.9982</f>
        <v>29.240503440000001</v>
      </c>
      <c r="C627" s="5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ht="15.75" customHeight="1">
      <c r="A628" s="75"/>
      <c r="B628" s="66">
        <f>Parâmetros!D617*0.04*47.9982</f>
        <v>27.915753119999998</v>
      </c>
      <c r="C628" s="5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ht="15.75" customHeight="1">
      <c r="A629" s="75"/>
      <c r="B629" s="66">
        <f>Parâmetros!D618*0.04*47.9982</f>
        <v>29.451695520000001</v>
      </c>
      <c r="C629" s="5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ht="15.75" customHeight="1">
      <c r="A630" s="75"/>
      <c r="B630" s="66">
        <f>Parâmetros!D619*0.04*47.9982</f>
        <v>31.832406239999994</v>
      </c>
      <c r="C630" s="5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ht="15.75" customHeight="1">
      <c r="A631" s="75"/>
      <c r="B631" s="66">
        <f>Parâmetros!D620*0.04*47.9982</f>
        <v>28.395735119999998</v>
      </c>
      <c r="C631" s="5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ht="15.75" customHeight="1">
      <c r="A632" s="75"/>
      <c r="B632" s="66">
        <f>Parâmetros!D621*0.04*47.9982</f>
        <v>17.8553304</v>
      </c>
      <c r="C632" s="5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ht="15.75" customHeight="1">
      <c r="A633" s="75"/>
      <c r="B633" s="66">
        <f>Parâmetros!D622*0.04*47.9982</f>
        <v>11.922752879999999</v>
      </c>
      <c r="C633" s="5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ht="15.75" customHeight="1">
      <c r="A634" s="75"/>
      <c r="B634" s="66">
        <f>Parâmetros!D623*0.04*47.9982</f>
        <v>12.517930559999998</v>
      </c>
      <c r="C634" s="5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ht="15.75" customHeight="1">
      <c r="A635" s="75"/>
      <c r="B635" s="66">
        <f>Parâmetros!D624*0.04*47.9982</f>
        <v>15.724210319999999</v>
      </c>
      <c r="C635" s="5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ht="15.75" customHeight="1">
      <c r="A636" s="75"/>
      <c r="B636" s="66">
        <f>Parâmetros!D625*0.04*47.9982</f>
        <v>20.216841839999997</v>
      </c>
      <c r="C636" s="5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ht="15.75" customHeight="1">
      <c r="A637" s="75"/>
      <c r="B637" s="66">
        <f>Parâmetros!D626*0.04*47.9982</f>
        <v>19.160881439999997</v>
      </c>
      <c r="C637" s="5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ht="15.75" customHeight="1">
      <c r="A638" s="75"/>
      <c r="B638" s="66">
        <f>Parâmetros!D627*0.04*47.9982</f>
        <v>21.752784239999997</v>
      </c>
      <c r="C638" s="5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ht="15.75" customHeight="1">
      <c r="A639" s="75"/>
      <c r="B639" s="66">
        <f>Parâmetros!D628*0.04*47.9982</f>
        <v>23.55751656</v>
      </c>
      <c r="C639" s="5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ht="15.75" customHeight="1">
      <c r="A640" s="75"/>
      <c r="B640" s="66">
        <f>Parâmetros!D629*0.04*47.9982</f>
        <v>22.002374880000001</v>
      </c>
      <c r="C640" s="5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ht="15.75" customHeight="1">
      <c r="A641" s="75"/>
      <c r="B641" s="66">
        <f>Parâmetros!D630*0.04*47.9982</f>
        <v>17.068159919999999</v>
      </c>
      <c r="C641" s="5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ht="15.75" customHeight="1">
      <c r="A642" s="75"/>
      <c r="B642" s="66">
        <f>Parâmetros!D631*0.04*47.9982</f>
        <v>2.8030948799999997</v>
      </c>
      <c r="C642" s="5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ht="15.75" customHeight="1">
      <c r="A643" s="75"/>
      <c r="B643" s="66">
        <f>Parâmetros!D632*0.04*47.9982</f>
        <v>2.2655150399999999</v>
      </c>
      <c r="C643" s="5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ht="15.75" customHeight="1">
      <c r="A644" s="75"/>
      <c r="B644" s="66">
        <f>Parâmetros!D633*0.04*47.9982</f>
        <v>4.18544304</v>
      </c>
      <c r="C644" s="5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ht="15.75" customHeight="1">
      <c r="A645" s="75"/>
      <c r="B645" s="66">
        <f>Parâmetros!D634*0.04*47.9982</f>
        <v>8.754871679999999</v>
      </c>
      <c r="C645" s="5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ht="15.75" customHeight="1">
      <c r="A646" s="75"/>
      <c r="B646" s="66">
        <f>Parâmetros!D635*0.04*47.9982</f>
        <v>25.362248880000003</v>
      </c>
      <c r="C646" s="5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ht="15.75" customHeight="1">
      <c r="A647" s="75"/>
      <c r="B647" s="66">
        <f>Parâmetros!D636*0.04*47.9982</f>
        <v>32.69637384</v>
      </c>
      <c r="C647" s="5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ht="15.75" customHeight="1">
      <c r="A648" s="75"/>
      <c r="B648" s="66">
        <f>Parâmetros!D637*0.04*47.9982</f>
        <v>34.366711199999997</v>
      </c>
      <c r="C648" s="5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ht="15.75" customHeight="1">
      <c r="A649" s="75"/>
      <c r="B649" s="66">
        <f>Parâmetros!D638*0.04*47.9982</f>
        <v>33.790732800000001</v>
      </c>
      <c r="C649" s="5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ht="15.75" customHeight="1">
      <c r="A650" s="75"/>
      <c r="B650" s="66">
        <f>Parâmetros!D639*0.04*47.9982</f>
        <v>34.174718400000003</v>
      </c>
      <c r="C650" s="5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ht="15.75" customHeight="1">
      <c r="A651" s="75"/>
      <c r="B651" s="66">
        <f>Parâmetros!D640*0.04*47.9982</f>
        <v>35.864255039999996</v>
      </c>
      <c r="C651" s="5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ht="15.75" customHeight="1">
      <c r="A652" s="75"/>
      <c r="B652" s="66">
        <f>Parâmetros!D641*0.04*47.9982</f>
        <v>32.657975280000002</v>
      </c>
      <c r="C652" s="5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ht="15.75" customHeight="1">
      <c r="A653" s="75"/>
      <c r="B653" s="66">
        <f>Parâmetros!D642*0.04*47.9982</f>
        <v>32.139594719999998</v>
      </c>
      <c r="C653" s="5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ht="15.75" customHeight="1">
      <c r="A654" s="75"/>
      <c r="B654" s="66">
        <f>Parâmetros!D643*0.04*47.9982</f>
        <v>36.747421920000001</v>
      </c>
      <c r="C654" s="5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ht="15.75" customHeight="1">
      <c r="A655" s="75"/>
      <c r="B655" s="66">
        <f>Parâmetros!D644*0.04*47.9982</f>
        <v>30.450058079999998</v>
      </c>
      <c r="C655" s="5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ht="15.75" customHeight="1">
      <c r="A656" s="75"/>
      <c r="B656" s="66">
        <f>Parâmetros!D645*0.04*47.9982</f>
        <v>23.28872664</v>
      </c>
      <c r="C656" s="5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ht="15.75" customHeight="1">
      <c r="A657" s="75"/>
      <c r="B657" s="66">
        <f>Parâmetros!D646*0.04*47.9982</f>
        <v>19.679262000000001</v>
      </c>
      <c r="C657" s="5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ht="15.75" customHeight="1">
      <c r="A658" s="75"/>
      <c r="B658" s="66">
        <f>Parâmetros!D647*0.04*47.9982</f>
        <v>20.850418080000001</v>
      </c>
      <c r="C658" s="5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ht="15.75" customHeight="1">
      <c r="A659" s="75"/>
      <c r="B659" s="66">
        <f>Parâmetros!D648*0.04*47.9982</f>
        <v>17.797732559999996</v>
      </c>
      <c r="C659" s="5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ht="15.75" customHeight="1">
      <c r="A660" s="75"/>
      <c r="B660" s="66">
        <f>Parâmetros!D649*0.04*47.9982</f>
        <v>6.8157443999999989</v>
      </c>
      <c r="C660" s="5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ht="15.75" customHeight="1">
      <c r="A661" s="75"/>
      <c r="B661" s="66">
        <f>Parâmetros!D650*0.04*47.9982</f>
        <v>2.4767071199999999</v>
      </c>
      <c r="C661" s="5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ht="15.75" customHeight="1">
      <c r="A662" s="75"/>
      <c r="B662" s="66">
        <f>Parâmetros!D651*0.04*47.9982</f>
        <v>3.4942689599999999</v>
      </c>
      <c r="C662" s="5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ht="15.75" customHeight="1">
      <c r="A663" s="75"/>
      <c r="B663" s="66">
        <f>Parâmetros!D652*0.04*47.9982</f>
        <v>4.569428639999999</v>
      </c>
      <c r="C663" s="5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ht="15.75" customHeight="1">
      <c r="A664" s="75"/>
      <c r="B664" s="66">
        <f>Parâmetros!D653*0.04*47.9982</f>
        <v>4.1662437599999995</v>
      </c>
      <c r="C664" s="5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ht="15.75" customHeight="1">
      <c r="A665" s="75"/>
      <c r="B665" s="66">
        <f>Parâmetros!D654*0.04*47.9982</f>
        <v>2.5727035200000001</v>
      </c>
      <c r="C665" s="5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ht="15.75" customHeight="1">
      <c r="A666" s="75"/>
      <c r="B666" s="66">
        <f>Parâmetros!D655*0.04*47.9982</f>
        <v>4.1470444799999999</v>
      </c>
      <c r="C666" s="5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ht="15.75" customHeight="1">
      <c r="A667" s="75"/>
      <c r="B667" s="66">
        <f>Parâmetros!D656*0.04*47.9982</f>
        <v>3.95505168</v>
      </c>
      <c r="C667" s="5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ht="15.75" customHeight="1">
      <c r="A668" s="75"/>
      <c r="B668" s="66">
        <f>Parâmetros!D657*0.04*47.9982</f>
        <v>6.6621501599999995</v>
      </c>
      <c r="C668" s="5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ht="15.75" customHeight="1">
      <c r="A669" s="75"/>
      <c r="B669" s="66">
        <f>Parâmetros!D658*0.04*47.9982</f>
        <v>15.95460168</v>
      </c>
      <c r="C669" s="5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ht="15.75" customHeight="1">
      <c r="A670" s="75"/>
      <c r="B670" s="66">
        <f>Parâmetros!D659*0.04*47.9982</f>
        <v>25.381448160000001</v>
      </c>
      <c r="C670" s="5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ht="15.75" customHeight="1">
      <c r="A671" s="75"/>
      <c r="B671" s="66">
        <f>Parâmetros!D660*0.04*47.9982</f>
        <v>32.062797600000003</v>
      </c>
      <c r="C671" s="5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ht="15.75" customHeight="1">
      <c r="A672" s="75"/>
      <c r="B672" s="66">
        <f>Parâmetros!D661*0.04*47.9982</f>
        <v>33.521942879999997</v>
      </c>
      <c r="C672" s="5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ht="15.75" customHeight="1">
      <c r="A673" s="75"/>
      <c r="B673" s="66">
        <f>Parâmetros!D662*0.04*47.9982</f>
        <v>34.040323440000002</v>
      </c>
      <c r="C673" s="5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ht="15.75" customHeight="1">
      <c r="A674" s="75"/>
      <c r="B674" s="66">
        <f>Parâmetros!D663*0.04*47.9982</f>
        <v>32.600377440000003</v>
      </c>
      <c r="C674" s="5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ht="15.75" customHeight="1">
      <c r="A675" s="75"/>
      <c r="B675" s="66">
        <f>Parâmetros!D664*0.04*47.9982</f>
        <v>31.083634320000002</v>
      </c>
      <c r="C675" s="5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ht="15.75" customHeight="1">
      <c r="A676" s="75"/>
      <c r="B676" s="66">
        <f>Parâmetros!D665*0.04*47.9982</f>
        <v>30.642050880000003</v>
      </c>
      <c r="C676" s="5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ht="15.75" customHeight="1">
      <c r="A677" s="75"/>
      <c r="B677" s="66">
        <f>Parâmetros!D666*0.04*47.9982</f>
        <v>30.411659520000001</v>
      </c>
      <c r="C677" s="5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ht="15.75" customHeight="1">
      <c r="A678" s="75"/>
      <c r="B678" s="66">
        <f>Parâmetros!D667*0.04*47.9982</f>
        <v>27.973350959999998</v>
      </c>
      <c r="C678" s="5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ht="15.75" customHeight="1">
      <c r="A679" s="75"/>
      <c r="B679" s="66">
        <f>Parâmetros!D668*0.04*47.9982</f>
        <v>25.784633039999999</v>
      </c>
      <c r="C679" s="5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ht="15.75" customHeight="1">
      <c r="A680" s="75"/>
      <c r="B680" s="66">
        <f>Parâmetros!D669*0.04*47.9982</f>
        <v>23.44232088</v>
      </c>
      <c r="C680" s="5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ht="15.75" customHeight="1">
      <c r="A681" s="75"/>
      <c r="B681" s="66">
        <f>Parâmetros!D670*0.04*47.9982</f>
        <v>21.848780640000001</v>
      </c>
      <c r="C681" s="5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ht="15.75" customHeight="1">
      <c r="A682" s="75"/>
      <c r="B682" s="66">
        <f>Parâmetros!D671*0.04*47.9982</f>
        <v>21.733584960000002</v>
      </c>
      <c r="C682" s="5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ht="15.75" customHeight="1">
      <c r="A683" s="75"/>
      <c r="B683" s="66">
        <f>Parâmetros!D672*0.04*47.9982</f>
        <v>22.290364079999996</v>
      </c>
      <c r="C683" s="5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ht="15.75" customHeight="1">
      <c r="A684" s="75"/>
      <c r="B684" s="66">
        <f>Parâmetros!D673*0.04*47.9982</f>
        <v>22.6551504</v>
      </c>
      <c r="C684" s="5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ht="15.75" customHeight="1">
      <c r="A685" s="75"/>
      <c r="B685" s="66">
        <f>Parâmetros!D674*0.04*47.9982</f>
        <v>20.927215199999999</v>
      </c>
      <c r="C685" s="5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ht="15.75" customHeight="1">
      <c r="A686" s="75"/>
      <c r="B686" s="66">
        <f>Parâmetros!D675*0.04*47.9982</f>
        <v>23.82630648</v>
      </c>
      <c r="C686" s="5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ht="15.75" customHeight="1">
      <c r="A687" s="75"/>
      <c r="B687" s="66">
        <f>Parâmetros!D676*0.04*47.9982</f>
        <v>22.943139599999999</v>
      </c>
      <c r="C687" s="5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ht="15.75" customHeight="1">
      <c r="A688" s="75"/>
      <c r="B688" s="66">
        <f>Parâmetros!D677*0.04*47.9982</f>
        <v>16.127395199999999</v>
      </c>
      <c r="C688" s="5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ht="15.75" customHeight="1">
      <c r="A689" s="75"/>
      <c r="B689" s="66">
        <f>Parâmetros!D678*0.04*47.9982</f>
        <v>9.9644263199999994</v>
      </c>
      <c r="C689" s="5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ht="15.75" customHeight="1">
      <c r="A690" s="75"/>
      <c r="B690" s="66">
        <f>Parâmetros!D679*0.04*47.9982</f>
        <v>14.457057840000001</v>
      </c>
      <c r="C690" s="5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ht="15.75" customHeight="1">
      <c r="A691" s="75"/>
      <c r="B691" s="66">
        <f>Parâmetros!D680*0.04*47.9982</f>
        <v>6.6621501599999995</v>
      </c>
      <c r="C691" s="5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ht="15.75" customHeight="1">
      <c r="A692" s="75"/>
      <c r="B692" s="66">
        <f>Parâmetros!D681*0.04*47.9982</f>
        <v>4.3390372799999994</v>
      </c>
      <c r="C692" s="5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ht="15.75" customHeight="1">
      <c r="A693" s="75"/>
      <c r="B693" s="66">
        <f>Parâmetros!D682*0.04*47.9982</f>
        <v>14.86024272</v>
      </c>
      <c r="C693" s="5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ht="15.75" customHeight="1">
      <c r="A694" s="75"/>
      <c r="B694" s="66">
        <f>Parâmetros!D683*0.04*47.9982</f>
        <v>0</v>
      </c>
      <c r="C694" s="5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ht="15.75" customHeight="1">
      <c r="A695" s="75"/>
      <c r="B695" s="66">
        <f>Parâmetros!D684*0.04*47.9982</f>
        <v>0</v>
      </c>
      <c r="C695" s="5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ht="15.75" customHeight="1">
      <c r="A696" s="75"/>
      <c r="B696" s="66">
        <f>Parâmetros!D685*0.04*47.9982</f>
        <v>0</v>
      </c>
      <c r="C696" s="5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ht="15.75" customHeight="1">
      <c r="A697" s="75"/>
      <c r="B697" s="66">
        <f>Parâmetros!D686*0.04*47.9982</f>
        <v>0</v>
      </c>
      <c r="C697" s="5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ht="15.75" customHeight="1">
      <c r="A698" s="75"/>
      <c r="B698" s="66">
        <f>Parâmetros!D687*0.04*47.9982</f>
        <v>0</v>
      </c>
      <c r="C698" s="5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ht="15.75" customHeight="1">
      <c r="A699" s="75"/>
      <c r="B699" s="66">
        <f>Parâmetros!D688*0.04*47.9982</f>
        <v>0</v>
      </c>
      <c r="C699" s="5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ht="15.75" customHeight="1">
      <c r="A700" s="75"/>
      <c r="B700" s="66">
        <f>Parâmetros!D689*0.04*47.9982</f>
        <v>0</v>
      </c>
      <c r="C700" s="5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ht="15.75" customHeight="1">
      <c r="A701" s="75"/>
      <c r="B701" s="66">
        <f>Parâmetros!D690*0.04*47.9982</f>
        <v>0</v>
      </c>
      <c r="C701" s="5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ht="15.75" customHeight="1">
      <c r="A702" s="75"/>
      <c r="B702" s="66">
        <f>Parâmetros!D691*0.04*47.9982</f>
        <v>0</v>
      </c>
      <c r="C702" s="5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ht="15.75" customHeight="1">
      <c r="A703" s="75"/>
      <c r="B703" s="66">
        <f>Parâmetros!D692*0.04*47.9982</f>
        <v>0</v>
      </c>
      <c r="C703" s="5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ht="15.75" customHeight="1">
      <c r="A704" s="75"/>
      <c r="B704" s="66">
        <f>Parâmetros!D693*0.04*47.9982</f>
        <v>0</v>
      </c>
      <c r="C704" s="5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ht="15.75" customHeight="1">
      <c r="A705" s="75"/>
      <c r="B705" s="66">
        <f>Parâmetros!D694*0.04*47.9982</f>
        <v>0</v>
      </c>
      <c r="C705" s="5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ht="15.75" customHeight="1">
      <c r="A706" s="75"/>
      <c r="B706" s="66">
        <f>Parâmetros!D695*0.04*47.9982</f>
        <v>0</v>
      </c>
      <c r="C706" s="5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ht="15.75" customHeight="1">
      <c r="A707" s="75"/>
      <c r="B707" s="66">
        <f>Parâmetros!D696*0.04*47.9982</f>
        <v>0</v>
      </c>
      <c r="C707" s="5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ht="15.75" customHeight="1">
      <c r="A708" s="75"/>
      <c r="B708" s="66">
        <f>Parâmetros!D697*0.04*47.9982</f>
        <v>0</v>
      </c>
      <c r="C708" s="5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ht="15.75" customHeight="1">
      <c r="A709" s="75"/>
      <c r="B709" s="66">
        <f>Parâmetros!D698*0.04*47.9982</f>
        <v>0</v>
      </c>
      <c r="C709" s="5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ht="15.75" customHeight="1">
      <c r="A710" s="75"/>
      <c r="B710" s="66">
        <f>Parâmetros!D699*0.04*47.9982</f>
        <v>0</v>
      </c>
      <c r="C710" s="5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ht="15.75" customHeight="1">
      <c r="A711" s="75"/>
      <c r="B711" s="66">
        <f>Parâmetros!D700*0.04*47.9982</f>
        <v>0</v>
      </c>
      <c r="C711" s="5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ht="15.75" customHeight="1">
      <c r="A712" s="75"/>
      <c r="B712" s="66">
        <f>Parâmetros!D701*0.04*47.9982</f>
        <v>0</v>
      </c>
      <c r="C712" s="5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ht="15.75" customHeight="1">
      <c r="A713" s="75"/>
      <c r="B713" s="66">
        <f>Parâmetros!D702*0.04*47.9982</f>
        <v>0</v>
      </c>
      <c r="C713" s="5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ht="15.75" customHeight="1">
      <c r="A714" s="75"/>
      <c r="B714" s="66">
        <f>Parâmetros!D703*0.04*47.9982</f>
        <v>0</v>
      </c>
      <c r="C714" s="5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ht="15.75" customHeight="1">
      <c r="A715" s="75"/>
      <c r="B715" s="66">
        <f>Parâmetros!D704*0.04*47.9982</f>
        <v>0</v>
      </c>
      <c r="C715" s="5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ht="15.75" customHeight="1">
      <c r="A716" s="75"/>
      <c r="B716" s="66">
        <f>Parâmetros!D705*0.04*47.9982</f>
        <v>0</v>
      </c>
      <c r="C716" s="5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ht="15.75" customHeight="1">
      <c r="A717" s="75"/>
      <c r="B717" s="66">
        <f>Parâmetros!D706*0.04*47.9982</f>
        <v>0</v>
      </c>
      <c r="C717" s="5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ht="15.75" customHeight="1">
      <c r="A718" s="75"/>
      <c r="B718" s="66">
        <f>Parâmetros!D707*0.04*47.9982</f>
        <v>0</v>
      </c>
      <c r="C718" s="5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ht="15.75" customHeight="1">
      <c r="A719" s="75"/>
      <c r="B719" s="66">
        <f>Parâmetros!D708*0.04*47.9982</f>
        <v>0</v>
      </c>
      <c r="C719" s="5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ht="15.75" customHeight="1">
      <c r="A720" s="75"/>
      <c r="B720" s="66">
        <f>Parâmetros!D709*0.04*47.9982</f>
        <v>0</v>
      </c>
      <c r="C720" s="5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ht="15.75" customHeight="1">
      <c r="A721" s="75"/>
      <c r="B721" s="66">
        <f>Parâmetros!D710*0.04*47.9982</f>
        <v>0</v>
      </c>
      <c r="C721" s="5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ht="15.75" customHeight="1">
      <c r="A722" s="75"/>
      <c r="B722" s="66">
        <f>Parâmetros!D711*0.04*47.9982</f>
        <v>0</v>
      </c>
      <c r="C722" s="5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ht="15.75" customHeight="1">
      <c r="A723" s="75"/>
      <c r="B723" s="66">
        <f>Parâmetros!D712*0.04*47.9982</f>
        <v>0</v>
      </c>
      <c r="C723" s="5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ht="15.75" customHeight="1">
      <c r="A724" s="75"/>
      <c r="B724" s="66">
        <f>Parâmetros!D713*0.04*47.9982</f>
        <v>0</v>
      </c>
      <c r="C724" s="5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ht="15.75" customHeight="1">
      <c r="A725" s="75"/>
      <c r="B725" s="66">
        <f>Parâmetros!D714*0.04*47.9982</f>
        <v>0</v>
      </c>
      <c r="C725" s="5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ht="15.75" customHeight="1">
      <c r="A726" s="75"/>
      <c r="B726" s="66">
        <f>Parâmetros!D715*0.04*47.9982</f>
        <v>0</v>
      </c>
      <c r="C726" s="5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ht="15.75" customHeight="1">
      <c r="A727" s="75"/>
      <c r="B727" s="66">
        <f>Parâmetros!D716*0.04*47.9982</f>
        <v>0</v>
      </c>
      <c r="C727" s="5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ht="15.75" customHeight="1">
      <c r="A728" s="75"/>
      <c r="B728" s="66">
        <f>Parâmetros!D717*0.04*47.9982</f>
        <v>0</v>
      </c>
      <c r="C728" s="5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ht="15.75" customHeight="1">
      <c r="A729" s="75"/>
      <c r="B729" s="66">
        <f>Parâmetros!D718*0.04*47.9982</f>
        <v>0</v>
      </c>
      <c r="C729" s="5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 ht="15.75" customHeight="1">
      <c r="A730" s="75"/>
      <c r="B730" s="66">
        <f>Parâmetros!D719*0.04*47.9982</f>
        <v>0</v>
      </c>
      <c r="C730" s="5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 ht="15.75" customHeight="1">
      <c r="A731" s="75"/>
      <c r="B731" s="66">
        <f>Parâmetros!D720*0.04*47.9982</f>
        <v>0</v>
      </c>
      <c r="C731" s="5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 ht="15.75" customHeight="1">
      <c r="A732" s="75"/>
      <c r="B732" s="66">
        <f>Parâmetros!D721*0.04*47.9982</f>
        <v>0</v>
      </c>
      <c r="C732" s="5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 ht="15.75" customHeight="1">
      <c r="A733" s="75"/>
      <c r="B733" s="66">
        <f>Parâmetros!D722*0.04*47.9982</f>
        <v>0</v>
      </c>
      <c r="C733" s="5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 ht="15.75" customHeight="1">
      <c r="A734" s="75"/>
      <c r="B734" s="66">
        <f>Parâmetros!D723*0.04*47.9982</f>
        <v>0</v>
      </c>
      <c r="C734" s="5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 ht="15.75" customHeight="1">
      <c r="A735" s="75"/>
      <c r="B735" s="66">
        <f>Parâmetros!D724*0.04*47.9982</f>
        <v>0</v>
      </c>
      <c r="C735" s="5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 ht="15.75" customHeight="1">
      <c r="A736" s="75"/>
      <c r="B736" s="66">
        <f>Parâmetros!D725*0.04*47.9982</f>
        <v>0</v>
      </c>
      <c r="C736" s="5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 ht="15.75" customHeight="1">
      <c r="A737" s="75"/>
      <c r="B737" s="66">
        <f>Parâmetros!D726*0.04*47.9982</f>
        <v>0</v>
      </c>
      <c r="C737" s="5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 ht="15.75" customHeight="1">
      <c r="A738" s="75"/>
      <c r="B738" s="66">
        <f>Parâmetros!D727*0.04*47.9982</f>
        <v>0</v>
      </c>
      <c r="C738" s="5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 ht="15.75" customHeight="1">
      <c r="A739" s="75"/>
      <c r="B739" s="66">
        <f>Parâmetros!D728*0.04*47.9982</f>
        <v>0</v>
      </c>
      <c r="C739" s="5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 ht="15.75" customHeight="1">
      <c r="A740" s="75"/>
      <c r="B740" s="66">
        <f>Parâmetros!D729*0.04*47.9982</f>
        <v>0</v>
      </c>
      <c r="C740" s="5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 ht="15.75" customHeight="1">
      <c r="A741" s="75"/>
      <c r="B741" s="66">
        <f>Parâmetros!D730*0.04*47.9982</f>
        <v>0</v>
      </c>
      <c r="C741" s="5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 ht="15.75" customHeight="1">
      <c r="A742" s="75"/>
      <c r="B742" s="66">
        <f>Parâmetros!D731*0.04*47.9982</f>
        <v>0</v>
      </c>
      <c r="C742" s="5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 ht="15.75" customHeight="1">
      <c r="A743" s="75"/>
      <c r="B743" s="66">
        <f>Parâmetros!D732*0.04*47.9982</f>
        <v>0</v>
      </c>
      <c r="C743" s="5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 ht="15.75" customHeight="1">
      <c r="A744" s="75"/>
      <c r="B744" s="66">
        <f>Parâmetros!D733*0.04*47.9982</f>
        <v>0</v>
      </c>
      <c r="C744" s="5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 ht="15.75" customHeight="1">
      <c r="A745" s="75"/>
      <c r="B745" s="66">
        <f>Parâmetros!D734*0.04*47.9982</f>
        <v>0</v>
      </c>
      <c r="C745" s="5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 ht="15.75" customHeight="1">
      <c r="A746" s="75"/>
      <c r="B746" s="66">
        <f>Parâmetros!D735*0.04*47.9982</f>
        <v>0</v>
      </c>
      <c r="C746" s="5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 ht="15" customHeight="1">
      <c r="A747" s="75"/>
      <c r="B747" s="66">
        <f>Parâmetros!D736*0.04*47.9982</f>
        <v>0</v>
      </c>
      <c r="C747" s="5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 ht="15.75" customHeight="1">
      <c r="A748" s="75"/>
      <c r="B748" s="66">
        <f>Parâmetros!D737*0.04*47.9982</f>
        <v>0</v>
      </c>
      <c r="C748" s="5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 ht="15.75" customHeight="1">
      <c r="A749" s="75"/>
      <c r="B749" s="66">
        <f>Parâmetros!D738*0.04*47.9982</f>
        <v>0</v>
      </c>
      <c r="C749" s="5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 ht="15.75" customHeight="1">
      <c r="A750" s="75"/>
      <c r="B750" s="66">
        <f>Parâmetros!D739*0.04*47.9982</f>
        <v>0</v>
      </c>
      <c r="C750" s="5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 ht="15.75" customHeight="1">
      <c r="A751" s="75"/>
      <c r="B751" s="66">
        <f>Parâmetros!D740*0.04*47.9982</f>
        <v>0</v>
      </c>
      <c r="C751" s="5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 ht="15.75" customHeight="1">
      <c r="A752" s="75"/>
      <c r="B752" s="66">
        <f>Parâmetros!D741*0.04*47.9982</f>
        <v>0</v>
      </c>
      <c r="C752" s="5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 ht="15.75" customHeight="1">
      <c r="A753" s="75"/>
      <c r="B753" s="66">
        <f>Parâmetros!D742*0.04*47.9982</f>
        <v>0</v>
      </c>
      <c r="C753" s="5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 ht="15.75" customHeight="1">
      <c r="A754" s="75"/>
      <c r="B754" s="66">
        <f>Parâmetros!D743*0.04*47.9982</f>
        <v>0</v>
      </c>
      <c r="C754" s="5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 ht="15.75" customHeight="1">
      <c r="A755" s="75"/>
      <c r="B755" s="66">
        <f>Parâmetros!D744*0.04*47.9982</f>
        <v>0</v>
      </c>
      <c r="C755" s="5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 ht="15.75" customHeight="1">
      <c r="A756" s="78"/>
      <c r="B756" s="79">
        <f>Parâmetros!D745*0.04*47.9982</f>
        <v>0</v>
      </c>
      <c r="C756" s="80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 ht="15.75" customHeight="1">
      <c r="A757" s="53"/>
      <c r="B757" s="81"/>
      <c r="C757" s="5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 ht="15.75" customHeight="1">
      <c r="A758" s="53"/>
      <c r="B758" s="53"/>
      <c r="C758" s="5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 ht="15.75" customHeight="1">
      <c r="A759" s="53"/>
      <c r="B759" s="53"/>
      <c r="C759" s="5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 ht="15.75" customHeight="1">
      <c r="A760" s="53"/>
      <c r="B760" s="53"/>
      <c r="C760" s="5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 ht="15.75" customHeight="1">
      <c r="A761" s="53"/>
      <c r="B761" s="53"/>
      <c r="C761" s="5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 ht="15.75" customHeight="1">
      <c r="A762" s="53"/>
      <c r="B762" s="53"/>
      <c r="C762" s="5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 ht="15.75" customHeight="1">
      <c r="A763" s="53"/>
      <c r="B763" s="53"/>
      <c r="C763" s="5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 ht="15.75" customHeight="1">
      <c r="A764" s="53"/>
      <c r="B764" s="53"/>
      <c r="C764" s="5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 ht="15.75" customHeight="1">
      <c r="A765" s="53"/>
      <c r="B765" s="53"/>
      <c r="C765" s="5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 ht="15.75" customHeight="1">
      <c r="A766" s="53"/>
      <c r="B766" s="53"/>
      <c r="C766" s="5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 ht="15.75" customHeight="1">
      <c r="A767" s="53"/>
      <c r="B767" s="53"/>
      <c r="C767" s="5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40" ht="15.75" customHeight="1">
      <c r="A768" s="53"/>
      <c r="B768" s="53"/>
      <c r="C768" s="5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40" ht="15.75" customHeight="1">
      <c r="A769" s="53"/>
      <c r="B769" s="53"/>
      <c r="C769" s="5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 ht="15.75" customHeight="1">
      <c r="A770" s="53"/>
      <c r="B770" s="53"/>
      <c r="C770" s="5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 ht="15.75" customHeight="1">
      <c r="A771" s="53"/>
      <c r="B771" s="53"/>
      <c r="C771" s="5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 ht="15.75" customHeight="1">
      <c r="A772" s="53"/>
      <c r="B772" s="53"/>
      <c r="C772" s="5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 ht="15.75" customHeight="1">
      <c r="A773" s="53"/>
      <c r="B773" s="53"/>
      <c r="C773" s="5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 ht="15.75" customHeight="1">
      <c r="A774" s="53"/>
      <c r="B774" s="53"/>
      <c r="C774" s="5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 ht="15.75" customHeight="1">
      <c r="A775" s="53"/>
      <c r="B775" s="53"/>
      <c r="C775" s="5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 ht="15.75" customHeight="1">
      <c r="A776" s="53"/>
      <c r="B776" s="53"/>
      <c r="C776" s="5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 ht="15.75" customHeight="1">
      <c r="A777" s="53"/>
      <c r="B777" s="53"/>
      <c r="C777" s="5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 ht="15.75" customHeight="1">
      <c r="A778" s="53"/>
      <c r="B778" s="53"/>
      <c r="C778" s="5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 ht="15.75" customHeight="1">
      <c r="A779" s="53"/>
      <c r="B779" s="53"/>
      <c r="C779" s="5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 ht="15.75" customHeight="1">
      <c r="A780" s="53"/>
      <c r="B780" s="53"/>
      <c r="C780" s="5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 ht="15.75" customHeight="1">
      <c r="A781" s="53"/>
      <c r="B781" s="53"/>
      <c r="C781" s="5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 ht="15.75" customHeight="1">
      <c r="A782" s="53"/>
      <c r="B782" s="53"/>
      <c r="C782" s="5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 ht="15.75" customHeight="1">
      <c r="A783" s="53"/>
      <c r="B783" s="53"/>
      <c r="C783" s="5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 ht="15.75" customHeight="1">
      <c r="A784" s="53"/>
      <c r="B784" s="53"/>
      <c r="C784" s="5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 ht="15.75" customHeight="1">
      <c r="A785" s="53"/>
      <c r="B785" s="53"/>
      <c r="C785" s="5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 ht="15.75" customHeight="1">
      <c r="A786" s="53"/>
      <c r="B786" s="53"/>
      <c r="C786" s="5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 ht="15.75" customHeight="1">
      <c r="A787" s="53"/>
      <c r="B787" s="53"/>
      <c r="C787" s="5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 ht="15.75" customHeight="1">
      <c r="A788" s="53"/>
      <c r="B788" s="53"/>
      <c r="C788" s="5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 ht="15.75" customHeight="1">
      <c r="A789" s="53"/>
      <c r="B789" s="53"/>
      <c r="C789" s="5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 ht="15.75" customHeight="1">
      <c r="A790" s="53"/>
      <c r="B790" s="53"/>
      <c r="C790" s="5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 ht="15.75" customHeight="1">
      <c r="A791" s="53"/>
      <c r="B791" s="53"/>
      <c r="C791" s="5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 ht="15.75" customHeight="1">
      <c r="A792" s="53"/>
      <c r="B792" s="53"/>
      <c r="C792" s="5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 ht="15.75" customHeight="1">
      <c r="A793" s="53"/>
      <c r="B793" s="53"/>
      <c r="C793" s="5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 ht="15.75" customHeight="1">
      <c r="A794" s="53"/>
      <c r="B794" s="53"/>
      <c r="C794" s="5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 ht="15.75" customHeight="1">
      <c r="A795" s="53"/>
      <c r="B795" s="53"/>
      <c r="C795" s="5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 ht="15.75" customHeight="1">
      <c r="A796" s="53"/>
      <c r="B796" s="53"/>
      <c r="C796" s="5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 ht="15.75" customHeight="1">
      <c r="A797" s="53"/>
      <c r="B797" s="53"/>
      <c r="C797" s="5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 ht="15.75" customHeight="1">
      <c r="A798" s="53"/>
      <c r="B798" s="53"/>
      <c r="C798" s="5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 ht="15.75" customHeight="1">
      <c r="A799" s="53"/>
      <c r="B799" s="53"/>
      <c r="C799" s="5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 ht="15.75" customHeight="1">
      <c r="A800" s="53"/>
      <c r="B800" s="53"/>
      <c r="C800" s="5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 ht="15.75" customHeight="1">
      <c r="A801" s="53"/>
      <c r="B801" s="53"/>
      <c r="C801" s="5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 ht="15.75" customHeight="1">
      <c r="A802" s="53"/>
      <c r="B802" s="53"/>
      <c r="C802" s="5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 ht="15.75" customHeight="1">
      <c r="A803" s="53"/>
      <c r="B803" s="53"/>
      <c r="C803" s="5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 ht="15.75" customHeight="1">
      <c r="A804" s="53"/>
      <c r="B804" s="53"/>
      <c r="C804" s="5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 ht="15.75" customHeight="1">
      <c r="A805" s="53"/>
      <c r="B805" s="53"/>
      <c r="C805" s="5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 ht="15.75" customHeight="1">
      <c r="A806" s="53"/>
      <c r="B806" s="53"/>
      <c r="C806" s="5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 ht="15.75" customHeight="1">
      <c r="A807" s="53"/>
      <c r="B807" s="53"/>
      <c r="C807" s="5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 ht="15.75" customHeight="1">
      <c r="A808" s="53"/>
      <c r="B808" s="53"/>
      <c r="C808" s="5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 ht="15.75" customHeight="1">
      <c r="A809" s="53"/>
      <c r="B809" s="53"/>
      <c r="C809" s="5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 ht="15.75" customHeight="1">
      <c r="A810" s="53"/>
      <c r="B810" s="53"/>
      <c r="C810" s="5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 ht="15.75" customHeight="1">
      <c r="A811" s="53"/>
      <c r="B811" s="53"/>
      <c r="C811" s="5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 ht="15.75" customHeight="1">
      <c r="A812" s="53"/>
      <c r="B812" s="53"/>
      <c r="C812" s="5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 ht="15.75" customHeight="1">
      <c r="A813" s="53"/>
      <c r="B813" s="53"/>
      <c r="C813" s="5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 ht="15.75" customHeight="1">
      <c r="A814" s="53"/>
      <c r="B814" s="53"/>
      <c r="C814" s="5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 ht="15.75" customHeight="1">
      <c r="A815" s="53"/>
      <c r="B815" s="53"/>
      <c r="C815" s="5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 ht="15.75" customHeight="1">
      <c r="A816" s="53"/>
      <c r="B816" s="53"/>
      <c r="C816" s="5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 ht="15.75" customHeight="1">
      <c r="A817" s="53"/>
      <c r="B817" s="53"/>
      <c r="C817" s="5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 ht="15.75" customHeight="1">
      <c r="A818" s="53"/>
      <c r="B818" s="53"/>
      <c r="C818" s="5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 ht="15.75" customHeight="1">
      <c r="A819" s="53"/>
      <c r="B819" s="53"/>
      <c r="C819" s="5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 ht="15.75" customHeight="1">
      <c r="A820" s="53"/>
      <c r="B820" s="53"/>
      <c r="C820" s="5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 ht="15.75" customHeight="1">
      <c r="A821" s="53"/>
      <c r="B821" s="53"/>
      <c r="C821" s="5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 ht="15.75" customHeight="1">
      <c r="A822" s="53"/>
      <c r="B822" s="53"/>
      <c r="C822" s="5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 ht="15.75" customHeight="1">
      <c r="A823" s="53"/>
      <c r="B823" s="53"/>
      <c r="C823" s="5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 ht="15.75" customHeight="1">
      <c r="A824" s="53"/>
      <c r="B824" s="53"/>
      <c r="C824" s="5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 ht="15.75" customHeight="1">
      <c r="A825" s="53"/>
      <c r="B825" s="53"/>
      <c r="C825" s="5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 ht="15.75" customHeight="1">
      <c r="A826" s="53"/>
      <c r="B826" s="53"/>
      <c r="C826" s="5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 ht="15.75" customHeight="1">
      <c r="A827" s="53"/>
      <c r="B827" s="53"/>
      <c r="C827" s="5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 ht="15.75" customHeight="1">
      <c r="A828" s="53"/>
      <c r="B828" s="53"/>
      <c r="C828" s="5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 ht="15.75" customHeight="1">
      <c r="A829" s="53"/>
      <c r="B829" s="53"/>
      <c r="C829" s="5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 ht="15.75" customHeight="1">
      <c r="A830" s="53"/>
      <c r="B830" s="53"/>
      <c r="C830" s="5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 ht="15.75" customHeight="1">
      <c r="A831" s="53"/>
      <c r="B831" s="53"/>
      <c r="C831" s="5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 ht="15.75" customHeight="1">
      <c r="A832" s="53"/>
      <c r="B832" s="53"/>
      <c r="C832" s="5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 ht="15.75" customHeight="1">
      <c r="A833" s="53"/>
      <c r="B833" s="53"/>
      <c r="C833" s="5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 ht="15.75" customHeight="1">
      <c r="A834" s="53"/>
      <c r="B834" s="53"/>
      <c r="C834" s="5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 ht="15.75" customHeight="1">
      <c r="A835" s="53"/>
      <c r="B835" s="53"/>
      <c r="C835" s="5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 ht="15.75" customHeight="1">
      <c r="A836" s="53"/>
      <c r="B836" s="53"/>
      <c r="C836" s="5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 ht="15.75" customHeight="1">
      <c r="A837" s="53"/>
      <c r="B837" s="53"/>
      <c r="C837" s="5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 ht="15.75" customHeight="1">
      <c r="A838" s="53"/>
      <c r="B838" s="53"/>
      <c r="C838" s="5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 ht="15.75" customHeight="1">
      <c r="A839" s="53"/>
      <c r="B839" s="53"/>
      <c r="C839" s="5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 ht="15.75" customHeight="1">
      <c r="A840" s="53"/>
      <c r="B840" s="53"/>
      <c r="C840" s="5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 ht="15.75" customHeight="1">
      <c r="A841" s="53"/>
      <c r="B841" s="53"/>
      <c r="C841" s="5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 ht="15.75" customHeight="1">
      <c r="A842" s="53"/>
      <c r="B842" s="53"/>
      <c r="C842" s="5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 ht="15.75" customHeight="1">
      <c r="A843" s="53"/>
      <c r="B843" s="53"/>
      <c r="C843" s="5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 ht="15.75" customHeight="1">
      <c r="A844" s="53"/>
      <c r="B844" s="53"/>
      <c r="C844" s="5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 ht="15.75" customHeight="1">
      <c r="A845" s="53"/>
      <c r="B845" s="53"/>
      <c r="C845" s="5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 ht="15.75" customHeight="1">
      <c r="A846" s="53"/>
      <c r="B846" s="53"/>
      <c r="C846" s="5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 ht="15.75" customHeight="1">
      <c r="A847" s="53"/>
      <c r="B847" s="53"/>
      <c r="C847" s="5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 ht="15.75" customHeight="1">
      <c r="A848" s="53"/>
      <c r="B848" s="53"/>
      <c r="C848" s="5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 ht="15.75" customHeight="1">
      <c r="A849" s="53"/>
      <c r="B849" s="53"/>
      <c r="C849" s="5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 ht="15.75" customHeight="1">
      <c r="A850" s="53"/>
      <c r="B850" s="53"/>
      <c r="C850" s="5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 ht="15.75" customHeight="1">
      <c r="A851" s="53"/>
      <c r="B851" s="53"/>
      <c r="C851" s="5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 ht="15.75" customHeight="1">
      <c r="A852" s="53"/>
      <c r="B852" s="53"/>
      <c r="C852" s="5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 ht="15.75" customHeight="1">
      <c r="A853" s="53"/>
      <c r="B853" s="53"/>
      <c r="C853" s="5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 ht="15.75" customHeight="1">
      <c r="A854" s="53"/>
      <c r="B854" s="53"/>
      <c r="C854" s="5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 ht="15.75" customHeight="1">
      <c r="A855" s="53"/>
      <c r="B855" s="53"/>
      <c r="C855" s="5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 ht="15.75" customHeight="1">
      <c r="A856" s="53"/>
      <c r="B856" s="53"/>
      <c r="C856" s="5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 ht="15.75" customHeight="1">
      <c r="A857" s="53"/>
      <c r="B857" s="53"/>
      <c r="C857" s="5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 ht="15.75" customHeight="1">
      <c r="A858" s="53"/>
      <c r="B858" s="53"/>
      <c r="C858" s="5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 ht="15.75" customHeight="1">
      <c r="A859" s="53"/>
      <c r="B859" s="53"/>
      <c r="C859" s="5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 ht="15.75" customHeight="1">
      <c r="A860" s="53"/>
      <c r="B860" s="53"/>
      <c r="C860" s="5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 ht="15.75" customHeight="1">
      <c r="A861" s="53"/>
      <c r="B861" s="53"/>
      <c r="C861" s="5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 ht="15.75" customHeight="1">
      <c r="A862" s="53"/>
      <c r="B862" s="53"/>
      <c r="C862" s="5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 ht="15.75" customHeight="1">
      <c r="A863" s="53"/>
      <c r="B863" s="53"/>
      <c r="C863" s="5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 ht="15.75" customHeight="1">
      <c r="A864" s="53"/>
      <c r="B864" s="53"/>
      <c r="C864" s="5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 ht="15.75" customHeight="1">
      <c r="A865" s="53"/>
      <c r="B865" s="53"/>
      <c r="C865" s="5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 ht="15.75" customHeight="1">
      <c r="A866" s="53"/>
      <c r="B866" s="53"/>
      <c r="C866" s="5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 ht="15.75" customHeight="1">
      <c r="A867" s="53"/>
      <c r="B867" s="53"/>
      <c r="C867" s="5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 ht="15.75" customHeight="1">
      <c r="A868" s="53"/>
      <c r="B868" s="53"/>
      <c r="C868" s="5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 ht="15.75" customHeight="1">
      <c r="A869" s="53"/>
      <c r="B869" s="53"/>
      <c r="C869" s="5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 ht="15.75" customHeight="1">
      <c r="A870" s="53"/>
      <c r="B870" s="53"/>
      <c r="C870" s="5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 ht="15.75" customHeight="1">
      <c r="A871" s="53"/>
      <c r="B871" s="53"/>
      <c r="C871" s="5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 ht="15.75" customHeight="1">
      <c r="A872" s="53"/>
      <c r="B872" s="53"/>
      <c r="C872" s="5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 ht="15.75" customHeight="1">
      <c r="A873" s="53"/>
      <c r="B873" s="53"/>
      <c r="C873" s="5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 ht="15.75" customHeight="1">
      <c r="A874" s="53"/>
      <c r="B874" s="53"/>
      <c r="C874" s="5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 ht="15.75" customHeight="1">
      <c r="A875" s="53"/>
      <c r="B875" s="53"/>
      <c r="C875" s="5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 ht="15.75" customHeight="1">
      <c r="A876" s="53"/>
      <c r="B876" s="53"/>
      <c r="C876" s="5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 ht="15.75" customHeight="1">
      <c r="A877" s="5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 ht="15.75" customHeight="1">
      <c r="A878" s="5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 ht="15.75" customHeight="1">
      <c r="A879" s="5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 ht="15.75" customHeight="1">
      <c r="A880" s="5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 ht="15.75" customHeight="1">
      <c r="A881" s="5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 ht="15.75" customHeight="1">
      <c r="A882" s="5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 ht="15.75" customHeight="1">
      <c r="A883" s="5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 ht="15.75" customHeight="1">
      <c r="A884" s="5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 ht="15.75" customHeight="1">
      <c r="A885" s="5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 ht="15.75" customHeight="1">
      <c r="A886" s="5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  <row r="887" spans="1:40" ht="15.75" customHeight="1">
      <c r="A887" s="5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 spans="1:40" ht="15.75" customHeight="1">
      <c r="A888" s="5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 spans="1:40" ht="15.75" customHeight="1">
      <c r="A889" s="5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 spans="1:40" ht="15.75" customHeight="1">
      <c r="A890" s="5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 spans="1:40" ht="15.75" customHeight="1">
      <c r="A891" s="5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 spans="1:40" ht="15.75" customHeight="1">
      <c r="A892" s="5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 spans="1:40" ht="15.75" customHeight="1">
      <c r="A893" s="5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 spans="1:40" ht="15.75" customHeight="1">
      <c r="A894" s="5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 spans="1:40" ht="15.75" customHeight="1">
      <c r="A895" s="5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 spans="1:40" ht="15.75" customHeight="1">
      <c r="A896" s="5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 spans="1:17" ht="15.75" customHeight="1">
      <c r="A897" s="5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 spans="1:17" ht="15.75" customHeight="1">
      <c r="A898" s="5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 spans="1:17" ht="15.75" customHeight="1">
      <c r="A899" s="5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 spans="1:17" ht="15.75" customHeight="1">
      <c r="A900" s="5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 spans="1:17" ht="15.75" customHeight="1">
      <c r="A901" s="5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 spans="1:17" ht="15.75" customHeight="1">
      <c r="A902" s="5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 spans="1:17" ht="15.75" customHeight="1">
      <c r="A903" s="5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 spans="1:17" ht="15.75" customHeight="1">
      <c r="A904" s="5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 spans="1:17" ht="15.75" customHeight="1">
      <c r="A905" s="5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 spans="1:17" ht="15.75" customHeight="1">
      <c r="A906" s="5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 spans="1:17" ht="15.75" customHeight="1">
      <c r="A907" s="5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 spans="1:17" ht="15.75" customHeight="1">
      <c r="A908" s="5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 spans="1:17" ht="15.75" customHeight="1">
      <c r="A909" s="5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 spans="1:17" ht="15.75" customHeight="1">
      <c r="A910" s="5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 spans="1:17" ht="15.75" customHeight="1">
      <c r="A911" s="5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 spans="1:17" ht="15.75" customHeight="1">
      <c r="A912" s="5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 spans="1:17" ht="15.75" customHeight="1">
      <c r="A913" s="5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 spans="1:17" ht="15.75" customHeight="1">
      <c r="A914" s="5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 spans="1:17" ht="15.75" customHeight="1">
      <c r="A915" s="5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 spans="1:17" ht="15.75" customHeight="1">
      <c r="A916" s="5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 spans="1:17" ht="15.75" customHeight="1">
      <c r="A917" s="5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 spans="1:17" ht="15.75" customHeight="1">
      <c r="A918" s="5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 spans="1:17" ht="15.75" customHeight="1">
      <c r="A919" s="5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 spans="1:17" ht="15.75" customHeight="1">
      <c r="A920" s="5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 spans="1:17" ht="15.75" customHeight="1">
      <c r="A921" s="5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 spans="1:17" ht="15.75" customHeight="1">
      <c r="A922" s="5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 spans="1:17" ht="15.75" customHeight="1">
      <c r="A923" s="5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 spans="1:17" ht="15.75" customHeight="1">
      <c r="A924" s="5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 spans="1:17" ht="15.75" customHeight="1">
      <c r="A925" s="5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 spans="1:17" ht="15.75" customHeight="1">
      <c r="A926" s="5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 spans="1:17" ht="15.75" customHeight="1">
      <c r="A927" s="5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 spans="1:17" ht="15.75" customHeight="1">
      <c r="A928" s="5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 spans="1:17" ht="15.75" customHeight="1">
      <c r="A929" s="5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 spans="1:17" ht="15.75" customHeight="1">
      <c r="A930" s="5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 spans="1:17" ht="15.75" customHeight="1">
      <c r="A931" s="5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 spans="1:17" ht="15.75" customHeight="1">
      <c r="A932" s="5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 spans="1:17" ht="15.75" customHeight="1">
      <c r="A933" s="5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 spans="1:17" ht="15.75" customHeight="1">
      <c r="A934" s="5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 spans="1:17" ht="15.75" customHeight="1">
      <c r="A935" s="5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 spans="1:17" ht="15.75" customHeight="1">
      <c r="A936" s="5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 spans="1:17" ht="15.75" customHeight="1">
      <c r="A937" s="5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 spans="1:17" ht="15.75" customHeight="1">
      <c r="A938" s="5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 spans="1:17" ht="15.75" customHeight="1">
      <c r="A939" s="5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 spans="1:17" ht="15.75" customHeight="1">
      <c r="A940" s="5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 spans="1:17" ht="15.75" customHeight="1">
      <c r="A941" s="5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 spans="1:17" ht="15.75" customHeight="1">
      <c r="A942" s="5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 spans="1:17" ht="15.75" customHeight="1">
      <c r="A943" s="5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 spans="1:17" ht="15.75" customHeight="1">
      <c r="A944" s="5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 spans="1:17" ht="15.75" customHeight="1">
      <c r="A945" s="5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 spans="1:17" ht="15.75" customHeight="1">
      <c r="A946" s="5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 spans="1:17" ht="15.75" customHeight="1">
      <c r="A947" s="5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 spans="1:17" ht="15.75" customHeight="1">
      <c r="A948" s="5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 spans="1:17" ht="15.75" customHeight="1">
      <c r="A949" s="5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 spans="1:17" ht="15.75" customHeight="1">
      <c r="A950" s="5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 spans="1:17" ht="15.75" customHeight="1">
      <c r="A951" s="5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 spans="1:17" ht="15.75" customHeight="1">
      <c r="A952" s="5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 spans="1:17" ht="15.75" customHeight="1">
      <c r="A953" s="5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 spans="1:17" ht="15.75" customHeight="1">
      <c r="A954" s="5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 spans="1:17" ht="15.75" customHeight="1">
      <c r="A955" s="5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 spans="1:17" ht="15.75" customHeight="1">
      <c r="A956" s="5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</sheetData>
  <mergeCells count="12">
    <mergeCell ref="S8:AA11"/>
    <mergeCell ref="O10:O11"/>
    <mergeCell ref="AC14:AM19"/>
    <mergeCell ref="AC21:AM21"/>
    <mergeCell ref="A1:AM1"/>
    <mergeCell ref="AC2:AI2"/>
    <mergeCell ref="AJ2:AK2"/>
    <mergeCell ref="A10:A12"/>
    <mergeCell ref="B10:B11"/>
    <mergeCell ref="C10:C11"/>
    <mergeCell ref="D10:D11"/>
    <mergeCell ref="P10:P12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AN886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3" width="15.42578125" customWidth="1"/>
    <col min="4" max="4" width="17.85546875" customWidth="1"/>
    <col min="5" max="5" width="13.28515625" hidden="1" customWidth="1"/>
    <col min="6" max="6" width="11.28515625" hidden="1" customWidth="1"/>
    <col min="7" max="7" width="11.140625" hidden="1" customWidth="1"/>
    <col min="8" max="12" width="9.140625" hidden="1" customWidth="1"/>
    <col min="13" max="13" width="12.85546875" hidden="1" customWidth="1"/>
    <col min="14" max="14" width="9.140625" hidden="1" customWidth="1"/>
    <col min="15" max="15" width="12.85546875" customWidth="1"/>
    <col min="16" max="16" width="21.5703125" customWidth="1"/>
    <col min="17" max="20" width="9.140625" hidden="1" customWidth="1"/>
    <col min="21" max="21" width="10.28515625" hidden="1" customWidth="1"/>
    <col min="22" max="23" width="12.5703125" hidden="1" customWidth="1"/>
    <col min="24" max="24" width="15.5703125" hidden="1" customWidth="1"/>
    <col min="25" max="25" width="11.140625" hidden="1" customWidth="1"/>
    <col min="26" max="27" width="9.140625" hidden="1" customWidth="1"/>
    <col min="28" max="28" width="3.42578125" customWidth="1"/>
    <col min="29" max="29" width="9.140625" customWidth="1"/>
    <col min="30" max="30" width="4.140625" customWidth="1"/>
    <col min="31" max="31" width="8.85546875" customWidth="1"/>
    <col min="32" max="32" width="4.7109375" customWidth="1"/>
    <col min="33" max="33" width="13.5703125" customWidth="1"/>
    <col min="34" max="34" width="5.5703125" customWidth="1"/>
    <col min="35" max="35" width="8.42578125" customWidth="1"/>
    <col min="36" max="36" width="5.140625" customWidth="1"/>
    <col min="37" max="37" width="8.85546875" customWidth="1"/>
    <col min="38" max="38" width="5" customWidth="1"/>
    <col min="39" max="39" width="8.85546875" customWidth="1"/>
    <col min="40" max="40" width="7.7109375" customWidth="1"/>
  </cols>
  <sheetData>
    <row r="1" spans="1:40" ht="45" customHeight="1">
      <c r="A1" s="140" t="s">
        <v>261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40">
      <c r="A2" s="4" t="s">
        <v>262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AC2" s="141" t="s">
        <v>263</v>
      </c>
      <c r="AD2" s="116"/>
      <c r="AE2" s="116"/>
      <c r="AF2" s="116"/>
      <c r="AG2" s="116"/>
      <c r="AH2" s="116"/>
      <c r="AI2" s="117"/>
      <c r="AJ2" s="115">
        <v>31</v>
      </c>
      <c r="AK2" s="117"/>
      <c r="AL2" s="3"/>
      <c r="AM2" s="3"/>
    </row>
    <row r="3" spans="1:40" hidden="1">
      <c r="A3" s="82"/>
      <c r="B3" s="50" t="s">
        <v>231</v>
      </c>
      <c r="C3" s="50" t="s">
        <v>248</v>
      </c>
      <c r="D3" s="50" t="s">
        <v>249</v>
      </c>
      <c r="E3" s="50" t="s">
        <v>250</v>
      </c>
      <c r="F3" s="50" t="s">
        <v>258</v>
      </c>
      <c r="G3" s="3"/>
      <c r="H3" s="3"/>
      <c r="I3" s="3"/>
      <c r="J3" s="3"/>
      <c r="K3" s="3"/>
      <c r="L3" s="3"/>
      <c r="M3" s="3"/>
      <c r="N3" s="3"/>
      <c r="O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5" hidden="1" customHeight="1">
      <c r="A4" s="82" t="s">
        <v>236</v>
      </c>
      <c r="B4" s="51">
        <v>0</v>
      </c>
      <c r="C4" s="51">
        <v>9</v>
      </c>
      <c r="D4" s="51">
        <v>11</v>
      </c>
      <c r="E4" s="51">
        <v>13</v>
      </c>
      <c r="F4" s="51">
        <v>15</v>
      </c>
      <c r="G4" s="3"/>
      <c r="H4" s="3"/>
      <c r="I4" s="3"/>
      <c r="J4" s="3"/>
      <c r="K4" s="3"/>
      <c r="L4" s="3"/>
      <c r="M4" s="3"/>
      <c r="N4" s="3"/>
      <c r="O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40" ht="15" hidden="1" customHeight="1">
      <c r="A5" s="82" t="s">
        <v>237</v>
      </c>
      <c r="B5" s="51">
        <v>9</v>
      </c>
      <c r="C5" s="51">
        <v>11</v>
      </c>
      <c r="D5" s="51">
        <v>13</v>
      </c>
      <c r="E5" s="51">
        <v>15</v>
      </c>
      <c r="F5" s="51">
        <v>50</v>
      </c>
      <c r="G5" s="3"/>
      <c r="H5" s="3"/>
      <c r="I5" s="3"/>
      <c r="J5" s="3"/>
      <c r="K5" s="3"/>
      <c r="L5" s="3"/>
      <c r="M5" s="3"/>
      <c r="N5" s="3"/>
      <c r="O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40" ht="15" hidden="1" customHeight="1">
      <c r="A6" s="82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40" ht="15" hidden="1" customHeight="1">
      <c r="A7" s="82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40" ht="15" customHeight="1">
      <c r="A8" s="4" t="s">
        <v>264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52"/>
      <c r="S8" s="128" t="s">
        <v>241</v>
      </c>
      <c r="T8" s="114"/>
      <c r="U8" s="114"/>
      <c r="V8" s="114"/>
      <c r="W8" s="114"/>
      <c r="X8" s="114"/>
      <c r="Y8" s="114"/>
      <c r="Z8" s="114"/>
      <c r="AA8" s="114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</row>
    <row r="9" spans="1:40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52"/>
      <c r="S9" s="114"/>
      <c r="T9" s="114"/>
      <c r="U9" s="114"/>
      <c r="V9" s="114"/>
      <c r="W9" s="114"/>
      <c r="X9" s="114"/>
      <c r="Y9" s="114"/>
      <c r="Z9" s="114"/>
      <c r="AA9" s="114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</row>
    <row r="10" spans="1:40" ht="15" customHeight="1">
      <c r="A10" s="142" t="s">
        <v>242</v>
      </c>
      <c r="B10" s="144" t="s">
        <v>243</v>
      </c>
      <c r="C10" s="145" t="s">
        <v>244</v>
      </c>
      <c r="D10" s="144" t="s">
        <v>245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129" t="s">
        <v>246</v>
      </c>
      <c r="P10" s="129" t="s">
        <v>265</v>
      </c>
      <c r="Q10" s="3"/>
      <c r="R10" s="52"/>
      <c r="S10" s="114"/>
      <c r="T10" s="114"/>
      <c r="U10" s="114"/>
      <c r="V10" s="114"/>
      <c r="W10" s="114"/>
      <c r="X10" s="114"/>
      <c r="Y10" s="114"/>
      <c r="Z10" s="114"/>
      <c r="AA10" s="114"/>
      <c r="AB10" s="3"/>
      <c r="AC10" s="2" t="s">
        <v>231</v>
      </c>
      <c r="AD10" s="53"/>
      <c r="AE10" s="2" t="s">
        <v>232</v>
      </c>
      <c r="AF10" s="53"/>
      <c r="AG10" s="2" t="s">
        <v>233</v>
      </c>
      <c r="AH10" s="53"/>
      <c r="AI10" s="2" t="s">
        <v>234</v>
      </c>
      <c r="AJ10" s="53"/>
      <c r="AK10" s="2" t="s">
        <v>235</v>
      </c>
      <c r="AL10" s="53"/>
      <c r="AM10" s="3"/>
    </row>
    <row r="11" spans="1:40">
      <c r="A11" s="143"/>
      <c r="B11" s="130"/>
      <c r="C11" s="130"/>
      <c r="D11" s="13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130"/>
      <c r="P11" s="143"/>
      <c r="Q11" s="3"/>
      <c r="R11" s="52"/>
      <c r="S11" s="114"/>
      <c r="T11" s="114"/>
      <c r="U11" s="114"/>
      <c r="V11" s="114"/>
      <c r="W11" s="114"/>
      <c r="X11" s="114"/>
      <c r="Y11" s="114"/>
      <c r="Z11" s="114"/>
      <c r="AA11" s="114"/>
      <c r="AB11" s="3"/>
      <c r="AC11" s="54">
        <f>S46/AJ2</f>
        <v>1</v>
      </c>
      <c r="AD11" s="53"/>
      <c r="AE11" s="54">
        <f>U46/AJ2</f>
        <v>0</v>
      </c>
      <c r="AF11" s="53"/>
      <c r="AG11" s="54">
        <f>W46/AJ2</f>
        <v>0</v>
      </c>
      <c r="AH11" s="53"/>
      <c r="AI11" s="54">
        <f>Y46/AJ2</f>
        <v>0</v>
      </c>
      <c r="AJ11" s="53"/>
      <c r="AK11" s="54">
        <f>AA46/AJ2</f>
        <v>0</v>
      </c>
      <c r="AL11" s="53"/>
      <c r="AM11" s="3"/>
      <c r="AN11" s="3"/>
    </row>
    <row r="12" spans="1:40">
      <c r="A12" s="130"/>
      <c r="B12" s="56" t="s">
        <v>29</v>
      </c>
      <c r="C12" s="83" t="s">
        <v>29</v>
      </c>
      <c r="D12" s="55" t="s">
        <v>29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7" t="s">
        <v>266</v>
      </c>
      <c r="P12" s="130"/>
      <c r="Q12" s="3"/>
      <c r="R12" s="6" t="s">
        <v>253</v>
      </c>
      <c r="S12" s="6" t="s">
        <v>231</v>
      </c>
      <c r="T12" s="6" t="s">
        <v>254</v>
      </c>
      <c r="U12" s="6" t="s">
        <v>248</v>
      </c>
      <c r="V12" s="6" t="s">
        <v>255</v>
      </c>
      <c r="W12" s="6" t="s">
        <v>249</v>
      </c>
      <c r="X12" s="6" t="s">
        <v>256</v>
      </c>
      <c r="Y12" s="6" t="s">
        <v>250</v>
      </c>
      <c r="Z12" s="6" t="s">
        <v>257</v>
      </c>
      <c r="AA12" s="6" t="s">
        <v>258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</row>
    <row r="13" spans="1:40">
      <c r="A13" s="58">
        <v>43843</v>
      </c>
      <c r="B13" s="67">
        <f>Parâmetros!E2</f>
        <v>0</v>
      </c>
      <c r="C13" s="60">
        <f t="shared" ref="C13:C29" si="0">AVERAGE(B13:B20)</f>
        <v>0</v>
      </c>
      <c r="D13" s="61"/>
      <c r="E13" s="62"/>
      <c r="F13" s="53"/>
      <c r="G13" s="62"/>
      <c r="H13" s="53"/>
      <c r="I13" s="62"/>
      <c r="J13" s="53"/>
      <c r="K13" s="62"/>
      <c r="L13" s="53"/>
      <c r="M13" s="62"/>
      <c r="N13" s="53"/>
      <c r="O13" s="63"/>
      <c r="P13" s="57">
        <v>9</v>
      </c>
      <c r="Q13" s="3"/>
      <c r="R13" s="64" t="str">
        <f t="shared" ref="R13:R43" si="1">IF(AND(O13&lt;40.5,O13&gt;=0),"1","0")</f>
        <v>1</v>
      </c>
      <c r="S13" s="64">
        <f t="shared" ref="S13:S43" si="2">R13*1</f>
        <v>1</v>
      </c>
      <c r="T13" s="64" t="str">
        <f t="shared" ref="T13:T43" si="3">IF(AND(O13&lt;80.5,O13&gt;=40.5),"1","0")</f>
        <v>0</v>
      </c>
      <c r="U13" s="64">
        <f t="shared" ref="U13:U43" si="4">T13*1</f>
        <v>0</v>
      </c>
      <c r="V13" s="64" t="str">
        <f t="shared" ref="V13:V43" si="5">IF(AND(O13&lt;120.5,O13&gt;=80.5),"1","0")</f>
        <v>0</v>
      </c>
      <c r="W13" s="64">
        <f t="shared" ref="W13:W43" si="6">V13*1</f>
        <v>0</v>
      </c>
      <c r="X13" s="64" t="str">
        <f t="shared" ref="X13:X43" si="7">IF(AND(O13&lt;200.5,O13&gt;=120.5),"1","0")</f>
        <v>0</v>
      </c>
      <c r="Y13" s="64">
        <f t="shared" ref="Y13:Y43" si="8">X13*1</f>
        <v>0</v>
      </c>
      <c r="Z13" s="64" t="str">
        <f t="shared" ref="Z13:Z43" si="9">IF(AND(O13&lt;999,O13&gt;=200.5),"1","0")</f>
        <v>0</v>
      </c>
      <c r="AA13" s="64">
        <f t="shared" ref="AA13:AA43" si="10">Z13*1</f>
        <v>0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</row>
    <row r="14" spans="1:40">
      <c r="A14" s="65">
        <v>43844</v>
      </c>
      <c r="B14" s="67">
        <f>Parâmetros!E3</f>
        <v>0</v>
      </c>
      <c r="C14" s="67">
        <f t="shared" si="0"/>
        <v>0</v>
      </c>
      <c r="D14" s="68">
        <f>MAX(C30:C46)</f>
        <v>0.53</v>
      </c>
      <c r="E14" s="62">
        <f t="shared" ref="E14:E43" si="11">(((D14-$B$4)/($B$5-$B$4))*($B$7-$B$6))+$B$6</f>
        <v>2.3555555555555556</v>
      </c>
      <c r="F14" s="53" t="str">
        <f t="shared" ref="F14:F43" si="12">IF(AND(E14&lt;=40,E14&gt;=0),"1","0")</f>
        <v>1</v>
      </c>
      <c r="G14" s="62">
        <f t="shared" ref="G14:G43" si="13">(((D14-$C$4)/($C$5-$C$4))*($C$7-$C$6))+$C$6</f>
        <v>-124.16500000000002</v>
      </c>
      <c r="H14" s="53" t="str">
        <f t="shared" ref="H14:H43" si="14">IF(AND(G14&lt;=80,G14&gt;41),"1","0")</f>
        <v>0</v>
      </c>
      <c r="I14" s="62">
        <f t="shared" ref="I14:I43" si="15">(((D14-$D$4)/($D$5-$D$4))*($D$7-$D$6))+$D$6</f>
        <v>-123.16500000000002</v>
      </c>
      <c r="J14" s="53" t="str">
        <f t="shared" ref="J14:J43" si="16">IF(AND(I14&lt;=120,I14&gt;81),"1","0")</f>
        <v>0</v>
      </c>
      <c r="K14" s="62">
        <f t="shared" ref="K14:K43" si="17">(((D14-$E$4)/($E$5-$E$4))*($E$7-$E$6))+$E$6</f>
        <v>-371.565</v>
      </c>
      <c r="L14" s="53" t="str">
        <f t="shared" ref="L14:L43" si="18">IF(AND(K14&lt;=200,K14&gt;121),"1","0")</f>
        <v>0</v>
      </c>
      <c r="M14" s="62">
        <f t="shared" ref="M14:M43" si="19">(((D14-$F$4)/($F$5-$F$4))*($F$7-$F$6))+$F$6</f>
        <v>119.14114285714285</v>
      </c>
      <c r="N14" s="53" t="str">
        <f t="shared" ref="N14:N43" si="20">IF(AND(M14&lt;4999,M14&gt;201),"1","0")</f>
        <v>0</v>
      </c>
      <c r="O14" s="69">
        <f t="shared" ref="O14:O43" si="21">(E14*F14)+(G14*H14)+(I14*J14)+(K14*L14)+(M14*N14)</f>
        <v>2.3555555555555556</v>
      </c>
      <c r="P14" s="70">
        <v>9</v>
      </c>
      <c r="Q14" s="3"/>
      <c r="R14" s="64" t="str">
        <f t="shared" si="1"/>
        <v>1</v>
      </c>
      <c r="S14" s="64">
        <f t="shared" si="2"/>
        <v>1</v>
      </c>
      <c r="T14" s="64" t="str">
        <f t="shared" si="3"/>
        <v>0</v>
      </c>
      <c r="U14" s="64">
        <f t="shared" si="4"/>
        <v>0</v>
      </c>
      <c r="V14" s="64" t="str">
        <f t="shared" si="5"/>
        <v>0</v>
      </c>
      <c r="W14" s="64">
        <f t="shared" si="6"/>
        <v>0</v>
      </c>
      <c r="X14" s="64" t="str">
        <f t="shared" si="7"/>
        <v>0</v>
      </c>
      <c r="Y14" s="64">
        <f t="shared" si="8"/>
        <v>0</v>
      </c>
      <c r="Z14" s="64" t="str">
        <f t="shared" si="9"/>
        <v>0</v>
      </c>
      <c r="AA14" s="64">
        <f t="shared" si="10"/>
        <v>0</v>
      </c>
      <c r="AB14" s="3"/>
      <c r="AC14" s="131" t="s">
        <v>267</v>
      </c>
      <c r="AD14" s="132"/>
      <c r="AE14" s="132"/>
      <c r="AF14" s="132"/>
      <c r="AG14" s="132"/>
      <c r="AH14" s="132"/>
      <c r="AI14" s="132"/>
      <c r="AJ14" s="132"/>
      <c r="AK14" s="132"/>
      <c r="AL14" s="132"/>
      <c r="AM14" s="133"/>
      <c r="AN14" s="3"/>
    </row>
    <row r="15" spans="1:40">
      <c r="A15" s="65">
        <v>43845</v>
      </c>
      <c r="B15" s="67">
        <f>Parâmetros!E4</f>
        <v>0</v>
      </c>
      <c r="C15" s="67">
        <f t="shared" si="0"/>
        <v>0</v>
      </c>
      <c r="D15" s="68">
        <f>MAX(C47:C63)</f>
        <v>0.41625000000000001</v>
      </c>
      <c r="E15" s="62">
        <f t="shared" si="11"/>
        <v>1.85</v>
      </c>
      <c r="F15" s="53" t="str">
        <f t="shared" si="12"/>
        <v>1</v>
      </c>
      <c r="G15" s="62">
        <f t="shared" si="13"/>
        <v>-126.38312500000001</v>
      </c>
      <c r="H15" s="53" t="str">
        <f t="shared" si="14"/>
        <v>0</v>
      </c>
      <c r="I15" s="62">
        <f t="shared" si="15"/>
        <v>-125.38312500000001</v>
      </c>
      <c r="J15" s="53" t="str">
        <f t="shared" si="16"/>
        <v>0</v>
      </c>
      <c r="K15" s="62">
        <f t="shared" si="17"/>
        <v>-376.05812500000002</v>
      </c>
      <c r="L15" s="53" t="str">
        <f t="shared" si="18"/>
        <v>0</v>
      </c>
      <c r="M15" s="62">
        <f t="shared" si="19"/>
        <v>118.49764285714285</v>
      </c>
      <c r="N15" s="53" t="str">
        <f t="shared" si="20"/>
        <v>0</v>
      </c>
      <c r="O15" s="69">
        <f t="shared" si="21"/>
        <v>1.85</v>
      </c>
      <c r="P15" s="70">
        <v>9</v>
      </c>
      <c r="Q15" s="3"/>
      <c r="R15" s="64" t="str">
        <f t="shared" si="1"/>
        <v>1</v>
      </c>
      <c r="S15" s="64">
        <f t="shared" si="2"/>
        <v>1</v>
      </c>
      <c r="T15" s="64" t="str">
        <f t="shared" si="3"/>
        <v>0</v>
      </c>
      <c r="U15" s="64">
        <f t="shared" si="4"/>
        <v>0</v>
      </c>
      <c r="V15" s="64" t="str">
        <f t="shared" si="5"/>
        <v>0</v>
      </c>
      <c r="W15" s="64">
        <f t="shared" si="6"/>
        <v>0</v>
      </c>
      <c r="X15" s="64" t="str">
        <f t="shared" si="7"/>
        <v>0</v>
      </c>
      <c r="Y15" s="64">
        <f t="shared" si="8"/>
        <v>0</v>
      </c>
      <c r="Z15" s="64" t="str">
        <f t="shared" si="9"/>
        <v>0</v>
      </c>
      <c r="AA15" s="64">
        <f t="shared" si="10"/>
        <v>0</v>
      </c>
      <c r="AB15" s="3"/>
      <c r="AC15" s="134"/>
      <c r="AD15" s="114"/>
      <c r="AE15" s="114"/>
      <c r="AF15" s="114"/>
      <c r="AG15" s="114"/>
      <c r="AH15" s="114"/>
      <c r="AI15" s="114"/>
      <c r="AJ15" s="114"/>
      <c r="AK15" s="114"/>
      <c r="AL15" s="114"/>
      <c r="AM15" s="135"/>
      <c r="AN15" s="3"/>
    </row>
    <row r="16" spans="1:40">
      <c r="A16" s="65">
        <v>43846</v>
      </c>
      <c r="B16" s="67">
        <f>Parâmetros!E5</f>
        <v>0</v>
      </c>
      <c r="C16" s="67">
        <f t="shared" si="0"/>
        <v>0</v>
      </c>
      <c r="D16" s="68">
        <f>MAX(C64:C80)</f>
        <v>0.45499999999999996</v>
      </c>
      <c r="E16" s="62">
        <f t="shared" si="11"/>
        <v>2.0222222222222221</v>
      </c>
      <c r="F16" s="53" t="str">
        <f t="shared" si="12"/>
        <v>1</v>
      </c>
      <c r="G16" s="62">
        <f t="shared" si="13"/>
        <v>-125.6275</v>
      </c>
      <c r="H16" s="53" t="str">
        <f t="shared" si="14"/>
        <v>0</v>
      </c>
      <c r="I16" s="62">
        <f t="shared" si="15"/>
        <v>-124.6275</v>
      </c>
      <c r="J16" s="53" t="str">
        <f t="shared" si="16"/>
        <v>0</v>
      </c>
      <c r="K16" s="62">
        <f t="shared" si="17"/>
        <v>-374.52749999999997</v>
      </c>
      <c r="L16" s="53" t="str">
        <f t="shared" si="18"/>
        <v>0</v>
      </c>
      <c r="M16" s="62">
        <f t="shared" si="19"/>
        <v>118.71685714285714</v>
      </c>
      <c r="N16" s="53" t="str">
        <f t="shared" si="20"/>
        <v>0</v>
      </c>
      <c r="O16" s="69">
        <f t="shared" si="21"/>
        <v>2.0222222222222221</v>
      </c>
      <c r="P16" s="70">
        <v>9</v>
      </c>
      <c r="Q16" s="3"/>
      <c r="R16" s="64" t="str">
        <f t="shared" si="1"/>
        <v>1</v>
      </c>
      <c r="S16" s="64">
        <f t="shared" si="2"/>
        <v>1</v>
      </c>
      <c r="T16" s="64" t="str">
        <f t="shared" si="3"/>
        <v>0</v>
      </c>
      <c r="U16" s="64">
        <f t="shared" si="4"/>
        <v>0</v>
      </c>
      <c r="V16" s="64" t="str">
        <f t="shared" si="5"/>
        <v>0</v>
      </c>
      <c r="W16" s="64">
        <f t="shared" si="6"/>
        <v>0</v>
      </c>
      <c r="X16" s="64" t="str">
        <f t="shared" si="7"/>
        <v>0</v>
      </c>
      <c r="Y16" s="64">
        <f t="shared" si="8"/>
        <v>0</v>
      </c>
      <c r="Z16" s="64" t="str">
        <f t="shared" si="9"/>
        <v>0</v>
      </c>
      <c r="AA16" s="64">
        <f t="shared" si="10"/>
        <v>0</v>
      </c>
      <c r="AB16" s="3"/>
      <c r="AC16" s="134"/>
      <c r="AD16" s="114"/>
      <c r="AE16" s="114"/>
      <c r="AF16" s="114"/>
      <c r="AG16" s="114"/>
      <c r="AH16" s="114"/>
      <c r="AI16" s="114"/>
      <c r="AJ16" s="114"/>
      <c r="AK16" s="114"/>
      <c r="AL16" s="114"/>
      <c r="AM16" s="135"/>
      <c r="AN16" s="3"/>
    </row>
    <row r="17" spans="1:40">
      <c r="A17" s="65">
        <v>43847</v>
      </c>
      <c r="B17" s="67">
        <f>Parâmetros!E6</f>
        <v>0</v>
      </c>
      <c r="C17" s="67">
        <f t="shared" si="0"/>
        <v>0</v>
      </c>
      <c r="D17" s="68">
        <f>MAX(C81:C97)</f>
        <v>0.45625000000000004</v>
      </c>
      <c r="E17" s="62">
        <f t="shared" si="11"/>
        <v>2.0277777777777781</v>
      </c>
      <c r="F17" s="53" t="str">
        <f t="shared" si="12"/>
        <v>1</v>
      </c>
      <c r="G17" s="62">
        <f t="shared" si="13"/>
        <v>-125.60312499999998</v>
      </c>
      <c r="H17" s="53" t="str">
        <f t="shared" si="14"/>
        <v>0</v>
      </c>
      <c r="I17" s="62">
        <f t="shared" si="15"/>
        <v>-124.60312499999998</v>
      </c>
      <c r="J17" s="53" t="str">
        <f t="shared" si="16"/>
        <v>0</v>
      </c>
      <c r="K17" s="62">
        <f t="shared" si="17"/>
        <v>-374.47812499999998</v>
      </c>
      <c r="L17" s="53" t="str">
        <f t="shared" si="18"/>
        <v>0</v>
      </c>
      <c r="M17" s="62">
        <f t="shared" si="19"/>
        <v>118.72392857142857</v>
      </c>
      <c r="N17" s="53" t="str">
        <f t="shared" si="20"/>
        <v>0</v>
      </c>
      <c r="O17" s="69">
        <f t="shared" si="21"/>
        <v>2.0277777777777781</v>
      </c>
      <c r="P17" s="70">
        <v>9</v>
      </c>
      <c r="Q17" s="3"/>
      <c r="R17" s="64" t="str">
        <f t="shared" si="1"/>
        <v>1</v>
      </c>
      <c r="S17" s="64">
        <f t="shared" si="2"/>
        <v>1</v>
      </c>
      <c r="T17" s="64" t="str">
        <f t="shared" si="3"/>
        <v>0</v>
      </c>
      <c r="U17" s="64">
        <f t="shared" si="4"/>
        <v>0</v>
      </c>
      <c r="V17" s="64" t="str">
        <f t="shared" si="5"/>
        <v>0</v>
      </c>
      <c r="W17" s="64">
        <f t="shared" si="6"/>
        <v>0</v>
      </c>
      <c r="X17" s="64" t="str">
        <f t="shared" si="7"/>
        <v>0</v>
      </c>
      <c r="Y17" s="64">
        <f t="shared" si="8"/>
        <v>0</v>
      </c>
      <c r="Z17" s="64" t="str">
        <f t="shared" si="9"/>
        <v>0</v>
      </c>
      <c r="AA17" s="64">
        <f t="shared" si="10"/>
        <v>0</v>
      </c>
      <c r="AB17" s="3"/>
      <c r="AC17" s="134"/>
      <c r="AD17" s="114"/>
      <c r="AE17" s="114"/>
      <c r="AF17" s="114"/>
      <c r="AG17" s="114"/>
      <c r="AH17" s="114"/>
      <c r="AI17" s="114"/>
      <c r="AJ17" s="114"/>
      <c r="AK17" s="114"/>
      <c r="AL17" s="114"/>
      <c r="AM17" s="135"/>
      <c r="AN17" s="3"/>
    </row>
    <row r="18" spans="1:40">
      <c r="A18" s="65">
        <v>43848</v>
      </c>
      <c r="B18" s="67">
        <f>Parâmetros!E7</f>
        <v>0</v>
      </c>
      <c r="C18" s="67">
        <f t="shared" si="0"/>
        <v>0</v>
      </c>
      <c r="D18" s="68">
        <f>MAX(C98:C114)</f>
        <v>0.40375</v>
      </c>
      <c r="E18" s="62">
        <f t="shared" si="11"/>
        <v>1.7944444444444443</v>
      </c>
      <c r="F18" s="53" t="str">
        <f t="shared" si="12"/>
        <v>1</v>
      </c>
      <c r="G18" s="62">
        <f t="shared" si="13"/>
        <v>-126.62687499999998</v>
      </c>
      <c r="H18" s="53" t="str">
        <f t="shared" si="14"/>
        <v>0</v>
      </c>
      <c r="I18" s="62">
        <f t="shared" si="15"/>
        <v>-125.62687499999998</v>
      </c>
      <c r="J18" s="53" t="str">
        <f t="shared" si="16"/>
        <v>0</v>
      </c>
      <c r="K18" s="62">
        <f t="shared" si="17"/>
        <v>-376.551875</v>
      </c>
      <c r="L18" s="53" t="str">
        <f t="shared" si="18"/>
        <v>0</v>
      </c>
      <c r="M18" s="62">
        <f t="shared" si="19"/>
        <v>118.42692857142858</v>
      </c>
      <c r="N18" s="53" t="str">
        <f t="shared" si="20"/>
        <v>0</v>
      </c>
      <c r="O18" s="69">
        <f t="shared" si="21"/>
        <v>1.7944444444444443</v>
      </c>
      <c r="P18" s="70">
        <v>9</v>
      </c>
      <c r="Q18" s="3"/>
      <c r="R18" s="64" t="str">
        <f t="shared" si="1"/>
        <v>1</v>
      </c>
      <c r="S18" s="64">
        <f t="shared" si="2"/>
        <v>1</v>
      </c>
      <c r="T18" s="64" t="str">
        <f t="shared" si="3"/>
        <v>0</v>
      </c>
      <c r="U18" s="64">
        <f t="shared" si="4"/>
        <v>0</v>
      </c>
      <c r="V18" s="64" t="str">
        <f t="shared" si="5"/>
        <v>0</v>
      </c>
      <c r="W18" s="64">
        <f t="shared" si="6"/>
        <v>0</v>
      </c>
      <c r="X18" s="64" t="str">
        <f t="shared" si="7"/>
        <v>0</v>
      </c>
      <c r="Y18" s="64">
        <f t="shared" si="8"/>
        <v>0</v>
      </c>
      <c r="Z18" s="64" t="str">
        <f t="shared" si="9"/>
        <v>0</v>
      </c>
      <c r="AA18" s="64">
        <f t="shared" si="10"/>
        <v>0</v>
      </c>
      <c r="AB18" s="3"/>
      <c r="AC18" s="134"/>
      <c r="AD18" s="114"/>
      <c r="AE18" s="114"/>
      <c r="AF18" s="114"/>
      <c r="AG18" s="114"/>
      <c r="AH18" s="114"/>
      <c r="AI18" s="114"/>
      <c r="AJ18" s="114"/>
      <c r="AK18" s="114"/>
      <c r="AL18" s="114"/>
      <c r="AM18" s="135"/>
      <c r="AN18" s="3"/>
    </row>
    <row r="19" spans="1:40">
      <c r="A19" s="65">
        <v>43849</v>
      </c>
      <c r="B19" s="67">
        <f>Parâmetros!E8</f>
        <v>0</v>
      </c>
      <c r="C19" s="67">
        <f t="shared" si="0"/>
        <v>0</v>
      </c>
      <c r="D19" s="68">
        <f>MAX(C115:C131)</f>
        <v>0.3775</v>
      </c>
      <c r="E19" s="62">
        <f t="shared" si="11"/>
        <v>1.6777777777777778</v>
      </c>
      <c r="F19" s="53" t="str">
        <f t="shared" si="12"/>
        <v>1</v>
      </c>
      <c r="G19" s="62">
        <f t="shared" si="13"/>
        <v>-127.13875000000002</v>
      </c>
      <c r="H19" s="53" t="str">
        <f t="shared" si="14"/>
        <v>0</v>
      </c>
      <c r="I19" s="62">
        <f t="shared" si="15"/>
        <v>-126.13875000000002</v>
      </c>
      <c r="J19" s="53" t="str">
        <f t="shared" si="16"/>
        <v>0</v>
      </c>
      <c r="K19" s="62">
        <f t="shared" si="17"/>
        <v>-377.58875</v>
      </c>
      <c r="L19" s="53" t="str">
        <f t="shared" si="18"/>
        <v>0</v>
      </c>
      <c r="M19" s="62">
        <f t="shared" si="19"/>
        <v>118.27842857142856</v>
      </c>
      <c r="N19" s="53" t="str">
        <f t="shared" si="20"/>
        <v>0</v>
      </c>
      <c r="O19" s="69">
        <f t="shared" si="21"/>
        <v>1.6777777777777778</v>
      </c>
      <c r="P19" s="70">
        <v>9</v>
      </c>
      <c r="Q19" s="3"/>
      <c r="R19" s="64" t="str">
        <f t="shared" si="1"/>
        <v>1</v>
      </c>
      <c r="S19" s="64">
        <f t="shared" si="2"/>
        <v>1</v>
      </c>
      <c r="T19" s="64" t="str">
        <f t="shared" si="3"/>
        <v>0</v>
      </c>
      <c r="U19" s="64">
        <f t="shared" si="4"/>
        <v>0</v>
      </c>
      <c r="V19" s="64" t="str">
        <f t="shared" si="5"/>
        <v>0</v>
      </c>
      <c r="W19" s="64">
        <f t="shared" si="6"/>
        <v>0</v>
      </c>
      <c r="X19" s="64" t="str">
        <f t="shared" si="7"/>
        <v>0</v>
      </c>
      <c r="Y19" s="64">
        <f t="shared" si="8"/>
        <v>0</v>
      </c>
      <c r="Z19" s="64" t="str">
        <f t="shared" si="9"/>
        <v>0</v>
      </c>
      <c r="AA19" s="64">
        <f t="shared" si="10"/>
        <v>0</v>
      </c>
      <c r="AB19" s="3"/>
      <c r="AC19" s="136"/>
      <c r="AD19" s="137"/>
      <c r="AE19" s="137"/>
      <c r="AF19" s="137"/>
      <c r="AG19" s="137"/>
      <c r="AH19" s="137"/>
      <c r="AI19" s="137"/>
      <c r="AJ19" s="137"/>
      <c r="AK19" s="137"/>
      <c r="AL19" s="137"/>
      <c r="AM19" s="138"/>
      <c r="AN19" s="3"/>
    </row>
    <row r="20" spans="1:40">
      <c r="A20" s="65">
        <v>43850</v>
      </c>
      <c r="B20" s="67">
        <f>Parâmetros!E9</f>
        <v>0</v>
      </c>
      <c r="C20" s="67">
        <f t="shared" si="0"/>
        <v>0</v>
      </c>
      <c r="D20" s="68">
        <f>MAX(C132:C148)</f>
        <v>0.32874999999999999</v>
      </c>
      <c r="E20" s="62">
        <f t="shared" si="11"/>
        <v>1.461111111111111</v>
      </c>
      <c r="F20" s="53" t="str">
        <f t="shared" si="12"/>
        <v>1</v>
      </c>
      <c r="G20" s="62">
        <f t="shared" si="13"/>
        <v>-128.08937500000002</v>
      </c>
      <c r="H20" s="53" t="str">
        <f t="shared" si="14"/>
        <v>0</v>
      </c>
      <c r="I20" s="62">
        <f t="shared" si="15"/>
        <v>-127.08937500000002</v>
      </c>
      <c r="J20" s="53" t="str">
        <f t="shared" si="16"/>
        <v>0</v>
      </c>
      <c r="K20" s="62">
        <f t="shared" si="17"/>
        <v>-379.51437500000003</v>
      </c>
      <c r="L20" s="53" t="str">
        <f t="shared" si="18"/>
        <v>0</v>
      </c>
      <c r="M20" s="62">
        <f t="shared" si="19"/>
        <v>118.00264285714285</v>
      </c>
      <c r="N20" s="53" t="str">
        <f t="shared" si="20"/>
        <v>0</v>
      </c>
      <c r="O20" s="69">
        <f t="shared" si="21"/>
        <v>1.461111111111111</v>
      </c>
      <c r="P20" s="70">
        <v>9</v>
      </c>
      <c r="Q20" s="3"/>
      <c r="R20" s="64" t="str">
        <f t="shared" si="1"/>
        <v>1</v>
      </c>
      <c r="S20" s="64">
        <f t="shared" si="2"/>
        <v>1</v>
      </c>
      <c r="T20" s="64" t="str">
        <f t="shared" si="3"/>
        <v>0</v>
      </c>
      <c r="U20" s="64">
        <f t="shared" si="4"/>
        <v>0</v>
      </c>
      <c r="V20" s="64" t="str">
        <f t="shared" si="5"/>
        <v>0</v>
      </c>
      <c r="W20" s="64">
        <f t="shared" si="6"/>
        <v>0</v>
      </c>
      <c r="X20" s="64" t="str">
        <f t="shared" si="7"/>
        <v>0</v>
      </c>
      <c r="Y20" s="64">
        <f t="shared" si="8"/>
        <v>0</v>
      </c>
      <c r="Z20" s="64" t="str">
        <f t="shared" si="9"/>
        <v>0</v>
      </c>
      <c r="AA20" s="64">
        <f t="shared" si="10"/>
        <v>0</v>
      </c>
      <c r="AB20" s="3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3"/>
    </row>
    <row r="21" spans="1:40" ht="15.75" customHeight="1">
      <c r="A21" s="65">
        <v>43851</v>
      </c>
      <c r="B21" s="67">
        <f>Parâmetros!E10</f>
        <v>0</v>
      </c>
      <c r="C21" s="67">
        <f t="shared" si="0"/>
        <v>0</v>
      </c>
      <c r="D21" s="68">
        <f>MAX(C149:C165)</f>
        <v>0.33999999999999997</v>
      </c>
      <c r="E21" s="62">
        <f t="shared" si="11"/>
        <v>1.5111111111111108</v>
      </c>
      <c r="F21" s="53" t="str">
        <f t="shared" si="12"/>
        <v>1</v>
      </c>
      <c r="G21" s="62">
        <f t="shared" si="13"/>
        <v>-127.87</v>
      </c>
      <c r="H21" s="53" t="str">
        <f t="shared" si="14"/>
        <v>0</v>
      </c>
      <c r="I21" s="62">
        <f t="shared" si="15"/>
        <v>-126.87</v>
      </c>
      <c r="J21" s="53" t="str">
        <f t="shared" si="16"/>
        <v>0</v>
      </c>
      <c r="K21" s="62">
        <f t="shared" si="17"/>
        <v>-379.07</v>
      </c>
      <c r="L21" s="53" t="str">
        <f t="shared" si="18"/>
        <v>0</v>
      </c>
      <c r="M21" s="62">
        <f t="shared" si="19"/>
        <v>118.06628571428571</v>
      </c>
      <c r="N21" s="53" t="str">
        <f t="shared" si="20"/>
        <v>0</v>
      </c>
      <c r="O21" s="69">
        <f t="shared" si="21"/>
        <v>1.5111111111111108</v>
      </c>
      <c r="P21" s="70">
        <v>9</v>
      </c>
      <c r="Q21" s="3"/>
      <c r="R21" s="64" t="str">
        <f t="shared" si="1"/>
        <v>1</v>
      </c>
      <c r="S21" s="64">
        <f t="shared" si="2"/>
        <v>1</v>
      </c>
      <c r="T21" s="64" t="str">
        <f t="shared" si="3"/>
        <v>0</v>
      </c>
      <c r="U21" s="64">
        <f t="shared" si="4"/>
        <v>0</v>
      </c>
      <c r="V21" s="64" t="str">
        <f t="shared" si="5"/>
        <v>0</v>
      </c>
      <c r="W21" s="64">
        <f t="shared" si="6"/>
        <v>0</v>
      </c>
      <c r="X21" s="64" t="str">
        <f t="shared" si="7"/>
        <v>0</v>
      </c>
      <c r="Y21" s="64">
        <f t="shared" si="8"/>
        <v>0</v>
      </c>
      <c r="Z21" s="64" t="str">
        <f t="shared" si="9"/>
        <v>0</v>
      </c>
      <c r="AA21" s="64">
        <f t="shared" si="10"/>
        <v>0</v>
      </c>
      <c r="AB21" s="3"/>
      <c r="AC21" s="139" t="s">
        <v>260</v>
      </c>
      <c r="AD21" s="116"/>
      <c r="AE21" s="116"/>
      <c r="AF21" s="116"/>
      <c r="AG21" s="116"/>
      <c r="AH21" s="116"/>
      <c r="AI21" s="116"/>
      <c r="AJ21" s="116"/>
      <c r="AK21" s="116"/>
      <c r="AL21" s="116"/>
      <c r="AM21" s="117"/>
      <c r="AN21" s="3"/>
    </row>
    <row r="22" spans="1:40" ht="15.75" customHeight="1">
      <c r="A22" s="65">
        <v>43852</v>
      </c>
      <c r="B22" s="67">
        <f>Parâmetros!E11</f>
        <v>0</v>
      </c>
      <c r="C22" s="67">
        <f t="shared" si="0"/>
        <v>4.1250000000000002E-2</v>
      </c>
      <c r="D22" s="68">
        <f>MAX(C166:C182)</f>
        <v>0.33999999999999997</v>
      </c>
      <c r="E22" s="62">
        <f t="shared" si="11"/>
        <v>1.5111111111111108</v>
      </c>
      <c r="F22" s="53" t="str">
        <f t="shared" si="12"/>
        <v>1</v>
      </c>
      <c r="G22" s="62">
        <f t="shared" si="13"/>
        <v>-127.87</v>
      </c>
      <c r="H22" s="53" t="str">
        <f t="shared" si="14"/>
        <v>0</v>
      </c>
      <c r="I22" s="62">
        <f t="shared" si="15"/>
        <v>-126.87</v>
      </c>
      <c r="J22" s="53" t="str">
        <f t="shared" si="16"/>
        <v>0</v>
      </c>
      <c r="K22" s="62">
        <f t="shared" si="17"/>
        <v>-379.07</v>
      </c>
      <c r="L22" s="53" t="str">
        <f t="shared" si="18"/>
        <v>0</v>
      </c>
      <c r="M22" s="62">
        <f t="shared" si="19"/>
        <v>118.06628571428571</v>
      </c>
      <c r="N22" s="53" t="str">
        <f t="shared" si="20"/>
        <v>0</v>
      </c>
      <c r="O22" s="69">
        <f t="shared" si="21"/>
        <v>1.5111111111111108</v>
      </c>
      <c r="P22" s="70">
        <v>9</v>
      </c>
      <c r="Q22" s="3"/>
      <c r="R22" s="64" t="str">
        <f t="shared" si="1"/>
        <v>1</v>
      </c>
      <c r="S22" s="64">
        <f t="shared" si="2"/>
        <v>1</v>
      </c>
      <c r="T22" s="64" t="str">
        <f t="shared" si="3"/>
        <v>0</v>
      </c>
      <c r="U22" s="64">
        <f t="shared" si="4"/>
        <v>0</v>
      </c>
      <c r="V22" s="64" t="str">
        <f t="shared" si="5"/>
        <v>0</v>
      </c>
      <c r="W22" s="64">
        <f t="shared" si="6"/>
        <v>0</v>
      </c>
      <c r="X22" s="64" t="str">
        <f t="shared" si="7"/>
        <v>0</v>
      </c>
      <c r="Y22" s="64">
        <f t="shared" si="8"/>
        <v>0</v>
      </c>
      <c r="Z22" s="64" t="str">
        <f t="shared" si="9"/>
        <v>0</v>
      </c>
      <c r="AA22" s="64">
        <f t="shared" si="10"/>
        <v>0</v>
      </c>
      <c r="AB22" s="3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3"/>
    </row>
    <row r="23" spans="1:40" ht="15.75" customHeight="1">
      <c r="A23" s="65">
        <v>43853</v>
      </c>
      <c r="B23" s="67">
        <f>Parâmetros!E12</f>
        <v>0</v>
      </c>
      <c r="C23" s="67">
        <f t="shared" si="0"/>
        <v>8.1250000000000003E-2</v>
      </c>
      <c r="D23" s="68">
        <f>MAX(C183:C199)</f>
        <v>0.38749999999999996</v>
      </c>
      <c r="E23" s="62">
        <f t="shared" si="11"/>
        <v>1.7222222222222219</v>
      </c>
      <c r="F23" s="53" t="str">
        <f t="shared" si="12"/>
        <v>1</v>
      </c>
      <c r="G23" s="62">
        <f t="shared" si="13"/>
        <v>-126.94375000000002</v>
      </c>
      <c r="H23" s="53" t="str">
        <f t="shared" si="14"/>
        <v>0</v>
      </c>
      <c r="I23" s="62">
        <f t="shared" si="15"/>
        <v>-125.94375000000002</v>
      </c>
      <c r="J23" s="53" t="str">
        <f t="shared" si="16"/>
        <v>0</v>
      </c>
      <c r="K23" s="62">
        <f t="shared" si="17"/>
        <v>-377.19375000000002</v>
      </c>
      <c r="L23" s="53" t="str">
        <f t="shared" si="18"/>
        <v>0</v>
      </c>
      <c r="M23" s="62">
        <f t="shared" si="19"/>
        <v>118.33499999999999</v>
      </c>
      <c r="N23" s="53" t="str">
        <f t="shared" si="20"/>
        <v>0</v>
      </c>
      <c r="O23" s="69">
        <f t="shared" si="21"/>
        <v>1.7222222222222219</v>
      </c>
      <c r="P23" s="70">
        <v>9</v>
      </c>
      <c r="Q23" s="3"/>
      <c r="R23" s="64" t="str">
        <f t="shared" si="1"/>
        <v>1</v>
      </c>
      <c r="S23" s="64">
        <f t="shared" si="2"/>
        <v>1</v>
      </c>
      <c r="T23" s="64" t="str">
        <f t="shared" si="3"/>
        <v>0</v>
      </c>
      <c r="U23" s="64">
        <f t="shared" si="4"/>
        <v>0</v>
      </c>
      <c r="V23" s="64" t="str">
        <f t="shared" si="5"/>
        <v>0</v>
      </c>
      <c r="W23" s="64">
        <f t="shared" si="6"/>
        <v>0</v>
      </c>
      <c r="X23" s="64" t="str">
        <f t="shared" si="7"/>
        <v>0</v>
      </c>
      <c r="Y23" s="64">
        <f t="shared" si="8"/>
        <v>0</v>
      </c>
      <c r="Z23" s="64" t="str">
        <f t="shared" si="9"/>
        <v>0</v>
      </c>
      <c r="AA23" s="64">
        <f t="shared" si="10"/>
        <v>0</v>
      </c>
      <c r="AB23" s="3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3"/>
    </row>
    <row r="24" spans="1:40" ht="15.75" customHeight="1">
      <c r="A24" s="65">
        <v>43854</v>
      </c>
      <c r="B24" s="67">
        <f>Parâmetros!E13</f>
        <v>0</v>
      </c>
      <c r="C24" s="67">
        <f t="shared" si="0"/>
        <v>0.13750000000000001</v>
      </c>
      <c r="D24" s="68">
        <f>MAX(C200:C216)</f>
        <v>0.36749999999999999</v>
      </c>
      <c r="E24" s="62">
        <f t="shared" si="11"/>
        <v>1.6333333333333333</v>
      </c>
      <c r="F24" s="53" t="str">
        <f t="shared" si="12"/>
        <v>1</v>
      </c>
      <c r="G24" s="62">
        <f t="shared" si="13"/>
        <v>-127.33375000000001</v>
      </c>
      <c r="H24" s="53" t="str">
        <f t="shared" si="14"/>
        <v>0</v>
      </c>
      <c r="I24" s="62">
        <f t="shared" si="15"/>
        <v>-126.33375000000001</v>
      </c>
      <c r="J24" s="53" t="str">
        <f t="shared" si="16"/>
        <v>0</v>
      </c>
      <c r="K24" s="62">
        <f t="shared" si="17"/>
        <v>-377.98374999999999</v>
      </c>
      <c r="L24" s="53" t="str">
        <f t="shared" si="18"/>
        <v>0</v>
      </c>
      <c r="M24" s="62">
        <f t="shared" si="19"/>
        <v>118.22185714285713</v>
      </c>
      <c r="N24" s="53" t="str">
        <f t="shared" si="20"/>
        <v>0</v>
      </c>
      <c r="O24" s="69">
        <f t="shared" si="21"/>
        <v>1.6333333333333333</v>
      </c>
      <c r="P24" s="70">
        <v>9</v>
      </c>
      <c r="Q24" s="3"/>
      <c r="R24" s="64" t="str">
        <f t="shared" si="1"/>
        <v>1</v>
      </c>
      <c r="S24" s="64">
        <f t="shared" si="2"/>
        <v>1</v>
      </c>
      <c r="T24" s="64" t="str">
        <f t="shared" si="3"/>
        <v>0</v>
      </c>
      <c r="U24" s="64">
        <f t="shared" si="4"/>
        <v>0</v>
      </c>
      <c r="V24" s="64" t="str">
        <f t="shared" si="5"/>
        <v>0</v>
      </c>
      <c r="W24" s="64">
        <f t="shared" si="6"/>
        <v>0</v>
      </c>
      <c r="X24" s="64" t="str">
        <f t="shared" si="7"/>
        <v>0</v>
      </c>
      <c r="Y24" s="64">
        <f t="shared" si="8"/>
        <v>0</v>
      </c>
      <c r="Z24" s="64" t="str">
        <f t="shared" si="9"/>
        <v>0</v>
      </c>
      <c r="AA24" s="64">
        <f t="shared" si="10"/>
        <v>0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</row>
    <row r="25" spans="1:40" ht="15.75" customHeight="1">
      <c r="A25" s="65">
        <v>43855</v>
      </c>
      <c r="B25" s="67">
        <f>Parâmetros!E14</f>
        <v>0</v>
      </c>
      <c r="C25" s="67">
        <f t="shared" si="0"/>
        <v>0.20500000000000002</v>
      </c>
      <c r="D25" s="68">
        <f>MAX(C217:C233)</f>
        <v>0.30500000000000005</v>
      </c>
      <c r="E25" s="62">
        <f t="shared" si="11"/>
        <v>1.3555555555555556</v>
      </c>
      <c r="F25" s="53" t="str">
        <f t="shared" si="12"/>
        <v>1</v>
      </c>
      <c r="G25" s="62">
        <f t="shared" si="13"/>
        <v>-128.55250000000001</v>
      </c>
      <c r="H25" s="53" t="str">
        <f t="shared" si="14"/>
        <v>0</v>
      </c>
      <c r="I25" s="62">
        <f t="shared" si="15"/>
        <v>-127.55250000000001</v>
      </c>
      <c r="J25" s="53" t="str">
        <f t="shared" si="16"/>
        <v>0</v>
      </c>
      <c r="K25" s="62">
        <f t="shared" si="17"/>
        <v>-380.45249999999999</v>
      </c>
      <c r="L25" s="53" t="str">
        <f t="shared" si="18"/>
        <v>0</v>
      </c>
      <c r="M25" s="62">
        <f t="shared" si="19"/>
        <v>117.8682857142857</v>
      </c>
      <c r="N25" s="53" t="str">
        <f t="shared" si="20"/>
        <v>0</v>
      </c>
      <c r="O25" s="69">
        <f t="shared" si="21"/>
        <v>1.3555555555555556</v>
      </c>
      <c r="P25" s="70">
        <v>9</v>
      </c>
      <c r="Q25" s="3"/>
      <c r="R25" s="64" t="str">
        <f t="shared" si="1"/>
        <v>1</v>
      </c>
      <c r="S25" s="64">
        <f t="shared" si="2"/>
        <v>1</v>
      </c>
      <c r="T25" s="64" t="str">
        <f t="shared" si="3"/>
        <v>0</v>
      </c>
      <c r="U25" s="64">
        <f t="shared" si="4"/>
        <v>0</v>
      </c>
      <c r="V25" s="64" t="str">
        <f t="shared" si="5"/>
        <v>0</v>
      </c>
      <c r="W25" s="64">
        <f t="shared" si="6"/>
        <v>0</v>
      </c>
      <c r="X25" s="64" t="str">
        <f t="shared" si="7"/>
        <v>0</v>
      </c>
      <c r="Y25" s="64">
        <f t="shared" si="8"/>
        <v>0</v>
      </c>
      <c r="Z25" s="64" t="str">
        <f t="shared" si="9"/>
        <v>0</v>
      </c>
      <c r="AA25" s="64">
        <f t="shared" si="10"/>
        <v>0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6" spans="1:40" ht="15.75" customHeight="1">
      <c r="A26" s="65">
        <v>43856</v>
      </c>
      <c r="B26" s="67">
        <f>Parâmetros!E15</f>
        <v>0</v>
      </c>
      <c r="C26" s="67">
        <f t="shared" si="0"/>
        <v>0.27875</v>
      </c>
      <c r="D26" s="68">
        <f>MAX(C234:C250)</f>
        <v>0.52625</v>
      </c>
      <c r="E26" s="62">
        <f t="shared" si="11"/>
        <v>2.338888888888889</v>
      </c>
      <c r="F26" s="53" t="str">
        <f t="shared" si="12"/>
        <v>1</v>
      </c>
      <c r="G26" s="62">
        <f t="shared" si="13"/>
        <v>-124.23812500000003</v>
      </c>
      <c r="H26" s="53" t="str">
        <f t="shared" si="14"/>
        <v>0</v>
      </c>
      <c r="I26" s="62">
        <f t="shared" si="15"/>
        <v>-123.23812500000003</v>
      </c>
      <c r="J26" s="53" t="str">
        <f t="shared" si="16"/>
        <v>0</v>
      </c>
      <c r="K26" s="62">
        <f t="shared" si="17"/>
        <v>-371.71312500000005</v>
      </c>
      <c r="L26" s="53" t="str">
        <f t="shared" si="18"/>
        <v>0</v>
      </c>
      <c r="M26" s="62">
        <f t="shared" si="19"/>
        <v>119.11992857142857</v>
      </c>
      <c r="N26" s="53" t="str">
        <f t="shared" si="20"/>
        <v>0</v>
      </c>
      <c r="O26" s="69">
        <f t="shared" si="21"/>
        <v>2.338888888888889</v>
      </c>
      <c r="P26" s="70">
        <v>9</v>
      </c>
      <c r="Q26" s="3"/>
      <c r="R26" s="64" t="str">
        <f t="shared" si="1"/>
        <v>1</v>
      </c>
      <c r="S26" s="64">
        <f t="shared" si="2"/>
        <v>1</v>
      </c>
      <c r="T26" s="64" t="str">
        <f t="shared" si="3"/>
        <v>0</v>
      </c>
      <c r="U26" s="64">
        <f t="shared" si="4"/>
        <v>0</v>
      </c>
      <c r="V26" s="64" t="str">
        <f t="shared" si="5"/>
        <v>0</v>
      </c>
      <c r="W26" s="64">
        <f t="shared" si="6"/>
        <v>0</v>
      </c>
      <c r="X26" s="64" t="str">
        <f t="shared" si="7"/>
        <v>0</v>
      </c>
      <c r="Y26" s="64">
        <f t="shared" si="8"/>
        <v>0</v>
      </c>
      <c r="Z26" s="64" t="str">
        <f t="shared" si="9"/>
        <v>0</v>
      </c>
      <c r="AA26" s="64">
        <f t="shared" si="10"/>
        <v>0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</row>
    <row r="27" spans="1:40" ht="15.75" customHeight="1">
      <c r="A27" s="65">
        <v>43857</v>
      </c>
      <c r="B27" s="67">
        <f>Parâmetros!E16</f>
        <v>0</v>
      </c>
      <c r="C27" s="67">
        <f t="shared" si="0"/>
        <v>0.36</v>
      </c>
      <c r="D27" s="68">
        <f>MAX(C251:C267)</f>
        <v>0.41125</v>
      </c>
      <c r="E27" s="62">
        <f t="shared" si="11"/>
        <v>1.8277777777777779</v>
      </c>
      <c r="F27" s="53" t="str">
        <f t="shared" si="12"/>
        <v>1</v>
      </c>
      <c r="G27" s="62">
        <f t="shared" si="13"/>
        <v>-126.48062499999997</v>
      </c>
      <c r="H27" s="53" t="str">
        <f t="shared" si="14"/>
        <v>0</v>
      </c>
      <c r="I27" s="62">
        <f t="shared" si="15"/>
        <v>-125.48062499999997</v>
      </c>
      <c r="J27" s="53" t="str">
        <f t="shared" si="16"/>
        <v>0</v>
      </c>
      <c r="K27" s="62">
        <f t="shared" si="17"/>
        <v>-376.25562499999995</v>
      </c>
      <c r="L27" s="53" t="str">
        <f t="shared" si="18"/>
        <v>0</v>
      </c>
      <c r="M27" s="62">
        <f t="shared" si="19"/>
        <v>118.46935714285715</v>
      </c>
      <c r="N27" s="53" t="str">
        <f t="shared" si="20"/>
        <v>0</v>
      </c>
      <c r="O27" s="69">
        <f t="shared" si="21"/>
        <v>1.8277777777777779</v>
      </c>
      <c r="P27" s="70">
        <v>9</v>
      </c>
      <c r="Q27" s="3"/>
      <c r="R27" s="64" t="str">
        <f t="shared" si="1"/>
        <v>1</v>
      </c>
      <c r="S27" s="64">
        <f t="shared" si="2"/>
        <v>1</v>
      </c>
      <c r="T27" s="64" t="str">
        <f t="shared" si="3"/>
        <v>0</v>
      </c>
      <c r="U27" s="64">
        <f t="shared" si="4"/>
        <v>0</v>
      </c>
      <c r="V27" s="64" t="str">
        <f t="shared" si="5"/>
        <v>0</v>
      </c>
      <c r="W27" s="64">
        <f t="shared" si="6"/>
        <v>0</v>
      </c>
      <c r="X27" s="64" t="str">
        <f t="shared" si="7"/>
        <v>0</v>
      </c>
      <c r="Y27" s="64">
        <f t="shared" si="8"/>
        <v>0</v>
      </c>
      <c r="Z27" s="64" t="str">
        <f t="shared" si="9"/>
        <v>0</v>
      </c>
      <c r="AA27" s="64">
        <f t="shared" si="10"/>
        <v>0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 ht="15.75" customHeight="1">
      <c r="A28" s="65">
        <v>43858</v>
      </c>
      <c r="B28" s="67">
        <f>Parâmetros!E17</f>
        <v>0</v>
      </c>
      <c r="C28" s="67">
        <f t="shared" si="0"/>
        <v>0.44750000000000001</v>
      </c>
      <c r="D28" s="68">
        <f>MAX(C268:C284)</f>
        <v>0.38124999999999998</v>
      </c>
      <c r="E28" s="62">
        <f t="shared" si="11"/>
        <v>1.6944444444444442</v>
      </c>
      <c r="F28" s="53" t="str">
        <f t="shared" si="12"/>
        <v>1</v>
      </c>
      <c r="G28" s="62">
        <f t="shared" si="13"/>
        <v>-127.06562500000001</v>
      </c>
      <c r="H28" s="53" t="str">
        <f t="shared" si="14"/>
        <v>0</v>
      </c>
      <c r="I28" s="62">
        <f t="shared" si="15"/>
        <v>-126.06562500000001</v>
      </c>
      <c r="J28" s="53" t="str">
        <f t="shared" si="16"/>
        <v>0</v>
      </c>
      <c r="K28" s="62">
        <f t="shared" si="17"/>
        <v>-377.44062500000001</v>
      </c>
      <c r="L28" s="53" t="str">
        <f t="shared" si="18"/>
        <v>0</v>
      </c>
      <c r="M28" s="62">
        <f t="shared" si="19"/>
        <v>118.29964285714286</v>
      </c>
      <c r="N28" s="53" t="str">
        <f t="shared" si="20"/>
        <v>0</v>
      </c>
      <c r="O28" s="69">
        <f t="shared" si="21"/>
        <v>1.6944444444444442</v>
      </c>
      <c r="P28" s="70">
        <v>9</v>
      </c>
      <c r="Q28" s="3"/>
      <c r="R28" s="64" t="str">
        <f t="shared" si="1"/>
        <v>1</v>
      </c>
      <c r="S28" s="64">
        <f t="shared" si="2"/>
        <v>1</v>
      </c>
      <c r="T28" s="64" t="str">
        <f t="shared" si="3"/>
        <v>0</v>
      </c>
      <c r="U28" s="64">
        <f t="shared" si="4"/>
        <v>0</v>
      </c>
      <c r="V28" s="64" t="str">
        <f t="shared" si="5"/>
        <v>0</v>
      </c>
      <c r="W28" s="64">
        <f t="shared" si="6"/>
        <v>0</v>
      </c>
      <c r="X28" s="64" t="str">
        <f t="shared" si="7"/>
        <v>0</v>
      </c>
      <c r="Y28" s="64">
        <f t="shared" si="8"/>
        <v>0</v>
      </c>
      <c r="Z28" s="64" t="str">
        <f t="shared" si="9"/>
        <v>0</v>
      </c>
      <c r="AA28" s="64">
        <f t="shared" si="10"/>
        <v>0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</row>
    <row r="29" spans="1:40" ht="15.75" customHeight="1">
      <c r="A29" s="65">
        <v>43859</v>
      </c>
      <c r="B29" s="67">
        <f>Parâmetros!E18</f>
        <v>0.33</v>
      </c>
      <c r="C29" s="67">
        <f t="shared" si="0"/>
        <v>0.54249999999999998</v>
      </c>
      <c r="D29" s="68">
        <f>MAX(C285:C301)</f>
        <v>0.85750000000000004</v>
      </c>
      <c r="E29" s="62">
        <f t="shared" si="11"/>
        <v>3.8111111111111113</v>
      </c>
      <c r="F29" s="53" t="str">
        <f t="shared" si="12"/>
        <v>1</v>
      </c>
      <c r="G29" s="62">
        <f t="shared" si="13"/>
        <v>-117.77875</v>
      </c>
      <c r="H29" s="53" t="str">
        <f t="shared" si="14"/>
        <v>0</v>
      </c>
      <c r="I29" s="62">
        <f t="shared" si="15"/>
        <v>-116.77875</v>
      </c>
      <c r="J29" s="53" t="str">
        <f t="shared" si="16"/>
        <v>0</v>
      </c>
      <c r="K29" s="62">
        <f t="shared" si="17"/>
        <v>-358.62875000000003</v>
      </c>
      <c r="L29" s="53" t="str">
        <f t="shared" si="18"/>
        <v>0</v>
      </c>
      <c r="M29" s="62">
        <f t="shared" si="19"/>
        <v>120.99385714285714</v>
      </c>
      <c r="N29" s="53" t="str">
        <f t="shared" si="20"/>
        <v>0</v>
      </c>
      <c r="O29" s="69">
        <f t="shared" si="21"/>
        <v>3.8111111111111113</v>
      </c>
      <c r="P29" s="70">
        <v>9</v>
      </c>
      <c r="Q29" s="3"/>
      <c r="R29" s="64" t="str">
        <f t="shared" si="1"/>
        <v>1</v>
      </c>
      <c r="S29" s="64">
        <f t="shared" si="2"/>
        <v>1</v>
      </c>
      <c r="T29" s="64" t="str">
        <f t="shared" si="3"/>
        <v>0</v>
      </c>
      <c r="U29" s="64">
        <f t="shared" si="4"/>
        <v>0</v>
      </c>
      <c r="V29" s="64" t="str">
        <f t="shared" si="5"/>
        <v>0</v>
      </c>
      <c r="W29" s="64">
        <f t="shared" si="6"/>
        <v>0</v>
      </c>
      <c r="X29" s="64" t="str">
        <f t="shared" si="7"/>
        <v>0</v>
      </c>
      <c r="Y29" s="64">
        <f t="shared" si="8"/>
        <v>0</v>
      </c>
      <c r="Z29" s="64" t="str">
        <f t="shared" si="9"/>
        <v>0</v>
      </c>
      <c r="AA29" s="64">
        <f t="shared" si="10"/>
        <v>0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1:40" ht="15.75" customHeight="1">
      <c r="A30" s="65">
        <v>43860</v>
      </c>
      <c r="B30" s="67">
        <f>Parâmetros!E19</f>
        <v>0.32</v>
      </c>
      <c r="C30" s="67">
        <f t="shared" ref="C30:C46" si="22">AVERAGE(B37:B44)</f>
        <v>0.30625000000000002</v>
      </c>
      <c r="D30" s="68">
        <f>MAX(C302:C318)</f>
        <v>0.43250000000000005</v>
      </c>
      <c r="E30" s="62">
        <f t="shared" si="11"/>
        <v>1.9222222222222225</v>
      </c>
      <c r="F30" s="53" t="str">
        <f t="shared" si="12"/>
        <v>1</v>
      </c>
      <c r="G30" s="62">
        <f t="shared" si="13"/>
        <v>-126.06625000000003</v>
      </c>
      <c r="H30" s="53" t="str">
        <f t="shared" si="14"/>
        <v>0</v>
      </c>
      <c r="I30" s="62">
        <f t="shared" si="15"/>
        <v>-125.06625000000003</v>
      </c>
      <c r="J30" s="53" t="str">
        <f t="shared" si="16"/>
        <v>0</v>
      </c>
      <c r="K30" s="62">
        <f t="shared" si="17"/>
        <v>-375.41625000000005</v>
      </c>
      <c r="L30" s="53" t="str">
        <f t="shared" si="18"/>
        <v>0</v>
      </c>
      <c r="M30" s="62">
        <f t="shared" si="19"/>
        <v>118.58957142857142</v>
      </c>
      <c r="N30" s="53" t="str">
        <f t="shared" si="20"/>
        <v>0</v>
      </c>
      <c r="O30" s="69">
        <f t="shared" si="21"/>
        <v>1.9222222222222225</v>
      </c>
      <c r="P30" s="70">
        <v>9</v>
      </c>
      <c r="Q30" s="3"/>
      <c r="R30" s="64" t="str">
        <f t="shared" si="1"/>
        <v>1</v>
      </c>
      <c r="S30" s="64">
        <f t="shared" si="2"/>
        <v>1</v>
      </c>
      <c r="T30" s="64" t="str">
        <f t="shared" si="3"/>
        <v>0</v>
      </c>
      <c r="U30" s="64">
        <f t="shared" si="4"/>
        <v>0</v>
      </c>
      <c r="V30" s="64" t="str">
        <f t="shared" si="5"/>
        <v>0</v>
      </c>
      <c r="W30" s="64">
        <f t="shared" si="6"/>
        <v>0</v>
      </c>
      <c r="X30" s="64" t="str">
        <f t="shared" si="7"/>
        <v>0</v>
      </c>
      <c r="Y30" s="64">
        <f t="shared" si="8"/>
        <v>0</v>
      </c>
      <c r="Z30" s="64" t="str">
        <f t="shared" si="9"/>
        <v>0</v>
      </c>
      <c r="AA30" s="64">
        <f t="shared" si="10"/>
        <v>0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</row>
    <row r="31" spans="1:40" ht="15.75" customHeight="1">
      <c r="A31" s="65">
        <v>43861</v>
      </c>
      <c r="B31" s="67">
        <f>Parâmetros!E20</f>
        <v>0.45</v>
      </c>
      <c r="C31" s="67">
        <f t="shared" si="22"/>
        <v>0.21875000000000003</v>
      </c>
      <c r="D31" s="68">
        <f>MAX(C319:C335)</f>
        <v>1.1587499999999999</v>
      </c>
      <c r="E31" s="62">
        <f t="shared" si="11"/>
        <v>5.15</v>
      </c>
      <c r="F31" s="53" t="str">
        <f t="shared" si="12"/>
        <v>1</v>
      </c>
      <c r="G31" s="62">
        <f t="shared" si="13"/>
        <v>-111.90437500000002</v>
      </c>
      <c r="H31" s="53" t="str">
        <f t="shared" si="14"/>
        <v>0</v>
      </c>
      <c r="I31" s="62">
        <f t="shared" si="15"/>
        <v>-110.90437500000002</v>
      </c>
      <c r="J31" s="53" t="str">
        <f t="shared" si="16"/>
        <v>0</v>
      </c>
      <c r="K31" s="62">
        <f t="shared" si="17"/>
        <v>-346.729375</v>
      </c>
      <c r="L31" s="53" t="str">
        <f t="shared" si="18"/>
        <v>0</v>
      </c>
      <c r="M31" s="62">
        <f t="shared" si="19"/>
        <v>122.69807142857142</v>
      </c>
      <c r="N31" s="53" t="str">
        <f t="shared" si="20"/>
        <v>0</v>
      </c>
      <c r="O31" s="69">
        <f t="shared" si="21"/>
        <v>5.15</v>
      </c>
      <c r="P31" s="70">
        <v>9</v>
      </c>
      <c r="Q31" s="3"/>
      <c r="R31" s="64" t="str">
        <f t="shared" si="1"/>
        <v>1</v>
      </c>
      <c r="S31" s="64">
        <f t="shared" si="2"/>
        <v>1</v>
      </c>
      <c r="T31" s="64" t="str">
        <f t="shared" si="3"/>
        <v>0</v>
      </c>
      <c r="U31" s="64">
        <f t="shared" si="4"/>
        <v>0</v>
      </c>
      <c r="V31" s="64" t="str">
        <f t="shared" si="5"/>
        <v>0</v>
      </c>
      <c r="W31" s="64">
        <f t="shared" si="6"/>
        <v>0</v>
      </c>
      <c r="X31" s="64" t="str">
        <f t="shared" si="7"/>
        <v>0</v>
      </c>
      <c r="Y31" s="64">
        <f t="shared" si="8"/>
        <v>0</v>
      </c>
      <c r="Z31" s="64" t="str">
        <f t="shared" si="9"/>
        <v>0</v>
      </c>
      <c r="AA31" s="64">
        <f t="shared" si="10"/>
        <v>0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 ht="15.75" customHeight="1">
      <c r="A32" s="65">
        <v>43862</v>
      </c>
      <c r="B32" s="67">
        <f>Parâmetros!E21</f>
        <v>0.54</v>
      </c>
      <c r="C32" s="67">
        <f t="shared" si="22"/>
        <v>0.20125000000000001</v>
      </c>
      <c r="D32" s="68">
        <f>MAX(C336:C352)</f>
        <v>0.62249999999999994</v>
      </c>
      <c r="E32" s="62">
        <f t="shared" si="11"/>
        <v>2.7666666666666662</v>
      </c>
      <c r="F32" s="53" t="str">
        <f t="shared" si="12"/>
        <v>1</v>
      </c>
      <c r="G32" s="62">
        <f t="shared" si="13"/>
        <v>-122.36124999999998</v>
      </c>
      <c r="H32" s="53" t="str">
        <f t="shared" si="14"/>
        <v>0</v>
      </c>
      <c r="I32" s="62">
        <f t="shared" si="15"/>
        <v>-121.36124999999998</v>
      </c>
      <c r="J32" s="53" t="str">
        <f t="shared" si="16"/>
        <v>0</v>
      </c>
      <c r="K32" s="62">
        <f t="shared" si="17"/>
        <v>-367.91125</v>
      </c>
      <c r="L32" s="53" t="str">
        <f t="shared" si="18"/>
        <v>0</v>
      </c>
      <c r="M32" s="62">
        <f t="shared" si="19"/>
        <v>119.66442857142857</v>
      </c>
      <c r="N32" s="53" t="str">
        <f t="shared" si="20"/>
        <v>0</v>
      </c>
      <c r="O32" s="69">
        <f t="shared" si="21"/>
        <v>2.7666666666666662</v>
      </c>
      <c r="P32" s="70">
        <v>9</v>
      </c>
      <c r="Q32" s="3"/>
      <c r="R32" s="64" t="str">
        <f t="shared" si="1"/>
        <v>1</v>
      </c>
      <c r="S32" s="64">
        <f t="shared" si="2"/>
        <v>1</v>
      </c>
      <c r="T32" s="64" t="str">
        <f t="shared" si="3"/>
        <v>0</v>
      </c>
      <c r="U32" s="64">
        <f t="shared" si="4"/>
        <v>0</v>
      </c>
      <c r="V32" s="64" t="str">
        <f t="shared" si="5"/>
        <v>0</v>
      </c>
      <c r="W32" s="64">
        <f t="shared" si="6"/>
        <v>0</v>
      </c>
      <c r="X32" s="64" t="str">
        <f t="shared" si="7"/>
        <v>0</v>
      </c>
      <c r="Y32" s="64">
        <f t="shared" si="8"/>
        <v>0</v>
      </c>
      <c r="Z32" s="64" t="str">
        <f t="shared" si="9"/>
        <v>0</v>
      </c>
      <c r="AA32" s="64">
        <f t="shared" si="10"/>
        <v>0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</row>
    <row r="33" spans="1:40" ht="15.75" customHeight="1">
      <c r="A33" s="65">
        <v>43863</v>
      </c>
      <c r="B33" s="67">
        <f>Parâmetros!E22</f>
        <v>0.59</v>
      </c>
      <c r="C33" s="67">
        <f t="shared" si="22"/>
        <v>0.21375</v>
      </c>
      <c r="D33" s="68">
        <f>MAX(C353:C369)</f>
        <v>0.51624999999999999</v>
      </c>
      <c r="E33" s="62">
        <f t="shared" si="11"/>
        <v>2.2944444444444443</v>
      </c>
      <c r="F33" s="53" t="str">
        <f t="shared" si="12"/>
        <v>1</v>
      </c>
      <c r="G33" s="62">
        <f t="shared" si="13"/>
        <v>-124.43312500000002</v>
      </c>
      <c r="H33" s="53" t="str">
        <f t="shared" si="14"/>
        <v>0</v>
      </c>
      <c r="I33" s="62">
        <f t="shared" si="15"/>
        <v>-123.43312500000002</v>
      </c>
      <c r="J33" s="53" t="str">
        <f t="shared" si="16"/>
        <v>0</v>
      </c>
      <c r="K33" s="62">
        <f t="shared" si="17"/>
        <v>-372.10812500000003</v>
      </c>
      <c r="L33" s="53" t="str">
        <f t="shared" si="18"/>
        <v>0</v>
      </c>
      <c r="M33" s="62">
        <f t="shared" si="19"/>
        <v>119.06335714285714</v>
      </c>
      <c r="N33" s="53" t="str">
        <f t="shared" si="20"/>
        <v>0</v>
      </c>
      <c r="O33" s="69">
        <f t="shared" si="21"/>
        <v>2.2944444444444443</v>
      </c>
      <c r="P33" s="70">
        <v>9</v>
      </c>
      <c r="Q33" s="3"/>
      <c r="R33" s="64" t="str">
        <f t="shared" si="1"/>
        <v>1</v>
      </c>
      <c r="S33" s="64">
        <f t="shared" si="2"/>
        <v>1</v>
      </c>
      <c r="T33" s="64" t="str">
        <f t="shared" si="3"/>
        <v>0</v>
      </c>
      <c r="U33" s="64">
        <f t="shared" si="4"/>
        <v>0</v>
      </c>
      <c r="V33" s="64" t="str">
        <f t="shared" si="5"/>
        <v>0</v>
      </c>
      <c r="W33" s="64">
        <f t="shared" si="6"/>
        <v>0</v>
      </c>
      <c r="X33" s="64" t="str">
        <f t="shared" si="7"/>
        <v>0</v>
      </c>
      <c r="Y33" s="64">
        <f t="shared" si="8"/>
        <v>0</v>
      </c>
      <c r="Z33" s="64" t="str">
        <f t="shared" si="9"/>
        <v>0</v>
      </c>
      <c r="AA33" s="64">
        <f t="shared" si="10"/>
        <v>0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</row>
    <row r="34" spans="1:40" ht="15.75" customHeight="1">
      <c r="A34" s="65">
        <v>43864</v>
      </c>
      <c r="B34" s="67">
        <f>Parâmetros!E23</f>
        <v>0.65</v>
      </c>
      <c r="C34" s="67">
        <f t="shared" si="22"/>
        <v>0.22749999999999998</v>
      </c>
      <c r="D34" s="68">
        <f>MAX(C370:C386)</f>
        <v>0.50124999999999997</v>
      </c>
      <c r="E34" s="62">
        <f t="shared" si="11"/>
        <v>2.2277777777777779</v>
      </c>
      <c r="F34" s="53" t="str">
        <f t="shared" si="12"/>
        <v>1</v>
      </c>
      <c r="G34" s="62">
        <f t="shared" si="13"/>
        <v>-124.72562499999998</v>
      </c>
      <c r="H34" s="53" t="str">
        <f t="shared" si="14"/>
        <v>0</v>
      </c>
      <c r="I34" s="62">
        <f t="shared" si="15"/>
        <v>-123.72562499999998</v>
      </c>
      <c r="J34" s="53" t="str">
        <f t="shared" si="16"/>
        <v>0</v>
      </c>
      <c r="K34" s="62">
        <f t="shared" si="17"/>
        <v>-372.700625</v>
      </c>
      <c r="L34" s="53" t="str">
        <f t="shared" si="18"/>
        <v>0</v>
      </c>
      <c r="M34" s="62">
        <f t="shared" si="19"/>
        <v>118.9785</v>
      </c>
      <c r="N34" s="53" t="str">
        <f t="shared" si="20"/>
        <v>0</v>
      </c>
      <c r="O34" s="69">
        <f t="shared" si="21"/>
        <v>2.2277777777777779</v>
      </c>
      <c r="P34" s="70">
        <v>9</v>
      </c>
      <c r="Q34" s="3"/>
      <c r="R34" s="64" t="str">
        <f t="shared" si="1"/>
        <v>1</v>
      </c>
      <c r="S34" s="64">
        <f t="shared" si="2"/>
        <v>1</v>
      </c>
      <c r="T34" s="64" t="str">
        <f t="shared" si="3"/>
        <v>0</v>
      </c>
      <c r="U34" s="64">
        <f t="shared" si="4"/>
        <v>0</v>
      </c>
      <c r="V34" s="64" t="str">
        <f t="shared" si="5"/>
        <v>0</v>
      </c>
      <c r="W34" s="64">
        <f t="shared" si="6"/>
        <v>0</v>
      </c>
      <c r="X34" s="64" t="str">
        <f t="shared" si="7"/>
        <v>0</v>
      </c>
      <c r="Y34" s="64">
        <f t="shared" si="8"/>
        <v>0</v>
      </c>
      <c r="Z34" s="64" t="str">
        <f t="shared" si="9"/>
        <v>0</v>
      </c>
      <c r="AA34" s="64">
        <f t="shared" si="10"/>
        <v>0</v>
      </c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</row>
    <row r="35" spans="1:40" ht="15.75" customHeight="1">
      <c r="A35" s="65">
        <v>43865</v>
      </c>
      <c r="B35" s="67">
        <f>Parâmetros!E24</f>
        <v>0.7</v>
      </c>
      <c r="C35" s="67">
        <f t="shared" si="22"/>
        <v>0.23624999999999996</v>
      </c>
      <c r="D35" s="68">
        <f>MAX(C387:C403)</f>
        <v>0.62124999999999997</v>
      </c>
      <c r="E35" s="62">
        <f t="shared" si="11"/>
        <v>2.7611111111111111</v>
      </c>
      <c r="F35" s="53" t="str">
        <f t="shared" si="12"/>
        <v>1</v>
      </c>
      <c r="G35" s="62">
        <f t="shared" si="13"/>
        <v>-122.385625</v>
      </c>
      <c r="H35" s="53" t="str">
        <f t="shared" si="14"/>
        <v>0</v>
      </c>
      <c r="I35" s="62">
        <f t="shared" si="15"/>
        <v>-121.385625</v>
      </c>
      <c r="J35" s="53" t="str">
        <f t="shared" si="16"/>
        <v>0</v>
      </c>
      <c r="K35" s="62">
        <f t="shared" si="17"/>
        <v>-367.96062499999999</v>
      </c>
      <c r="L35" s="53" t="str">
        <f t="shared" si="18"/>
        <v>0</v>
      </c>
      <c r="M35" s="62">
        <f t="shared" si="19"/>
        <v>119.65735714285715</v>
      </c>
      <c r="N35" s="53" t="str">
        <f t="shared" si="20"/>
        <v>0</v>
      </c>
      <c r="O35" s="69">
        <f t="shared" si="21"/>
        <v>2.7611111111111111</v>
      </c>
      <c r="P35" s="70">
        <v>9</v>
      </c>
      <c r="Q35" s="3"/>
      <c r="R35" s="64" t="str">
        <f t="shared" si="1"/>
        <v>1</v>
      </c>
      <c r="S35" s="64">
        <f t="shared" si="2"/>
        <v>1</v>
      </c>
      <c r="T35" s="64" t="str">
        <f t="shared" si="3"/>
        <v>0</v>
      </c>
      <c r="U35" s="64">
        <f t="shared" si="4"/>
        <v>0</v>
      </c>
      <c r="V35" s="64" t="str">
        <f t="shared" si="5"/>
        <v>0</v>
      </c>
      <c r="W35" s="64">
        <f t="shared" si="6"/>
        <v>0</v>
      </c>
      <c r="X35" s="64" t="str">
        <f t="shared" si="7"/>
        <v>0</v>
      </c>
      <c r="Y35" s="64">
        <f t="shared" si="8"/>
        <v>0</v>
      </c>
      <c r="Z35" s="64" t="str">
        <f t="shared" si="9"/>
        <v>0</v>
      </c>
      <c r="AA35" s="64">
        <f t="shared" si="10"/>
        <v>0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</row>
    <row r="36" spans="1:40" ht="15.75" customHeight="1">
      <c r="A36" s="65">
        <v>43866</v>
      </c>
      <c r="B36" s="67">
        <f>Parâmetros!E25</f>
        <v>0.76</v>
      </c>
      <c r="C36" s="67">
        <f t="shared" si="22"/>
        <v>0.25874999999999998</v>
      </c>
      <c r="D36" s="68">
        <f>MAX(C404:C420)</f>
        <v>0.82000000000000006</v>
      </c>
      <c r="E36" s="62">
        <f t="shared" si="11"/>
        <v>3.6444444444444448</v>
      </c>
      <c r="F36" s="53" t="str">
        <f t="shared" si="12"/>
        <v>1</v>
      </c>
      <c r="G36" s="62">
        <f t="shared" si="13"/>
        <v>-118.50999999999999</v>
      </c>
      <c r="H36" s="53" t="str">
        <f t="shared" si="14"/>
        <v>0</v>
      </c>
      <c r="I36" s="62">
        <f t="shared" si="15"/>
        <v>-117.50999999999999</v>
      </c>
      <c r="J36" s="53" t="str">
        <f t="shared" si="16"/>
        <v>0</v>
      </c>
      <c r="K36" s="62">
        <f t="shared" si="17"/>
        <v>-360.11</v>
      </c>
      <c r="L36" s="53" t="str">
        <f t="shared" si="18"/>
        <v>0</v>
      </c>
      <c r="M36" s="62">
        <f t="shared" si="19"/>
        <v>120.78171428571429</v>
      </c>
      <c r="N36" s="53" t="str">
        <f t="shared" si="20"/>
        <v>0</v>
      </c>
      <c r="O36" s="69">
        <f t="shared" si="21"/>
        <v>3.6444444444444448</v>
      </c>
      <c r="P36" s="70">
        <v>9</v>
      </c>
      <c r="Q36" s="3"/>
      <c r="R36" s="64" t="str">
        <f t="shared" si="1"/>
        <v>1</v>
      </c>
      <c r="S36" s="64">
        <f t="shared" si="2"/>
        <v>1</v>
      </c>
      <c r="T36" s="64" t="str">
        <f t="shared" si="3"/>
        <v>0</v>
      </c>
      <c r="U36" s="64">
        <f t="shared" si="4"/>
        <v>0</v>
      </c>
      <c r="V36" s="64" t="str">
        <f t="shared" si="5"/>
        <v>0</v>
      </c>
      <c r="W36" s="64">
        <f t="shared" si="6"/>
        <v>0</v>
      </c>
      <c r="X36" s="64" t="str">
        <f t="shared" si="7"/>
        <v>0</v>
      </c>
      <c r="Y36" s="64">
        <f t="shared" si="8"/>
        <v>0</v>
      </c>
      <c r="Z36" s="64" t="str">
        <f t="shared" si="9"/>
        <v>0</v>
      </c>
      <c r="AA36" s="64">
        <f t="shared" si="10"/>
        <v>0</v>
      </c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</row>
    <row r="37" spans="1:40" ht="15.75" customHeight="1">
      <c r="A37" s="65">
        <v>43867</v>
      </c>
      <c r="B37" s="67">
        <f>Parâmetros!E26</f>
        <v>0.7</v>
      </c>
      <c r="C37" s="67">
        <f t="shared" si="22"/>
        <v>0.2</v>
      </c>
      <c r="D37" s="68">
        <f>MAX(C421:C437)</f>
        <v>0.75</v>
      </c>
      <c r="E37" s="62">
        <f t="shared" si="11"/>
        <v>3.333333333333333</v>
      </c>
      <c r="F37" s="53" t="str">
        <f t="shared" si="12"/>
        <v>1</v>
      </c>
      <c r="G37" s="62">
        <f t="shared" si="13"/>
        <v>-119.875</v>
      </c>
      <c r="H37" s="53" t="str">
        <f t="shared" si="14"/>
        <v>0</v>
      </c>
      <c r="I37" s="62">
        <f t="shared" si="15"/>
        <v>-118.875</v>
      </c>
      <c r="J37" s="53" t="str">
        <f t="shared" si="16"/>
        <v>0</v>
      </c>
      <c r="K37" s="62">
        <f t="shared" si="17"/>
        <v>-362.875</v>
      </c>
      <c r="L37" s="53" t="str">
        <f t="shared" si="18"/>
        <v>0</v>
      </c>
      <c r="M37" s="62">
        <f t="shared" si="19"/>
        <v>120.38571428571429</v>
      </c>
      <c r="N37" s="53" t="str">
        <f t="shared" si="20"/>
        <v>0</v>
      </c>
      <c r="O37" s="69">
        <f t="shared" si="21"/>
        <v>3.333333333333333</v>
      </c>
      <c r="P37" s="70">
        <v>9</v>
      </c>
      <c r="Q37" s="3"/>
      <c r="R37" s="64" t="str">
        <f t="shared" si="1"/>
        <v>1</v>
      </c>
      <c r="S37" s="64">
        <f t="shared" si="2"/>
        <v>1</v>
      </c>
      <c r="T37" s="64" t="str">
        <f t="shared" si="3"/>
        <v>0</v>
      </c>
      <c r="U37" s="64">
        <f t="shared" si="4"/>
        <v>0</v>
      </c>
      <c r="V37" s="64" t="str">
        <f t="shared" si="5"/>
        <v>0</v>
      </c>
      <c r="W37" s="64">
        <f t="shared" si="6"/>
        <v>0</v>
      </c>
      <c r="X37" s="64" t="str">
        <f t="shared" si="7"/>
        <v>0</v>
      </c>
      <c r="Y37" s="64">
        <f t="shared" si="8"/>
        <v>0</v>
      </c>
      <c r="Z37" s="64" t="str">
        <f t="shared" si="9"/>
        <v>0</v>
      </c>
      <c r="AA37" s="64">
        <f t="shared" si="10"/>
        <v>0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</row>
    <row r="38" spans="1:40" ht="15.75" customHeight="1">
      <c r="A38" s="65">
        <v>43868</v>
      </c>
      <c r="B38" s="67">
        <f>Parâmetros!E27</f>
        <v>0.14000000000000001</v>
      </c>
      <c r="C38" s="67">
        <f t="shared" si="22"/>
        <v>0.2</v>
      </c>
      <c r="D38" s="68">
        <f>MAX(C438:C454)</f>
        <v>0.50750000000000006</v>
      </c>
      <c r="E38" s="62">
        <f t="shared" si="11"/>
        <v>2.255555555555556</v>
      </c>
      <c r="F38" s="53" t="str">
        <f t="shared" si="12"/>
        <v>1</v>
      </c>
      <c r="G38" s="62">
        <f t="shared" si="13"/>
        <v>-124.60374999999999</v>
      </c>
      <c r="H38" s="53" t="str">
        <f t="shared" si="14"/>
        <v>0</v>
      </c>
      <c r="I38" s="62">
        <f t="shared" si="15"/>
        <v>-123.60374999999999</v>
      </c>
      <c r="J38" s="53" t="str">
        <f t="shared" si="16"/>
        <v>0</v>
      </c>
      <c r="K38" s="62">
        <f t="shared" si="17"/>
        <v>-372.45375000000001</v>
      </c>
      <c r="L38" s="53" t="str">
        <f t="shared" si="18"/>
        <v>0</v>
      </c>
      <c r="M38" s="62">
        <f t="shared" si="19"/>
        <v>119.01385714285713</v>
      </c>
      <c r="N38" s="53" t="str">
        <f t="shared" si="20"/>
        <v>0</v>
      </c>
      <c r="O38" s="69">
        <f t="shared" si="21"/>
        <v>2.255555555555556</v>
      </c>
      <c r="P38" s="70">
        <v>9</v>
      </c>
      <c r="Q38" s="3"/>
      <c r="R38" s="64" t="str">
        <f t="shared" si="1"/>
        <v>1</v>
      </c>
      <c r="S38" s="64">
        <f t="shared" si="2"/>
        <v>1</v>
      </c>
      <c r="T38" s="64" t="str">
        <f t="shared" si="3"/>
        <v>0</v>
      </c>
      <c r="U38" s="64">
        <f t="shared" si="4"/>
        <v>0</v>
      </c>
      <c r="V38" s="64" t="str">
        <f t="shared" si="5"/>
        <v>0</v>
      </c>
      <c r="W38" s="64">
        <f t="shared" si="6"/>
        <v>0</v>
      </c>
      <c r="X38" s="64" t="str">
        <f t="shared" si="7"/>
        <v>0</v>
      </c>
      <c r="Y38" s="64">
        <f t="shared" si="8"/>
        <v>0</v>
      </c>
      <c r="Z38" s="64" t="str">
        <f t="shared" si="9"/>
        <v>0</v>
      </c>
      <c r="AA38" s="64">
        <f t="shared" si="10"/>
        <v>0</v>
      </c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</row>
    <row r="39" spans="1:40" ht="15.75" customHeight="1">
      <c r="A39" s="65">
        <v>43869</v>
      </c>
      <c r="B39" s="67">
        <f>Parâmetros!E28</f>
        <v>0.19</v>
      </c>
      <c r="C39" s="67">
        <f t="shared" si="22"/>
        <v>0.26500000000000001</v>
      </c>
      <c r="D39" s="68">
        <f>MAX(C455:C471)</f>
        <v>0.38375000000000004</v>
      </c>
      <c r="E39" s="62">
        <f t="shared" si="11"/>
        <v>1.7055555555555557</v>
      </c>
      <c r="F39" s="53" t="str">
        <f t="shared" si="12"/>
        <v>1</v>
      </c>
      <c r="G39" s="62">
        <f t="shared" si="13"/>
        <v>-127.01687500000003</v>
      </c>
      <c r="H39" s="53" t="str">
        <f t="shared" si="14"/>
        <v>0</v>
      </c>
      <c r="I39" s="62">
        <f t="shared" si="15"/>
        <v>-126.01687500000003</v>
      </c>
      <c r="J39" s="53" t="str">
        <f t="shared" si="16"/>
        <v>0</v>
      </c>
      <c r="K39" s="62">
        <f t="shared" si="17"/>
        <v>-377.34187500000002</v>
      </c>
      <c r="L39" s="53" t="str">
        <f t="shared" si="18"/>
        <v>0</v>
      </c>
      <c r="M39" s="62">
        <f t="shared" si="19"/>
        <v>118.3137857142857</v>
      </c>
      <c r="N39" s="53" t="str">
        <f t="shared" si="20"/>
        <v>0</v>
      </c>
      <c r="O39" s="69">
        <f t="shared" si="21"/>
        <v>1.7055555555555557</v>
      </c>
      <c r="P39" s="70">
        <v>9</v>
      </c>
      <c r="Q39" s="3"/>
      <c r="R39" s="64" t="str">
        <f t="shared" si="1"/>
        <v>1</v>
      </c>
      <c r="S39" s="64">
        <f t="shared" si="2"/>
        <v>1</v>
      </c>
      <c r="T39" s="64" t="str">
        <f t="shared" si="3"/>
        <v>0</v>
      </c>
      <c r="U39" s="64">
        <f t="shared" si="4"/>
        <v>0</v>
      </c>
      <c r="V39" s="64" t="str">
        <f t="shared" si="5"/>
        <v>0</v>
      </c>
      <c r="W39" s="64">
        <f t="shared" si="6"/>
        <v>0</v>
      </c>
      <c r="X39" s="64" t="str">
        <f t="shared" si="7"/>
        <v>0</v>
      </c>
      <c r="Y39" s="64">
        <f t="shared" si="8"/>
        <v>0</v>
      </c>
      <c r="Z39" s="64" t="str">
        <f t="shared" si="9"/>
        <v>0</v>
      </c>
      <c r="AA39" s="64">
        <f t="shared" si="10"/>
        <v>0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</row>
    <row r="40" spans="1:40" ht="15.75" customHeight="1">
      <c r="A40" s="65">
        <v>43870</v>
      </c>
      <c r="B40" s="67">
        <f>Parâmetros!E29</f>
        <v>0.24</v>
      </c>
      <c r="C40" s="67">
        <f t="shared" si="22"/>
        <v>0.33624999999999999</v>
      </c>
      <c r="D40" s="68">
        <f>MAX(C472:C488)</f>
        <v>0.39750000000000002</v>
      </c>
      <c r="E40" s="62">
        <f t="shared" si="11"/>
        <v>1.7666666666666666</v>
      </c>
      <c r="F40" s="53" t="str">
        <f t="shared" si="12"/>
        <v>1</v>
      </c>
      <c r="G40" s="62">
        <f t="shared" si="13"/>
        <v>-126.74874999999997</v>
      </c>
      <c r="H40" s="53" t="str">
        <f t="shared" si="14"/>
        <v>0</v>
      </c>
      <c r="I40" s="62">
        <f t="shared" si="15"/>
        <v>-125.74874999999997</v>
      </c>
      <c r="J40" s="53" t="str">
        <f t="shared" si="16"/>
        <v>0</v>
      </c>
      <c r="K40" s="62">
        <f t="shared" si="17"/>
        <v>-376.79874999999998</v>
      </c>
      <c r="L40" s="53" t="str">
        <f t="shared" si="18"/>
        <v>0</v>
      </c>
      <c r="M40" s="62">
        <f t="shared" si="19"/>
        <v>118.39157142857142</v>
      </c>
      <c r="N40" s="53" t="str">
        <f t="shared" si="20"/>
        <v>0</v>
      </c>
      <c r="O40" s="69">
        <f t="shared" si="21"/>
        <v>1.7666666666666666</v>
      </c>
      <c r="P40" s="70">
        <v>9</v>
      </c>
      <c r="Q40" s="3"/>
      <c r="R40" s="64" t="str">
        <f t="shared" si="1"/>
        <v>1</v>
      </c>
      <c r="S40" s="64">
        <f t="shared" si="2"/>
        <v>1</v>
      </c>
      <c r="T40" s="64" t="str">
        <f t="shared" si="3"/>
        <v>0</v>
      </c>
      <c r="U40" s="64">
        <f t="shared" si="4"/>
        <v>0</v>
      </c>
      <c r="V40" s="64" t="str">
        <f t="shared" si="5"/>
        <v>0</v>
      </c>
      <c r="W40" s="64">
        <f t="shared" si="6"/>
        <v>0</v>
      </c>
      <c r="X40" s="64" t="str">
        <f t="shared" si="7"/>
        <v>0</v>
      </c>
      <c r="Y40" s="64">
        <f t="shared" si="8"/>
        <v>0</v>
      </c>
      <c r="Z40" s="64" t="str">
        <f t="shared" si="9"/>
        <v>0</v>
      </c>
      <c r="AA40" s="64">
        <f t="shared" si="10"/>
        <v>0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</row>
    <row r="41" spans="1:40" ht="15.75" customHeight="1">
      <c r="A41" s="65">
        <v>43871</v>
      </c>
      <c r="B41" s="67">
        <f>Parâmetros!E30</f>
        <v>0.31</v>
      </c>
      <c r="C41" s="67">
        <f t="shared" si="22"/>
        <v>0.35875000000000001</v>
      </c>
      <c r="D41" s="68">
        <f>MAX(C489:C505)</f>
        <v>0.31</v>
      </c>
      <c r="E41" s="62">
        <f t="shared" si="11"/>
        <v>1.3777777777777778</v>
      </c>
      <c r="F41" s="53" t="str">
        <f t="shared" si="12"/>
        <v>1</v>
      </c>
      <c r="G41" s="62">
        <f t="shared" si="13"/>
        <v>-128.45499999999998</v>
      </c>
      <c r="H41" s="53" t="str">
        <f t="shared" si="14"/>
        <v>0</v>
      </c>
      <c r="I41" s="62">
        <f t="shared" si="15"/>
        <v>-127.45499999999998</v>
      </c>
      <c r="J41" s="53" t="str">
        <f t="shared" si="16"/>
        <v>0</v>
      </c>
      <c r="K41" s="62">
        <f t="shared" si="17"/>
        <v>-380.255</v>
      </c>
      <c r="L41" s="53" t="str">
        <f t="shared" si="18"/>
        <v>0</v>
      </c>
      <c r="M41" s="62">
        <f t="shared" si="19"/>
        <v>117.89657142857143</v>
      </c>
      <c r="N41" s="53" t="str">
        <f t="shared" si="20"/>
        <v>0</v>
      </c>
      <c r="O41" s="69">
        <f t="shared" si="21"/>
        <v>1.3777777777777778</v>
      </c>
      <c r="P41" s="70">
        <v>9</v>
      </c>
      <c r="Q41" s="3"/>
      <c r="R41" s="64" t="str">
        <f t="shared" si="1"/>
        <v>1</v>
      </c>
      <c r="S41" s="64">
        <f t="shared" si="2"/>
        <v>1</v>
      </c>
      <c r="T41" s="64" t="str">
        <f t="shared" si="3"/>
        <v>0</v>
      </c>
      <c r="U41" s="64">
        <f t="shared" si="4"/>
        <v>0</v>
      </c>
      <c r="V41" s="64" t="str">
        <f t="shared" si="5"/>
        <v>0</v>
      </c>
      <c r="W41" s="64">
        <f t="shared" si="6"/>
        <v>0</v>
      </c>
      <c r="X41" s="64" t="str">
        <f t="shared" si="7"/>
        <v>0</v>
      </c>
      <c r="Y41" s="64">
        <f t="shared" si="8"/>
        <v>0</v>
      </c>
      <c r="Z41" s="64" t="str">
        <f t="shared" si="9"/>
        <v>0</v>
      </c>
      <c r="AA41" s="64">
        <f t="shared" si="10"/>
        <v>0</v>
      </c>
      <c r="AB41" s="3"/>
      <c r="AE41" s="3"/>
      <c r="AF41" s="3"/>
      <c r="AG41" s="3"/>
      <c r="AH41" s="3"/>
      <c r="AI41" s="3"/>
      <c r="AJ41" s="3"/>
      <c r="AK41" s="3"/>
      <c r="AL41" s="3"/>
      <c r="AM41" s="3"/>
      <c r="AN41" s="3"/>
    </row>
    <row r="42" spans="1:40" ht="15.75" customHeight="1">
      <c r="A42" s="65">
        <v>43872</v>
      </c>
      <c r="B42" s="67">
        <f>Parâmetros!E31</f>
        <v>0.4</v>
      </c>
      <c r="C42" s="67">
        <f t="shared" si="22"/>
        <v>0.37874999999999992</v>
      </c>
      <c r="D42" s="68">
        <f>MAX(C506:C522)</f>
        <v>0</v>
      </c>
      <c r="E42" s="62">
        <f t="shared" si="11"/>
        <v>0</v>
      </c>
      <c r="F42" s="53" t="str">
        <f t="shared" si="12"/>
        <v>1</v>
      </c>
      <c r="G42" s="62">
        <f t="shared" si="13"/>
        <v>-134.5</v>
      </c>
      <c r="H42" s="53" t="str">
        <f t="shared" si="14"/>
        <v>0</v>
      </c>
      <c r="I42" s="62">
        <f t="shared" si="15"/>
        <v>-133.5</v>
      </c>
      <c r="J42" s="53" t="str">
        <f t="shared" si="16"/>
        <v>0</v>
      </c>
      <c r="K42" s="62">
        <f t="shared" si="17"/>
        <v>-392.5</v>
      </c>
      <c r="L42" s="53" t="str">
        <f t="shared" si="18"/>
        <v>0</v>
      </c>
      <c r="M42" s="62">
        <f t="shared" si="19"/>
        <v>116.14285714285715</v>
      </c>
      <c r="N42" s="53" t="str">
        <f t="shared" si="20"/>
        <v>0</v>
      </c>
      <c r="O42" s="69">
        <f t="shared" si="21"/>
        <v>0</v>
      </c>
      <c r="P42" s="70">
        <v>9</v>
      </c>
      <c r="Q42" s="3"/>
      <c r="R42" s="64" t="str">
        <f t="shared" si="1"/>
        <v>1</v>
      </c>
      <c r="S42" s="64">
        <f t="shared" si="2"/>
        <v>1</v>
      </c>
      <c r="T42" s="64" t="str">
        <f t="shared" si="3"/>
        <v>0</v>
      </c>
      <c r="U42" s="64">
        <f t="shared" si="4"/>
        <v>0</v>
      </c>
      <c r="V42" s="64" t="str">
        <f t="shared" si="5"/>
        <v>0</v>
      </c>
      <c r="W42" s="64">
        <f t="shared" si="6"/>
        <v>0</v>
      </c>
      <c r="X42" s="64" t="str">
        <f t="shared" si="7"/>
        <v>0</v>
      </c>
      <c r="Y42" s="64">
        <f t="shared" si="8"/>
        <v>0</v>
      </c>
      <c r="Z42" s="64" t="str">
        <f t="shared" si="9"/>
        <v>0</v>
      </c>
      <c r="AA42" s="64">
        <f t="shared" si="10"/>
        <v>0</v>
      </c>
      <c r="AB42" s="3"/>
      <c r="AE42" s="3"/>
      <c r="AF42" s="3"/>
      <c r="AG42" s="3"/>
      <c r="AH42" s="3"/>
      <c r="AI42" s="3"/>
      <c r="AJ42" s="3"/>
      <c r="AK42" s="3"/>
      <c r="AL42" s="3"/>
      <c r="AM42" s="3"/>
      <c r="AN42" s="3"/>
    </row>
    <row r="43" spans="1:40" ht="15.75" customHeight="1">
      <c r="A43" s="72">
        <v>43873</v>
      </c>
      <c r="B43" s="67">
        <f>Parâmetros!E32</f>
        <v>0.47</v>
      </c>
      <c r="C43" s="67">
        <f t="shared" si="22"/>
        <v>0.39874999999999994</v>
      </c>
      <c r="D43" s="73">
        <f>MAX(C523:C539)</f>
        <v>0</v>
      </c>
      <c r="E43" s="62">
        <f t="shared" si="11"/>
        <v>0</v>
      </c>
      <c r="F43" s="53" t="str">
        <f t="shared" si="12"/>
        <v>1</v>
      </c>
      <c r="G43" s="62">
        <f t="shared" si="13"/>
        <v>-134.5</v>
      </c>
      <c r="H43" s="53" t="str">
        <f t="shared" si="14"/>
        <v>0</v>
      </c>
      <c r="I43" s="62">
        <f t="shared" si="15"/>
        <v>-133.5</v>
      </c>
      <c r="J43" s="53" t="str">
        <f t="shared" si="16"/>
        <v>0</v>
      </c>
      <c r="K43" s="62">
        <f t="shared" si="17"/>
        <v>-392.5</v>
      </c>
      <c r="L43" s="53" t="str">
        <f t="shared" si="18"/>
        <v>0</v>
      </c>
      <c r="M43" s="62">
        <f t="shared" si="19"/>
        <v>116.14285714285715</v>
      </c>
      <c r="N43" s="53" t="str">
        <f t="shared" si="20"/>
        <v>0</v>
      </c>
      <c r="O43" s="84">
        <f t="shared" si="21"/>
        <v>0</v>
      </c>
      <c r="P43" s="74">
        <v>9</v>
      </c>
      <c r="Q43" s="3"/>
      <c r="R43" s="64" t="str">
        <f t="shared" si="1"/>
        <v>1</v>
      </c>
      <c r="S43" s="64">
        <f t="shared" si="2"/>
        <v>1</v>
      </c>
      <c r="T43" s="64" t="str">
        <f t="shared" si="3"/>
        <v>0</v>
      </c>
      <c r="U43" s="64">
        <f t="shared" si="4"/>
        <v>0</v>
      </c>
      <c r="V43" s="64" t="str">
        <f t="shared" si="5"/>
        <v>0</v>
      </c>
      <c r="W43" s="64">
        <f t="shared" si="6"/>
        <v>0</v>
      </c>
      <c r="X43" s="64" t="str">
        <f t="shared" si="7"/>
        <v>0</v>
      </c>
      <c r="Y43" s="64">
        <f t="shared" si="8"/>
        <v>0</v>
      </c>
      <c r="Z43" s="64" t="str">
        <f t="shared" si="9"/>
        <v>0</v>
      </c>
      <c r="AA43" s="64">
        <f t="shared" si="10"/>
        <v>0</v>
      </c>
      <c r="AB43" s="3"/>
      <c r="AE43" s="3"/>
      <c r="AF43" s="3"/>
      <c r="AG43" s="3"/>
      <c r="AH43" s="3"/>
      <c r="AI43" s="3"/>
      <c r="AJ43" s="3"/>
      <c r="AK43" s="3"/>
      <c r="AL43" s="3"/>
      <c r="AM43" s="3"/>
      <c r="AN43" s="3"/>
    </row>
    <row r="44" spans="1:40" ht="15.75" customHeight="1">
      <c r="A44" s="44"/>
      <c r="B44" s="67">
        <f>Parâmetros!E33</f>
        <v>0</v>
      </c>
      <c r="C44" s="67">
        <f t="shared" si="22"/>
        <v>0.39249999999999996</v>
      </c>
      <c r="D44" s="85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3"/>
      <c r="P44" s="3"/>
      <c r="Q44" s="3"/>
      <c r="R44" s="53"/>
      <c r="S44" s="64"/>
      <c r="T44" s="64"/>
      <c r="U44" s="64"/>
      <c r="V44" s="64"/>
      <c r="W44" s="64"/>
      <c r="X44" s="64"/>
      <c r="Y44" s="64"/>
      <c r="Z44" s="64"/>
      <c r="AA44" s="64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</row>
    <row r="45" spans="1:40" ht="15.75" customHeight="1">
      <c r="A45" s="44"/>
      <c r="B45" s="67">
        <f>Parâmetros!E34</f>
        <v>0</v>
      </c>
      <c r="C45" s="67">
        <f t="shared" si="22"/>
        <v>0.45874999999999999</v>
      </c>
      <c r="D45" s="85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</row>
    <row r="46" spans="1:40" ht="15.75" customHeight="1">
      <c r="A46" s="44"/>
      <c r="B46" s="67">
        <f>Parâmetros!E35</f>
        <v>0</v>
      </c>
      <c r="C46" s="67">
        <f t="shared" si="22"/>
        <v>0.53</v>
      </c>
      <c r="D46" s="85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64"/>
      <c r="S46" s="64">
        <f>SUM(S13:S43)</f>
        <v>31</v>
      </c>
      <c r="T46" s="53"/>
      <c r="U46" s="64">
        <f>SUM(U13:U43)</f>
        <v>0</v>
      </c>
      <c r="V46" s="3"/>
      <c r="W46" s="64">
        <f>SUM(W13:W43)</f>
        <v>0</v>
      </c>
      <c r="X46" s="3"/>
      <c r="Y46" s="64">
        <f>SUM(Y13:Y43)</f>
        <v>0</v>
      </c>
      <c r="Z46" s="3"/>
      <c r="AA46" s="64">
        <f>SUM(AA13:AA43)</f>
        <v>0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</row>
    <row r="47" spans="1:40" ht="15.75" customHeight="1">
      <c r="A47" s="44"/>
      <c r="B47" s="67">
        <f>Parâmetros!E36</f>
        <v>0.28999999999999998</v>
      </c>
      <c r="C47" s="67">
        <f t="shared" ref="C47:C63" si="23">AVERAGE(B61:B68)</f>
        <v>0.255</v>
      </c>
      <c r="D47" s="85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</row>
    <row r="48" spans="1:40" ht="15.75" customHeight="1">
      <c r="A48" s="44"/>
      <c r="B48" s="67">
        <f>Parâmetros!E37</f>
        <v>0.35</v>
      </c>
      <c r="C48" s="67">
        <f t="shared" si="23"/>
        <v>0.24249999999999999</v>
      </c>
      <c r="D48" s="85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</row>
    <row r="49" spans="1:40" ht="15.75" customHeight="1">
      <c r="A49" s="44"/>
      <c r="B49" s="67">
        <f>Parâmetros!E38</f>
        <v>0.38</v>
      </c>
      <c r="C49" s="67">
        <f t="shared" si="23"/>
        <v>0.27249999999999996</v>
      </c>
      <c r="D49" s="85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</row>
    <row r="50" spans="1:40" ht="15.75" customHeight="1">
      <c r="A50" s="44"/>
      <c r="B50" s="67">
        <f>Parâmetros!E39</f>
        <v>0.57999999999999996</v>
      </c>
      <c r="C50" s="67">
        <f t="shared" si="23"/>
        <v>0.30249999999999999</v>
      </c>
      <c r="D50" s="85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</row>
    <row r="51" spans="1:40" ht="15.75" customHeight="1">
      <c r="A51" s="44"/>
      <c r="B51" s="67">
        <f>Parâmetros!E40</f>
        <v>0</v>
      </c>
      <c r="C51" s="67">
        <f t="shared" si="23"/>
        <v>0.33124999999999999</v>
      </c>
      <c r="D51" s="85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</row>
    <row r="52" spans="1:40" ht="15.75" customHeight="1">
      <c r="A52" s="44"/>
      <c r="B52" s="67">
        <f>Parâmetros!E41</f>
        <v>0</v>
      </c>
      <c r="C52" s="67">
        <f t="shared" si="23"/>
        <v>0.36125000000000002</v>
      </c>
      <c r="D52" s="85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</row>
    <row r="53" spans="1:40" ht="15.75" customHeight="1">
      <c r="A53" s="44"/>
      <c r="B53" s="67">
        <f>Parâmetros!E42</f>
        <v>0.52</v>
      </c>
      <c r="C53" s="67">
        <f t="shared" si="23"/>
        <v>0.39125000000000004</v>
      </c>
      <c r="D53" s="85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</row>
    <row r="54" spans="1:40" ht="15.75" customHeight="1">
      <c r="A54" s="44"/>
      <c r="B54" s="67">
        <f>Parâmetros!E43</f>
        <v>0.56999999999999995</v>
      </c>
      <c r="C54" s="67">
        <f t="shared" si="23"/>
        <v>0.41625000000000001</v>
      </c>
      <c r="D54" s="85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</row>
    <row r="55" spans="1:40" ht="15.75" customHeight="1">
      <c r="A55" s="44"/>
      <c r="B55" s="67">
        <f>Parâmetros!E44</f>
        <v>0.47</v>
      </c>
      <c r="C55" s="67">
        <f t="shared" si="23"/>
        <v>0.36750000000000005</v>
      </c>
      <c r="D55" s="85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</row>
    <row r="56" spans="1:40" ht="15.75" customHeight="1">
      <c r="A56" s="44"/>
      <c r="B56" s="67">
        <f>Parâmetros!E45</f>
        <v>0.51</v>
      </c>
      <c r="C56" s="67">
        <f t="shared" si="23"/>
        <v>0.3175</v>
      </c>
      <c r="D56" s="85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</row>
    <row r="57" spans="1:40" ht="15.75" customHeight="1">
      <c r="A57" s="44"/>
      <c r="B57" s="67">
        <f>Parâmetros!E46</f>
        <v>0.54</v>
      </c>
      <c r="C57" s="67">
        <f t="shared" si="23"/>
        <v>0.27</v>
      </c>
      <c r="D57" s="85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</row>
    <row r="58" spans="1:40" ht="15.75" customHeight="1">
      <c r="A58" s="44"/>
      <c r="B58" s="67">
        <f>Parâmetros!E47</f>
        <v>0.53</v>
      </c>
      <c r="C58" s="67">
        <f t="shared" si="23"/>
        <v>0.26500000000000001</v>
      </c>
      <c r="D58" s="85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</row>
    <row r="59" spans="1:40" ht="15.75" customHeight="1">
      <c r="A59" s="44"/>
      <c r="B59" s="67">
        <f>Parâmetros!E48</f>
        <v>0.53</v>
      </c>
      <c r="C59" s="67">
        <f t="shared" si="23"/>
        <v>0.255</v>
      </c>
      <c r="D59" s="85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</row>
    <row r="60" spans="1:40" ht="15.75" customHeight="1">
      <c r="A60" s="44"/>
      <c r="B60" s="67">
        <f>Parâmetros!E49</f>
        <v>0.56999999999999995</v>
      </c>
      <c r="C60" s="67">
        <f t="shared" si="23"/>
        <v>0.24125000000000002</v>
      </c>
      <c r="D60" s="85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</row>
    <row r="61" spans="1:40" ht="15.75" customHeight="1">
      <c r="A61" s="44"/>
      <c r="B61" s="67">
        <f>Parâmetros!E50</f>
        <v>0.5</v>
      </c>
      <c r="C61" s="67">
        <f t="shared" si="23"/>
        <v>0.2225</v>
      </c>
      <c r="D61" s="85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</row>
    <row r="62" spans="1:40" ht="15.75" customHeight="1">
      <c r="A62" s="44"/>
      <c r="B62" s="67">
        <f>Parâmetros!E51</f>
        <v>0.14000000000000001</v>
      </c>
      <c r="C62" s="67">
        <f t="shared" si="23"/>
        <v>0.20375000000000001</v>
      </c>
      <c r="D62" s="85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</row>
    <row r="63" spans="1:40" ht="15.75" customHeight="1">
      <c r="A63" s="44"/>
      <c r="B63" s="67">
        <f>Parâmetros!E52</f>
        <v>0.17</v>
      </c>
      <c r="C63" s="67">
        <f t="shared" si="23"/>
        <v>0.24125000000000002</v>
      </c>
      <c r="D63" s="85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</row>
    <row r="64" spans="1:40" ht="15.75" customHeight="1">
      <c r="A64" s="44"/>
      <c r="B64" s="67">
        <f>Parâmetros!E53</f>
        <v>0.17</v>
      </c>
      <c r="C64" s="67">
        <f t="shared" ref="C64:C80" si="24">AVERAGE(B85:B92)</f>
        <v>0.19625000000000001</v>
      </c>
      <c r="D64" s="85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</row>
    <row r="65" spans="1:40" ht="15.75" customHeight="1">
      <c r="A65" s="44"/>
      <c r="B65" s="67">
        <f>Parâmetros!E54</f>
        <v>0.19</v>
      </c>
      <c r="C65" s="67">
        <f t="shared" si="24"/>
        <v>0.20375000000000001</v>
      </c>
      <c r="D65" s="85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</row>
    <row r="66" spans="1:40" ht="15.75" customHeight="1">
      <c r="A66" s="44"/>
      <c r="B66" s="67">
        <f>Parâmetros!E55</f>
        <v>0.21</v>
      </c>
      <c r="C66" s="67">
        <f t="shared" si="24"/>
        <v>0.23375000000000001</v>
      </c>
      <c r="D66" s="85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</row>
    <row r="67" spans="1:40" ht="15.75" customHeight="1">
      <c r="A67" s="44"/>
      <c r="B67" s="67">
        <f>Parâmetros!E56</f>
        <v>0.27</v>
      </c>
      <c r="C67" s="67">
        <f t="shared" si="24"/>
        <v>0.25</v>
      </c>
      <c r="D67" s="85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</row>
    <row r="68" spans="1:40" ht="15.75" customHeight="1">
      <c r="A68" s="44"/>
      <c r="B68" s="67">
        <f>Parâmetros!E57</f>
        <v>0.39</v>
      </c>
      <c r="C68" s="67">
        <f t="shared" si="24"/>
        <v>0.26124999999999998</v>
      </c>
      <c r="D68" s="85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</row>
    <row r="69" spans="1:40" ht="15.75" customHeight="1">
      <c r="A69" s="44"/>
      <c r="B69" s="67">
        <f>Parâmetros!E58</f>
        <v>0.4</v>
      </c>
      <c r="C69" s="67">
        <f t="shared" si="24"/>
        <v>0.27374999999999999</v>
      </c>
      <c r="D69" s="85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</row>
    <row r="70" spans="1:40" ht="15.75" customHeight="1">
      <c r="A70" s="44"/>
      <c r="B70" s="67">
        <f>Parâmetros!E59</f>
        <v>0.38</v>
      </c>
      <c r="C70" s="67">
        <f t="shared" si="24"/>
        <v>0.28375</v>
      </c>
      <c r="D70" s="85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</row>
    <row r="71" spans="1:40" ht="15.75" customHeight="1">
      <c r="A71" s="44"/>
      <c r="B71" s="67">
        <f>Parâmetros!E60</f>
        <v>0.41</v>
      </c>
      <c r="C71" s="67">
        <f t="shared" si="24"/>
        <v>0.29125000000000001</v>
      </c>
      <c r="D71" s="85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</row>
    <row r="72" spans="1:40" ht="15.75" customHeight="1">
      <c r="A72" s="44"/>
      <c r="B72" s="67">
        <f>Parâmetros!E61</f>
        <v>0.4</v>
      </c>
      <c r="C72" s="67">
        <f t="shared" si="24"/>
        <v>0.29374999999999996</v>
      </c>
      <c r="D72" s="85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</row>
    <row r="73" spans="1:40" ht="15.75" customHeight="1">
      <c r="A73" s="44"/>
      <c r="B73" s="67">
        <f>Parâmetros!E62</f>
        <v>0.43</v>
      </c>
      <c r="C73" s="67">
        <f t="shared" si="24"/>
        <v>0.28999999999999998</v>
      </c>
      <c r="D73" s="85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</row>
    <row r="74" spans="1:40" ht="15.75" customHeight="1">
      <c r="A74" s="44"/>
      <c r="B74" s="67">
        <f>Parâmetros!E63</f>
        <v>0.45</v>
      </c>
      <c r="C74" s="67">
        <f t="shared" si="24"/>
        <v>0.28375</v>
      </c>
      <c r="D74" s="85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</row>
    <row r="75" spans="1:40" ht="15.75" customHeight="1">
      <c r="A75" s="44"/>
      <c r="B75" s="67">
        <f>Parâmetros!E64</f>
        <v>0.47</v>
      </c>
      <c r="C75" s="67">
        <f t="shared" si="24"/>
        <v>0.31875000000000003</v>
      </c>
      <c r="D75" s="85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</row>
    <row r="76" spans="1:40" ht="15.75" customHeight="1">
      <c r="A76" s="44"/>
      <c r="B76" s="67">
        <f>Parâmetros!E65</f>
        <v>0</v>
      </c>
      <c r="C76" s="67">
        <f t="shared" si="24"/>
        <v>0.34375000000000006</v>
      </c>
      <c r="D76" s="85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</row>
    <row r="77" spans="1:40" ht="15.75" customHeight="1">
      <c r="A77" s="44"/>
      <c r="B77" s="67">
        <f>Parâmetros!E66</f>
        <v>0</v>
      </c>
      <c r="C77" s="67">
        <f t="shared" si="24"/>
        <v>0.37250000000000005</v>
      </c>
      <c r="D77" s="85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1:40" ht="15.75" customHeight="1">
      <c r="A78" s="44"/>
      <c r="B78" s="67">
        <f>Parâmetros!E67</f>
        <v>0</v>
      </c>
      <c r="C78" s="67">
        <f t="shared" si="24"/>
        <v>0.40250000000000008</v>
      </c>
      <c r="D78" s="85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</row>
    <row r="79" spans="1:40" ht="15.75" customHeight="1">
      <c r="A79" s="44"/>
      <c r="B79" s="67">
        <f>Parâmetros!E68</f>
        <v>0.37</v>
      </c>
      <c r="C79" s="67">
        <f t="shared" si="24"/>
        <v>0.42999999999999994</v>
      </c>
      <c r="D79" s="85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spans="1:40" ht="15.75" customHeight="1">
      <c r="A80" s="44"/>
      <c r="B80" s="67">
        <f>Parâmetros!E69</f>
        <v>0.32</v>
      </c>
      <c r="C80" s="67">
        <f t="shared" si="24"/>
        <v>0.45499999999999996</v>
      </c>
      <c r="D80" s="85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</row>
    <row r="81" spans="1:40" ht="15.75" customHeight="1">
      <c r="A81" s="44"/>
      <c r="B81" s="67">
        <f>Parâmetros!E70</f>
        <v>0.32</v>
      </c>
      <c r="C81" s="67">
        <f t="shared" ref="C81:C97" si="25">AVERAGE(B109:B116)</f>
        <v>0.28875000000000001</v>
      </c>
      <c r="D81" s="85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</row>
    <row r="82" spans="1:40" ht="15.75" customHeight="1">
      <c r="A82" s="44"/>
      <c r="B82" s="67">
        <f>Parâmetros!E71</f>
        <v>0.3</v>
      </c>
      <c r="C82" s="67">
        <f t="shared" si="25"/>
        <v>0.28000000000000003</v>
      </c>
      <c r="D82" s="85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</row>
    <row r="83" spans="1:40" ht="15.75" customHeight="1">
      <c r="A83" s="44"/>
      <c r="B83" s="67">
        <f>Parâmetros!E72</f>
        <v>0.32</v>
      </c>
      <c r="C83" s="67">
        <f t="shared" si="25"/>
        <v>0.29875000000000002</v>
      </c>
      <c r="D83" s="85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</row>
    <row r="84" spans="1:40" ht="15.75" customHeight="1">
      <c r="A84" s="44"/>
      <c r="B84" s="67">
        <f>Parâmetros!E73</f>
        <v>0.3</v>
      </c>
      <c r="C84" s="67">
        <f t="shared" si="25"/>
        <v>0.30624999999999997</v>
      </c>
      <c r="D84" s="85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</row>
    <row r="85" spans="1:40" ht="15.75" customHeight="1">
      <c r="A85" s="44"/>
      <c r="B85" s="67">
        <f>Parâmetros!E74</f>
        <v>0.27</v>
      </c>
      <c r="C85" s="67">
        <f t="shared" si="25"/>
        <v>0.31624999999999998</v>
      </c>
      <c r="D85" s="85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</row>
    <row r="86" spans="1:40" ht="15.75" customHeight="1">
      <c r="A86" s="44"/>
      <c r="B86" s="67">
        <f>Parâmetros!E75</f>
        <v>0.13</v>
      </c>
      <c r="C86" s="67">
        <f t="shared" si="25"/>
        <v>0.33000000000000007</v>
      </c>
      <c r="D86" s="85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</row>
    <row r="87" spans="1:40" ht="15.75" customHeight="1">
      <c r="A87" s="44"/>
      <c r="B87" s="67">
        <f>Parâmetros!E76</f>
        <v>0.16</v>
      </c>
      <c r="C87" s="67">
        <f t="shared" si="25"/>
        <v>0.34500000000000003</v>
      </c>
      <c r="D87" s="85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</row>
    <row r="88" spans="1:40" ht="15.75" customHeight="1">
      <c r="A88" s="44"/>
      <c r="B88" s="67">
        <f>Parâmetros!E77</f>
        <v>0.16</v>
      </c>
      <c r="C88" s="67">
        <f t="shared" si="25"/>
        <v>0.34625000000000006</v>
      </c>
      <c r="D88" s="85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</row>
    <row r="89" spans="1:40" ht="15.75" customHeight="1">
      <c r="A89" s="44"/>
      <c r="B89" s="67">
        <f>Parâmetros!E78</f>
        <v>0.17</v>
      </c>
      <c r="C89" s="67">
        <f t="shared" si="25"/>
        <v>0.29874999999999996</v>
      </c>
      <c r="D89" s="85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</row>
    <row r="90" spans="1:40" ht="15.75" customHeight="1">
      <c r="A90" s="44"/>
      <c r="B90" s="67">
        <f>Parâmetros!E79</f>
        <v>0.19</v>
      </c>
      <c r="C90" s="67">
        <f t="shared" si="25"/>
        <v>0.28875000000000001</v>
      </c>
      <c r="D90" s="85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</row>
    <row r="91" spans="1:40" ht="15.75" customHeight="1">
      <c r="A91" s="44"/>
      <c r="B91" s="67">
        <f>Parâmetros!E80</f>
        <v>0.21</v>
      </c>
      <c r="C91" s="67">
        <f t="shared" si="25"/>
        <v>0.28875000000000001</v>
      </c>
      <c r="D91" s="85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</row>
    <row r="92" spans="1:40" ht="15.75" customHeight="1">
      <c r="A92" s="44"/>
      <c r="B92" s="67">
        <f>Parâmetros!E81</f>
        <v>0.28000000000000003</v>
      </c>
      <c r="C92" s="67">
        <f t="shared" si="25"/>
        <v>0.32874999999999999</v>
      </c>
      <c r="D92" s="85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</row>
    <row r="93" spans="1:40" ht="15.75" customHeight="1">
      <c r="A93" s="44"/>
      <c r="B93" s="67">
        <f>Parâmetros!E82</f>
        <v>0.33</v>
      </c>
      <c r="C93" s="67">
        <f t="shared" si="25"/>
        <v>0.35125000000000006</v>
      </c>
      <c r="D93" s="85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</row>
    <row r="94" spans="1:40" ht="15.75" customHeight="1">
      <c r="A94" s="44"/>
      <c r="B94" s="67">
        <f>Parâmetros!E83</f>
        <v>0.37</v>
      </c>
      <c r="C94" s="67">
        <f t="shared" si="25"/>
        <v>0.37500000000000006</v>
      </c>
      <c r="D94" s="85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</row>
    <row r="95" spans="1:40" ht="15.75" customHeight="1">
      <c r="A95" s="44"/>
      <c r="B95" s="67">
        <f>Parâmetros!E84</f>
        <v>0.28999999999999998</v>
      </c>
      <c r="C95" s="67">
        <f t="shared" si="25"/>
        <v>0.39750000000000008</v>
      </c>
      <c r="D95" s="85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</row>
    <row r="96" spans="1:40" ht="15.75" customHeight="1">
      <c r="A96" s="44"/>
      <c r="B96" s="67">
        <f>Parâmetros!E85</f>
        <v>0.25</v>
      </c>
      <c r="C96" s="67">
        <f t="shared" si="25"/>
        <v>0.42625000000000002</v>
      </c>
      <c r="D96" s="85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</row>
    <row r="97" spans="1:40" ht="15.75" customHeight="1">
      <c r="A97" s="44"/>
      <c r="B97" s="67">
        <f>Parâmetros!E86</f>
        <v>0.27</v>
      </c>
      <c r="C97" s="67">
        <f t="shared" si="25"/>
        <v>0.45625000000000004</v>
      </c>
      <c r="D97" s="85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</row>
    <row r="98" spans="1:40" ht="15.75" customHeight="1">
      <c r="A98" s="44"/>
      <c r="B98" s="67">
        <f>Parâmetros!E87</f>
        <v>0.27</v>
      </c>
      <c r="C98" s="67">
        <f t="shared" ref="C98:C114" si="26">AVERAGE(B133:B140)</f>
        <v>0.29375000000000001</v>
      </c>
      <c r="D98" s="85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</row>
    <row r="99" spans="1:40" ht="15.75" customHeight="1">
      <c r="A99" s="44"/>
      <c r="B99" s="67">
        <f>Parâmetros!E88</f>
        <v>0.27</v>
      </c>
      <c r="C99" s="67">
        <f t="shared" si="26"/>
        <v>0.29000000000000004</v>
      </c>
      <c r="D99" s="85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</row>
    <row r="100" spans="1:40" ht="15.75" customHeight="1">
      <c r="A100" s="44"/>
      <c r="B100" s="67">
        <f>Parâmetros!E89</f>
        <v>0.3</v>
      </c>
      <c r="C100" s="67">
        <f t="shared" si="26"/>
        <v>0.30000000000000004</v>
      </c>
      <c r="D100" s="85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</row>
    <row r="101" spans="1:40" ht="15.75" customHeight="1">
      <c r="A101" s="44"/>
      <c r="B101" s="67">
        <f>Parâmetros!E90</f>
        <v>0.3</v>
      </c>
      <c r="C101" s="67">
        <f t="shared" si="26"/>
        <v>0.31250000000000006</v>
      </c>
      <c r="D101" s="85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</row>
    <row r="102" spans="1:40" ht="15.75" customHeight="1">
      <c r="A102" s="44"/>
      <c r="B102" s="67">
        <f>Parâmetros!E91</f>
        <v>0.32</v>
      </c>
      <c r="C102" s="67">
        <f t="shared" si="26"/>
        <v>0.32125000000000004</v>
      </c>
      <c r="D102" s="85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</row>
    <row r="103" spans="1:40" ht="15.75" customHeight="1">
      <c r="A103" s="44"/>
      <c r="B103" s="67">
        <f>Parâmetros!E92</f>
        <v>0.56999999999999995</v>
      </c>
      <c r="C103" s="67">
        <f t="shared" si="26"/>
        <v>0.32874999999999999</v>
      </c>
      <c r="D103" s="85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</row>
    <row r="104" spans="1:40" ht="15.75" customHeight="1">
      <c r="A104" s="44"/>
      <c r="B104" s="67">
        <f>Parâmetros!E93</f>
        <v>0.45</v>
      </c>
      <c r="C104" s="67">
        <f t="shared" si="26"/>
        <v>0.33374999999999999</v>
      </c>
      <c r="D104" s="85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</row>
    <row r="105" spans="1:40" ht="15.75" customHeight="1">
      <c r="A105" s="44"/>
      <c r="B105" s="67">
        <f>Parâmetros!E94</f>
        <v>0.5</v>
      </c>
      <c r="C105" s="67">
        <f t="shared" si="26"/>
        <v>0.33499999999999996</v>
      </c>
      <c r="D105" s="85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</row>
    <row r="106" spans="1:40" ht="15.75" customHeight="1">
      <c r="A106" s="44"/>
      <c r="B106" s="67">
        <f>Parâmetros!E95</f>
        <v>0.51</v>
      </c>
      <c r="C106" s="67">
        <f t="shared" si="26"/>
        <v>0.33499999999999996</v>
      </c>
      <c r="D106" s="85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</row>
    <row r="107" spans="1:40" ht="15.75" customHeight="1">
      <c r="A107" s="44"/>
      <c r="B107" s="67">
        <f>Parâmetros!E96</f>
        <v>0.49</v>
      </c>
      <c r="C107" s="67">
        <f t="shared" si="26"/>
        <v>0.33499999999999996</v>
      </c>
      <c r="D107" s="85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</row>
    <row r="108" spans="1:40" ht="15.75" customHeight="1">
      <c r="A108" s="44"/>
      <c r="B108" s="67">
        <f>Parâmetros!E97</f>
        <v>0.5</v>
      </c>
      <c r="C108" s="67">
        <f t="shared" si="26"/>
        <v>0.33875</v>
      </c>
      <c r="D108" s="85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</row>
    <row r="109" spans="1:40" ht="15.75" customHeight="1">
      <c r="A109" s="44"/>
      <c r="B109" s="67">
        <f>Parâmetros!E98</f>
        <v>0.46</v>
      </c>
      <c r="C109" s="67">
        <f t="shared" si="26"/>
        <v>0.34375</v>
      </c>
      <c r="D109" s="85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</row>
    <row r="110" spans="1:40" ht="15.75" customHeight="1">
      <c r="A110" s="44"/>
      <c r="B110" s="67">
        <f>Parâmetros!E99</f>
        <v>0.17</v>
      </c>
      <c r="C110" s="67">
        <f t="shared" si="26"/>
        <v>0.35250000000000004</v>
      </c>
      <c r="D110" s="85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</row>
    <row r="111" spans="1:40" ht="15.75" customHeight="1">
      <c r="A111" s="44"/>
      <c r="B111" s="67">
        <f>Parâmetros!E100</f>
        <v>0.19</v>
      </c>
      <c r="C111" s="67">
        <f t="shared" si="26"/>
        <v>0.36500000000000005</v>
      </c>
      <c r="D111" s="85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</row>
    <row r="112" spans="1:40" ht="15.75" customHeight="1">
      <c r="A112" s="44"/>
      <c r="B112" s="67">
        <f>Parâmetros!E101</f>
        <v>0.19</v>
      </c>
      <c r="C112" s="67">
        <f t="shared" si="26"/>
        <v>0.37750000000000006</v>
      </c>
      <c r="D112" s="85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</row>
    <row r="113" spans="1:40" ht="15.75" customHeight="1">
      <c r="A113" s="44"/>
      <c r="B113" s="67">
        <f>Parâmetros!E102</f>
        <v>0.2</v>
      </c>
      <c r="C113" s="67">
        <f t="shared" si="26"/>
        <v>0.39125000000000004</v>
      </c>
      <c r="D113" s="85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</row>
    <row r="114" spans="1:40" ht="15.75" customHeight="1">
      <c r="A114" s="44"/>
      <c r="B114" s="67">
        <f>Parâmetros!E103</f>
        <v>0.21</v>
      </c>
      <c r="C114" s="67">
        <f t="shared" si="26"/>
        <v>0.40375</v>
      </c>
      <c r="D114" s="85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</row>
    <row r="115" spans="1:40" ht="15.75" customHeight="1">
      <c r="A115" s="44"/>
      <c r="B115" s="67">
        <f>Parâmetros!E104</f>
        <v>0.25</v>
      </c>
      <c r="C115" s="67">
        <f t="shared" ref="C115:C131" si="27">AVERAGE(B157:B164)</f>
        <v>0.19999999999999998</v>
      </c>
      <c r="D115" s="85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</row>
    <row r="116" spans="1:40" ht="15.75" customHeight="1">
      <c r="A116" s="44"/>
      <c r="B116" s="67">
        <f>Parâmetros!E105</f>
        <v>0.64</v>
      </c>
      <c r="C116" s="67">
        <f t="shared" si="27"/>
        <v>0.17624999999999999</v>
      </c>
      <c r="D116" s="85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</row>
    <row r="117" spans="1:40" ht="15.75" customHeight="1">
      <c r="A117" s="44"/>
      <c r="B117" s="67">
        <f>Parâmetros!E106</f>
        <v>0.39</v>
      </c>
      <c r="C117" s="67">
        <f t="shared" si="27"/>
        <v>0.1525</v>
      </c>
      <c r="D117" s="85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</row>
    <row r="118" spans="1:40" ht="15.75" customHeight="1">
      <c r="A118" s="44"/>
      <c r="B118" s="67">
        <f>Parâmetros!E107</f>
        <v>0.32</v>
      </c>
      <c r="C118" s="67">
        <f t="shared" si="27"/>
        <v>0.155</v>
      </c>
      <c r="D118" s="85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</row>
    <row r="119" spans="1:40" ht="15.75" customHeight="1">
      <c r="A119" s="44"/>
      <c r="B119" s="67">
        <f>Parâmetros!E108</f>
        <v>0.25</v>
      </c>
      <c r="C119" s="67">
        <f t="shared" si="27"/>
        <v>0.14250000000000002</v>
      </c>
      <c r="D119" s="85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</row>
    <row r="120" spans="1:40" ht="15.75" customHeight="1">
      <c r="A120" s="44"/>
      <c r="B120" s="67">
        <f>Parâmetros!E109</f>
        <v>0.27</v>
      </c>
      <c r="C120" s="67">
        <f t="shared" si="27"/>
        <v>0.15375000000000003</v>
      </c>
      <c r="D120" s="85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</row>
    <row r="121" spans="1:40" ht="15.75" customHeight="1">
      <c r="A121" s="44"/>
      <c r="B121" s="67">
        <f>Parâmetros!E110</f>
        <v>0.31</v>
      </c>
      <c r="C121" s="67">
        <f t="shared" si="27"/>
        <v>0.155</v>
      </c>
      <c r="D121" s="85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</row>
    <row r="122" spans="1:40" ht="15.75" customHeight="1">
      <c r="A122" s="44"/>
      <c r="B122" s="67">
        <f>Parâmetros!E111</f>
        <v>0.33</v>
      </c>
      <c r="C122" s="67">
        <f t="shared" si="27"/>
        <v>0.1575</v>
      </c>
      <c r="D122" s="85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</row>
    <row r="123" spans="1:40" ht="15.75" customHeight="1">
      <c r="A123" s="44"/>
      <c r="B123" s="67">
        <f>Parâmetros!E112</f>
        <v>0.26</v>
      </c>
      <c r="C123" s="67">
        <f t="shared" si="27"/>
        <v>0.1575</v>
      </c>
      <c r="D123" s="85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</row>
    <row r="124" spans="1:40" ht="15.75" customHeight="1">
      <c r="A124" s="44"/>
      <c r="B124" s="67">
        <f>Parâmetros!E113</f>
        <v>0.26</v>
      </c>
      <c r="C124" s="67">
        <f t="shared" si="27"/>
        <v>0.16375000000000001</v>
      </c>
      <c r="D124" s="85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</row>
    <row r="125" spans="1:40" ht="15.75" customHeight="1">
      <c r="A125" s="44"/>
      <c r="B125" s="67">
        <f>Parâmetros!E114</f>
        <v>0.31</v>
      </c>
      <c r="C125" s="67">
        <f t="shared" si="27"/>
        <v>0.19875000000000001</v>
      </c>
      <c r="D125" s="85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</row>
    <row r="126" spans="1:40" ht="15.75" customHeight="1">
      <c r="A126" s="44"/>
      <c r="B126" s="67">
        <f>Parâmetros!E115</f>
        <v>0.32</v>
      </c>
      <c r="C126" s="67">
        <f t="shared" si="27"/>
        <v>0.23124999999999998</v>
      </c>
      <c r="D126" s="85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</row>
    <row r="127" spans="1:40" ht="15.75" customHeight="1">
      <c r="A127" s="44"/>
      <c r="B127" s="67">
        <f>Parâmetros!E116</f>
        <v>0.56999999999999995</v>
      </c>
      <c r="C127" s="67">
        <f t="shared" si="27"/>
        <v>0.28749999999999998</v>
      </c>
      <c r="D127" s="85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</row>
    <row r="128" spans="1:40" ht="15.75" customHeight="1">
      <c r="A128" s="44"/>
      <c r="B128" s="67">
        <f>Parâmetros!E117</f>
        <v>0.45</v>
      </c>
      <c r="C128" s="67">
        <f t="shared" si="27"/>
        <v>0.32374999999999998</v>
      </c>
      <c r="D128" s="85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</row>
    <row r="129" spans="1:40" ht="15.75" customHeight="1">
      <c r="A129" s="44"/>
      <c r="B129" s="67">
        <f>Parâmetros!E118</f>
        <v>0.5</v>
      </c>
      <c r="C129" s="67">
        <f t="shared" si="27"/>
        <v>0.34375</v>
      </c>
      <c r="D129" s="85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</row>
    <row r="130" spans="1:40" ht="15.75" customHeight="1">
      <c r="A130" s="44"/>
      <c r="B130" s="67">
        <f>Parâmetros!E119</f>
        <v>0.51</v>
      </c>
      <c r="C130" s="67">
        <f t="shared" si="27"/>
        <v>0.36000000000000004</v>
      </c>
      <c r="D130" s="85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</row>
    <row r="131" spans="1:40" ht="15.75" customHeight="1">
      <c r="A131" s="44"/>
      <c r="B131" s="67">
        <f>Parâmetros!E120</f>
        <v>0.49</v>
      </c>
      <c r="C131" s="67">
        <f t="shared" si="27"/>
        <v>0.3775</v>
      </c>
      <c r="D131" s="85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</row>
    <row r="132" spans="1:40" ht="15.75" customHeight="1">
      <c r="A132" s="44"/>
      <c r="B132" s="67">
        <f>Parâmetros!E121</f>
        <v>0.5</v>
      </c>
      <c r="C132" s="67">
        <f t="shared" ref="C132:C148" si="28">AVERAGE(B181:B188)</f>
        <v>0.255</v>
      </c>
      <c r="D132" s="85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</row>
    <row r="133" spans="1:40" ht="15.75" customHeight="1">
      <c r="A133" s="44"/>
      <c r="B133" s="67">
        <f>Parâmetros!E122</f>
        <v>0.37</v>
      </c>
      <c r="C133" s="67">
        <f t="shared" si="28"/>
        <v>0.26874999999999999</v>
      </c>
      <c r="D133" s="85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</row>
    <row r="134" spans="1:40" ht="15.75" customHeight="1">
      <c r="A134" s="44"/>
      <c r="B134" s="67">
        <f>Parâmetros!E123</f>
        <v>0.25</v>
      </c>
      <c r="C134" s="67">
        <f t="shared" si="28"/>
        <v>0.28125</v>
      </c>
      <c r="D134" s="85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</row>
    <row r="135" spans="1:40" ht="15.75" customHeight="1">
      <c r="A135" s="44"/>
      <c r="B135" s="67">
        <f>Parâmetros!E124</f>
        <v>0.25</v>
      </c>
      <c r="C135" s="67">
        <f t="shared" si="28"/>
        <v>0.28250000000000003</v>
      </c>
      <c r="D135" s="85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</row>
    <row r="136" spans="1:40" ht="15.75" customHeight="1">
      <c r="A136" s="44"/>
      <c r="B136" s="67">
        <f>Parâmetros!E125</f>
        <v>0.27</v>
      </c>
      <c r="C136" s="67">
        <f t="shared" si="28"/>
        <v>0.27999999999999997</v>
      </c>
      <c r="D136" s="85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</row>
    <row r="137" spans="1:40" ht="15.75" customHeight="1">
      <c r="A137" s="44"/>
      <c r="B137" s="67">
        <f>Parâmetros!E126</f>
        <v>0.27</v>
      </c>
      <c r="C137" s="67">
        <f t="shared" si="28"/>
        <v>0.27625</v>
      </c>
      <c r="D137" s="85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</row>
    <row r="138" spans="1:40" ht="15.75" customHeight="1">
      <c r="A138" s="44"/>
      <c r="B138" s="67">
        <f>Parâmetros!E127</f>
        <v>0.28999999999999998</v>
      </c>
      <c r="C138" s="67">
        <f t="shared" si="28"/>
        <v>0.27625</v>
      </c>
      <c r="D138" s="85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</row>
    <row r="139" spans="1:40" ht="15.75" customHeight="1">
      <c r="A139" s="44"/>
      <c r="B139" s="67">
        <f>Parâmetros!E128</f>
        <v>0.31</v>
      </c>
      <c r="C139" s="67">
        <f t="shared" si="28"/>
        <v>0.26249999999999996</v>
      </c>
      <c r="D139" s="85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</row>
    <row r="140" spans="1:40" ht="15.75" customHeight="1">
      <c r="A140" s="44"/>
      <c r="B140" s="67">
        <f>Parâmetros!E129</f>
        <v>0.34</v>
      </c>
      <c r="C140" s="67">
        <f t="shared" si="28"/>
        <v>0.23499999999999996</v>
      </c>
      <c r="D140" s="85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</row>
    <row r="141" spans="1:40" ht="15.75" customHeight="1">
      <c r="A141" s="44"/>
      <c r="B141" s="67">
        <f>Parâmetros!E130</f>
        <v>0.34</v>
      </c>
      <c r="C141" s="67">
        <f t="shared" si="28"/>
        <v>0.20499999999999999</v>
      </c>
      <c r="D141" s="85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</row>
    <row r="142" spans="1:40" ht="15.75" customHeight="1">
      <c r="A142" s="44"/>
      <c r="B142" s="67">
        <f>Parâmetros!E131</f>
        <v>0.33</v>
      </c>
      <c r="C142" s="67">
        <f t="shared" si="28"/>
        <v>0.20249999999999999</v>
      </c>
      <c r="D142" s="85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</row>
    <row r="143" spans="1:40" ht="15.75" customHeight="1">
      <c r="A143" s="44"/>
      <c r="B143" s="67">
        <f>Parâmetros!E132</f>
        <v>0.35</v>
      </c>
      <c r="C143" s="67">
        <f t="shared" si="28"/>
        <v>0.23624999999999999</v>
      </c>
      <c r="D143" s="85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</row>
    <row r="144" spans="1:40" ht="15.75" customHeight="1">
      <c r="A144" s="44"/>
      <c r="B144" s="67">
        <f>Parâmetros!E133</f>
        <v>0.34</v>
      </c>
      <c r="C144" s="67">
        <f t="shared" si="28"/>
        <v>0.25750000000000001</v>
      </c>
      <c r="D144" s="85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</row>
    <row r="145" spans="1:40" ht="15.75" customHeight="1">
      <c r="A145" s="44"/>
      <c r="B145" s="67">
        <f>Parâmetros!E134</f>
        <v>0.33</v>
      </c>
      <c r="C145" s="67">
        <f t="shared" si="28"/>
        <v>0.27875</v>
      </c>
      <c r="D145" s="85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</row>
    <row r="146" spans="1:40" ht="15.75" customHeight="1">
      <c r="A146" s="44"/>
      <c r="B146" s="67">
        <f>Parâmetros!E135</f>
        <v>0.33</v>
      </c>
      <c r="C146" s="67">
        <f t="shared" si="28"/>
        <v>0.29000000000000004</v>
      </c>
      <c r="D146" s="85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</row>
    <row r="147" spans="1:40" ht="15.75" customHeight="1">
      <c r="A147" s="44"/>
      <c r="B147" s="67">
        <f>Parâmetros!E136</f>
        <v>0.32</v>
      </c>
      <c r="C147" s="67">
        <f t="shared" si="28"/>
        <v>0.30625000000000002</v>
      </c>
      <c r="D147" s="85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</row>
    <row r="148" spans="1:40" ht="15.75" customHeight="1">
      <c r="A148" s="44"/>
      <c r="B148" s="67">
        <f>Parâmetros!E137</f>
        <v>0.34</v>
      </c>
      <c r="C148" s="67">
        <f t="shared" si="28"/>
        <v>0.32874999999999999</v>
      </c>
      <c r="D148" s="85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</row>
    <row r="149" spans="1:40" ht="15.75" customHeight="1">
      <c r="A149" s="44"/>
      <c r="B149" s="67">
        <f>Parâmetros!E138</f>
        <v>0.34</v>
      </c>
      <c r="C149" s="67">
        <f t="shared" ref="C149:C165" si="29">AVERAGE(B205:B212)</f>
        <v>0.28249999999999997</v>
      </c>
      <c r="D149" s="85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</row>
    <row r="150" spans="1:40" ht="15.75" customHeight="1">
      <c r="A150" s="44"/>
      <c r="B150" s="67">
        <f>Parâmetros!E139</f>
        <v>0.36</v>
      </c>
      <c r="C150" s="67">
        <f t="shared" si="29"/>
        <v>0.28625</v>
      </c>
      <c r="D150" s="85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</row>
    <row r="151" spans="1:40" ht="15.75" customHeight="1">
      <c r="A151" s="44"/>
      <c r="B151" s="67">
        <f>Parâmetros!E140</f>
        <v>0.39</v>
      </c>
      <c r="C151" s="67">
        <f t="shared" si="29"/>
        <v>0.29875000000000002</v>
      </c>
      <c r="D151" s="85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</row>
    <row r="152" spans="1:40" ht="15.75" customHeight="1">
      <c r="A152" s="44"/>
      <c r="B152" s="67">
        <f>Parâmetros!E141</f>
        <v>0.41</v>
      </c>
      <c r="C152" s="67">
        <f t="shared" si="29"/>
        <v>0.30500000000000005</v>
      </c>
      <c r="D152" s="85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</row>
    <row r="153" spans="1:40" ht="15.75" customHeight="1">
      <c r="A153" s="44"/>
      <c r="B153" s="67">
        <f>Parâmetros!E142</f>
        <v>0.43</v>
      </c>
      <c r="C153" s="67">
        <f t="shared" si="29"/>
        <v>0.3075</v>
      </c>
      <c r="D153" s="85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</row>
    <row r="154" spans="1:40" ht="15.75" customHeight="1">
      <c r="A154" s="44"/>
      <c r="B154" s="67">
        <f>Parâmetros!E143</f>
        <v>0.43</v>
      </c>
      <c r="C154" s="67">
        <f t="shared" si="29"/>
        <v>0.30999999999999994</v>
      </c>
      <c r="D154" s="85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</row>
    <row r="155" spans="1:40" ht="15.75" customHeight="1">
      <c r="A155" s="44"/>
      <c r="B155" s="67">
        <f>Parâmetros!E144</f>
        <v>0.43</v>
      </c>
      <c r="C155" s="67">
        <f t="shared" si="29"/>
        <v>0.315</v>
      </c>
      <c r="D155" s="85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</row>
    <row r="156" spans="1:40" ht="15.75" customHeight="1">
      <c r="A156" s="44"/>
      <c r="B156" s="67">
        <f>Parâmetros!E145</f>
        <v>0.44</v>
      </c>
      <c r="C156" s="67">
        <f t="shared" si="29"/>
        <v>0.31125000000000003</v>
      </c>
      <c r="D156" s="85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</row>
    <row r="157" spans="1:40" ht="15.75" customHeight="1">
      <c r="A157" s="44"/>
      <c r="B157" s="67">
        <f>Parâmetros!E146</f>
        <v>0.41</v>
      </c>
      <c r="C157" s="67">
        <f t="shared" si="29"/>
        <v>0.29000000000000004</v>
      </c>
      <c r="D157" s="85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</row>
    <row r="158" spans="1:40" ht="15.75" customHeight="1">
      <c r="A158" s="44"/>
      <c r="B158" s="67">
        <f>Parâmetros!E147</f>
        <v>0.19</v>
      </c>
      <c r="C158" s="67">
        <f t="shared" si="29"/>
        <v>0.27625</v>
      </c>
      <c r="D158" s="85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</row>
    <row r="159" spans="1:40" ht="15.75" customHeight="1">
      <c r="A159" s="44"/>
      <c r="B159" s="67">
        <f>Parâmetros!E148</f>
        <v>0.18</v>
      </c>
      <c r="C159" s="67">
        <f t="shared" si="29"/>
        <v>0.27374999999999999</v>
      </c>
      <c r="D159" s="85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</row>
    <row r="160" spans="1:40" ht="15.75" customHeight="1">
      <c r="A160" s="44"/>
      <c r="B160" s="67">
        <f>Parâmetros!E149</f>
        <v>0.18</v>
      </c>
      <c r="C160" s="67">
        <f t="shared" si="29"/>
        <v>0.30500000000000005</v>
      </c>
      <c r="D160" s="85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</row>
    <row r="161" spans="1:40" ht="15.75" customHeight="1">
      <c r="A161" s="44"/>
      <c r="B161" s="67">
        <f>Parâmetros!E150</f>
        <v>0</v>
      </c>
      <c r="C161" s="67">
        <f t="shared" si="29"/>
        <v>0.31750000000000006</v>
      </c>
      <c r="D161" s="85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</row>
    <row r="162" spans="1:40" ht="15.75" customHeight="1">
      <c r="A162" s="44"/>
      <c r="B162" s="67">
        <f>Parâmetros!E151</f>
        <v>0.2</v>
      </c>
      <c r="C162" s="67">
        <f t="shared" si="29"/>
        <v>0.32625000000000004</v>
      </c>
      <c r="D162" s="85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</row>
    <row r="163" spans="1:40" ht="15.75" customHeight="1">
      <c r="A163" s="44"/>
      <c r="B163" s="67">
        <f>Parâmetros!E152</f>
        <v>0.22</v>
      </c>
      <c r="C163" s="67">
        <f t="shared" si="29"/>
        <v>0.32750000000000001</v>
      </c>
      <c r="D163" s="85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</row>
    <row r="164" spans="1:40" ht="15.75" customHeight="1">
      <c r="A164" s="44"/>
      <c r="B164" s="67">
        <f>Parâmetros!E153</f>
        <v>0.22</v>
      </c>
      <c r="C164" s="67">
        <f t="shared" si="29"/>
        <v>0.33500000000000002</v>
      </c>
      <c r="D164" s="85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5" spans="1:40" ht="15.75" customHeight="1">
      <c r="A165" s="44"/>
      <c r="B165" s="67">
        <f>Parâmetros!E154</f>
        <v>0.22</v>
      </c>
      <c r="C165" s="67">
        <f t="shared" si="29"/>
        <v>0.33999999999999997</v>
      </c>
      <c r="D165" s="85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</row>
    <row r="166" spans="1:40" ht="15.75" customHeight="1">
      <c r="A166" s="44"/>
      <c r="B166" s="67">
        <f>Parâmetros!E155</f>
        <v>0</v>
      </c>
      <c r="C166" s="67">
        <f t="shared" ref="C166:C182" si="30">AVERAGE(B229:B236)</f>
        <v>0.28249999999999997</v>
      </c>
      <c r="D166" s="85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</row>
    <row r="167" spans="1:40" ht="15.75" customHeight="1">
      <c r="A167" s="44"/>
      <c r="B167" s="67">
        <f>Parâmetros!E156</f>
        <v>0.2</v>
      </c>
      <c r="C167" s="67">
        <f t="shared" si="30"/>
        <v>0.28625</v>
      </c>
      <c r="D167" s="85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</row>
    <row r="168" spans="1:40" ht="15.75" customHeight="1">
      <c r="A168" s="44"/>
      <c r="B168" s="67">
        <f>Parâmetros!E157</f>
        <v>0.08</v>
      </c>
      <c r="C168" s="67">
        <f t="shared" si="30"/>
        <v>0.29875000000000002</v>
      </c>
      <c r="D168" s="85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</row>
    <row r="169" spans="1:40" ht="15.75" customHeight="1">
      <c r="A169" s="44"/>
      <c r="B169" s="67">
        <f>Parâmetros!E158</f>
        <v>0.09</v>
      </c>
      <c r="C169" s="67">
        <f t="shared" si="30"/>
        <v>0.30500000000000005</v>
      </c>
      <c r="D169" s="85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</row>
    <row r="170" spans="1:40" ht="15.75" customHeight="1">
      <c r="A170" s="44"/>
      <c r="B170" s="67">
        <f>Parâmetros!E159</f>
        <v>0.21</v>
      </c>
      <c r="C170" s="67">
        <f t="shared" si="30"/>
        <v>0.3075</v>
      </c>
      <c r="D170" s="85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</row>
    <row r="171" spans="1:40" ht="15.75" customHeight="1">
      <c r="A171" s="44"/>
      <c r="B171" s="67">
        <f>Parâmetros!E160</f>
        <v>0.24</v>
      </c>
      <c r="C171" s="67">
        <f t="shared" si="30"/>
        <v>0.30999999999999994</v>
      </c>
      <c r="D171" s="85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</row>
    <row r="172" spans="1:40" ht="15.75" customHeight="1">
      <c r="A172" s="44"/>
      <c r="B172" s="67">
        <f>Parâmetros!E161</f>
        <v>0.22</v>
      </c>
      <c r="C172" s="67">
        <f t="shared" si="30"/>
        <v>0.315</v>
      </c>
      <c r="D172" s="85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</row>
    <row r="173" spans="1:40" ht="15.75" customHeight="1">
      <c r="A173" s="44"/>
      <c r="B173" s="67">
        <f>Parâmetros!E162</f>
        <v>0.27</v>
      </c>
      <c r="C173" s="67">
        <f t="shared" si="30"/>
        <v>0.31125000000000003</v>
      </c>
      <c r="D173" s="85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</row>
    <row r="174" spans="1:40" ht="15.75" customHeight="1">
      <c r="A174" s="44"/>
      <c r="B174" s="67">
        <f>Parâmetros!E163</f>
        <v>0.28000000000000003</v>
      </c>
      <c r="C174" s="67">
        <f t="shared" si="30"/>
        <v>0.29000000000000004</v>
      </c>
      <c r="D174" s="85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</row>
    <row r="175" spans="1:40" ht="15.75" customHeight="1">
      <c r="A175" s="44"/>
      <c r="B175" s="67">
        <f>Parâmetros!E164</f>
        <v>0.46</v>
      </c>
      <c r="C175" s="67">
        <f t="shared" si="30"/>
        <v>0.27625</v>
      </c>
      <c r="D175" s="85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</row>
    <row r="176" spans="1:40" ht="15.75" customHeight="1">
      <c r="A176" s="44"/>
      <c r="B176" s="67">
        <f>Parâmetros!E165</f>
        <v>0.53</v>
      </c>
      <c r="C176" s="67">
        <f t="shared" si="30"/>
        <v>0.27374999999999999</v>
      </c>
      <c r="D176" s="85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</row>
    <row r="177" spans="1:40" ht="15.75" customHeight="1">
      <c r="A177" s="44"/>
      <c r="B177" s="67">
        <f>Parâmetros!E166</f>
        <v>0.38</v>
      </c>
      <c r="C177" s="67">
        <f t="shared" si="30"/>
        <v>0.30500000000000005</v>
      </c>
      <c r="D177" s="85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</row>
    <row r="178" spans="1:40" ht="15.75" customHeight="1">
      <c r="A178" s="44"/>
      <c r="B178" s="67">
        <f>Parâmetros!E167</f>
        <v>0.37</v>
      </c>
      <c r="C178" s="67">
        <f t="shared" si="30"/>
        <v>0.31750000000000006</v>
      </c>
      <c r="D178" s="85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</row>
    <row r="179" spans="1:40" ht="15.75" customHeight="1">
      <c r="A179" s="44"/>
      <c r="B179" s="67">
        <f>Parâmetros!E168</f>
        <v>0.37</v>
      </c>
      <c r="C179" s="67">
        <f t="shared" si="30"/>
        <v>0.32625000000000004</v>
      </c>
      <c r="D179" s="85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</row>
    <row r="180" spans="1:40" ht="15.75" customHeight="1">
      <c r="A180" s="44"/>
      <c r="B180" s="67">
        <f>Parâmetros!E169</f>
        <v>0.36</v>
      </c>
      <c r="C180" s="67">
        <f t="shared" si="30"/>
        <v>0.32750000000000001</v>
      </c>
      <c r="D180" s="85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</row>
    <row r="181" spans="1:40" ht="15.75" customHeight="1">
      <c r="A181" s="44"/>
      <c r="B181" s="67">
        <f>Parâmetros!E170</f>
        <v>0.32</v>
      </c>
      <c r="C181" s="67">
        <f t="shared" si="30"/>
        <v>0.33500000000000002</v>
      </c>
      <c r="D181" s="85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</row>
    <row r="182" spans="1:40" ht="15.75" customHeight="1">
      <c r="A182" s="44"/>
      <c r="B182" s="67">
        <f>Parâmetros!E171</f>
        <v>0.16</v>
      </c>
      <c r="C182" s="67">
        <f t="shared" si="30"/>
        <v>0.33999999999999997</v>
      </c>
      <c r="D182" s="85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</row>
    <row r="183" spans="1:40" ht="15.75" customHeight="1">
      <c r="A183" s="44"/>
      <c r="B183" s="67">
        <f>Parâmetros!E172</f>
        <v>0.17</v>
      </c>
      <c r="C183" s="67">
        <f t="shared" ref="C183:C199" si="31">AVERAGE(B253:B260)</f>
        <v>0.30375000000000002</v>
      </c>
      <c r="D183" s="85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</row>
    <row r="184" spans="1:40" ht="15.75" customHeight="1">
      <c r="A184" s="44"/>
      <c r="B184" s="67">
        <f>Parâmetros!E173</f>
        <v>0.19</v>
      </c>
      <c r="C184" s="67">
        <f t="shared" si="31"/>
        <v>0.31</v>
      </c>
      <c r="D184" s="85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</row>
    <row r="185" spans="1:40" ht="15.75" customHeight="1">
      <c r="A185" s="44"/>
      <c r="B185" s="67">
        <f>Parâmetros!E174</f>
        <v>0.2</v>
      </c>
      <c r="C185" s="67">
        <f t="shared" si="31"/>
        <v>0.315</v>
      </c>
      <c r="D185" s="85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</row>
    <row r="186" spans="1:40" ht="15.75" customHeight="1">
      <c r="A186" s="44"/>
      <c r="B186" s="67">
        <f>Parâmetros!E175</f>
        <v>0.26</v>
      </c>
      <c r="C186" s="67">
        <f t="shared" si="31"/>
        <v>0.3175</v>
      </c>
      <c r="D186" s="85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</row>
    <row r="187" spans="1:40" ht="15.75" customHeight="1">
      <c r="A187" s="44"/>
      <c r="B187" s="67">
        <f>Parâmetros!E176</f>
        <v>0.32</v>
      </c>
      <c r="C187" s="67">
        <f t="shared" si="31"/>
        <v>0.32125000000000004</v>
      </c>
      <c r="D187" s="85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</row>
    <row r="188" spans="1:40" ht="15.75" customHeight="1">
      <c r="A188" s="44"/>
      <c r="B188" s="67">
        <f>Parâmetros!E177</f>
        <v>0.42</v>
      </c>
      <c r="C188" s="67">
        <f t="shared" si="31"/>
        <v>0.32874999999999999</v>
      </c>
      <c r="D188" s="85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</row>
    <row r="189" spans="1:40" ht="15.75" customHeight="1">
      <c r="A189" s="44"/>
      <c r="B189" s="67">
        <f>Parâmetros!E178</f>
        <v>0.43</v>
      </c>
      <c r="C189" s="67">
        <f t="shared" si="31"/>
        <v>0.33875</v>
      </c>
      <c r="D189" s="85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0" spans="1:40" ht="15.75" customHeight="1">
      <c r="A190" s="44"/>
      <c r="B190" s="67">
        <f>Parâmetros!E179</f>
        <v>0.26</v>
      </c>
      <c r="C190" s="67">
        <f t="shared" si="31"/>
        <v>0.34249999999999997</v>
      </c>
      <c r="D190" s="85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</row>
    <row r="191" spans="1:40" ht="15.75" customHeight="1">
      <c r="A191" s="44"/>
      <c r="B191" s="67">
        <f>Parâmetros!E180</f>
        <v>0.18</v>
      </c>
      <c r="C191" s="67">
        <f t="shared" si="31"/>
        <v>0.32624999999999998</v>
      </c>
      <c r="D191" s="85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</row>
    <row r="192" spans="1:40" ht="15.75" customHeight="1">
      <c r="A192" s="44"/>
      <c r="B192" s="67">
        <f>Parâmetros!E181</f>
        <v>0.17</v>
      </c>
      <c r="C192" s="67">
        <f t="shared" si="31"/>
        <v>0.31875000000000003</v>
      </c>
      <c r="D192" s="85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</row>
    <row r="193" spans="1:40" ht="15.75" customHeight="1">
      <c r="A193" s="44"/>
      <c r="B193" s="67">
        <f>Parâmetros!E182</f>
        <v>0.17</v>
      </c>
      <c r="C193" s="67">
        <f t="shared" si="31"/>
        <v>0.32125000000000004</v>
      </c>
      <c r="D193" s="85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</row>
    <row r="194" spans="1:40" ht="15.75" customHeight="1">
      <c r="A194" s="44"/>
      <c r="B194" s="67">
        <f>Parâmetros!E183</f>
        <v>0.26</v>
      </c>
      <c r="C194" s="67">
        <f t="shared" si="31"/>
        <v>0.35125000000000001</v>
      </c>
      <c r="D194" s="85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</row>
    <row r="195" spans="1:40" ht="15.75" customHeight="1">
      <c r="A195" s="44"/>
      <c r="B195" s="67">
        <f>Parâmetros!E184</f>
        <v>0.21</v>
      </c>
      <c r="C195" s="67">
        <f t="shared" si="31"/>
        <v>0.36749999999999999</v>
      </c>
      <c r="D195" s="85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</row>
    <row r="196" spans="1:40" ht="15.75" customHeight="1">
      <c r="A196" s="44"/>
      <c r="B196" s="67">
        <f>Parâmetros!E185</f>
        <v>0.2</v>
      </c>
      <c r="C196" s="67">
        <f t="shared" si="31"/>
        <v>0.37625000000000003</v>
      </c>
      <c r="D196" s="85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</row>
    <row r="197" spans="1:40" ht="15.75" customHeight="1">
      <c r="A197" s="44"/>
      <c r="B197" s="67">
        <f>Parâmetros!E186</f>
        <v>0.19</v>
      </c>
      <c r="C197" s="67">
        <f t="shared" si="31"/>
        <v>0.37874999999999998</v>
      </c>
      <c r="D197" s="85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</row>
    <row r="198" spans="1:40" ht="15.75" customHeight="1">
      <c r="A198" s="44"/>
      <c r="B198" s="67">
        <f>Parâmetros!E187</f>
        <v>0.24</v>
      </c>
      <c r="C198" s="67">
        <f t="shared" si="31"/>
        <v>0.38500000000000001</v>
      </c>
      <c r="D198" s="85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</row>
    <row r="199" spans="1:40" ht="15.75" customHeight="1">
      <c r="A199" s="44"/>
      <c r="B199" s="67">
        <f>Parâmetros!E188</f>
        <v>0.45</v>
      </c>
      <c r="C199" s="67">
        <f t="shared" si="31"/>
        <v>0.38749999999999996</v>
      </c>
      <c r="D199" s="85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</row>
    <row r="200" spans="1:40" ht="15.75" customHeight="1">
      <c r="A200" s="44"/>
      <c r="B200" s="67">
        <f>Parâmetros!E189</f>
        <v>0.34</v>
      </c>
      <c r="C200" s="67">
        <f t="shared" ref="C200:C216" si="32">AVERAGE(B277:B284)</f>
        <v>0.23749999999999999</v>
      </c>
      <c r="D200" s="85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</row>
    <row r="201" spans="1:40" ht="15.75" customHeight="1">
      <c r="A201" s="44"/>
      <c r="B201" s="67">
        <f>Parâmetros!E190</f>
        <v>0.34</v>
      </c>
      <c r="C201" s="67">
        <f t="shared" si="32"/>
        <v>0.19375000000000001</v>
      </c>
      <c r="D201" s="85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</row>
    <row r="202" spans="1:40" ht="15.75" customHeight="1">
      <c r="A202" s="44"/>
      <c r="B202" s="67">
        <f>Parâmetros!E191</f>
        <v>0.35</v>
      </c>
      <c r="C202" s="67">
        <f t="shared" si="32"/>
        <v>0.16250000000000001</v>
      </c>
      <c r="D202" s="85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3" spans="1:40" ht="15.75" customHeight="1">
      <c r="A203" s="44"/>
      <c r="B203" s="67">
        <f>Parâmetros!E192</f>
        <v>0.34</v>
      </c>
      <c r="C203" s="67">
        <f t="shared" si="32"/>
        <v>0.16</v>
      </c>
      <c r="D203" s="85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</row>
    <row r="204" spans="1:40" ht="15.75" customHeight="1">
      <c r="A204" s="44"/>
      <c r="B204" s="67">
        <f>Parâmetros!E193</f>
        <v>0.38</v>
      </c>
      <c r="C204" s="67">
        <f t="shared" si="32"/>
        <v>0.1575</v>
      </c>
      <c r="D204" s="85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</row>
    <row r="205" spans="1:40" ht="15.75" customHeight="1">
      <c r="A205" s="44"/>
      <c r="B205" s="67">
        <f>Parâmetros!E194</f>
        <v>0.35</v>
      </c>
      <c r="C205" s="67">
        <f t="shared" si="32"/>
        <v>0.15875</v>
      </c>
      <c r="D205" s="85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</row>
    <row r="206" spans="1:40" ht="15.75" customHeight="1">
      <c r="A206" s="44"/>
      <c r="B206" s="67">
        <f>Parâmetros!E195</f>
        <v>0.21</v>
      </c>
      <c r="C206" s="67">
        <f t="shared" si="32"/>
        <v>0.1575</v>
      </c>
      <c r="D206" s="85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</row>
    <row r="207" spans="1:40" ht="15.75" customHeight="1">
      <c r="A207" s="44"/>
      <c r="B207" s="67">
        <f>Parâmetros!E196</f>
        <v>0.21</v>
      </c>
      <c r="C207" s="67">
        <f t="shared" si="32"/>
        <v>0.15</v>
      </c>
      <c r="D207" s="85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</row>
    <row r="208" spans="1:40" ht="15.75" customHeight="1">
      <c r="A208" s="44"/>
      <c r="B208" s="67">
        <f>Parâmetros!E197</f>
        <v>0.23</v>
      </c>
      <c r="C208" s="67">
        <f t="shared" si="32"/>
        <v>0.18375</v>
      </c>
      <c r="D208" s="85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</row>
    <row r="209" spans="1:40" ht="15.75" customHeight="1">
      <c r="A209" s="44"/>
      <c r="B209" s="67">
        <f>Parâmetros!E198</f>
        <v>0.24</v>
      </c>
      <c r="C209" s="67">
        <f t="shared" si="32"/>
        <v>0.21875</v>
      </c>
      <c r="D209" s="85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</row>
    <row r="210" spans="1:40" ht="15.75" customHeight="1">
      <c r="A210" s="44"/>
      <c r="B210" s="67">
        <f>Parâmetros!E199</f>
        <v>0.27</v>
      </c>
      <c r="C210" s="67">
        <f t="shared" si="32"/>
        <v>0.25874999999999998</v>
      </c>
      <c r="D210" s="85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</row>
    <row r="211" spans="1:40" ht="15.75" customHeight="1">
      <c r="A211" s="44"/>
      <c r="B211" s="67">
        <f>Parâmetros!E200</f>
        <v>0.3</v>
      </c>
      <c r="C211" s="67">
        <f t="shared" si="32"/>
        <v>0.30000000000000004</v>
      </c>
      <c r="D211" s="85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</row>
    <row r="212" spans="1:40" ht="15.75" customHeight="1">
      <c r="A212" s="44"/>
      <c r="B212" s="67">
        <f>Parâmetros!E201</f>
        <v>0.45</v>
      </c>
      <c r="C212" s="67">
        <f t="shared" si="32"/>
        <v>0.32125000000000004</v>
      </c>
      <c r="D212" s="85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</row>
    <row r="213" spans="1:40" ht="15.75" customHeight="1">
      <c r="A213" s="44"/>
      <c r="B213" s="67">
        <f>Parâmetros!E202</f>
        <v>0.38</v>
      </c>
      <c r="C213" s="67">
        <f t="shared" si="32"/>
        <v>0.33500000000000002</v>
      </c>
      <c r="D213" s="85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</row>
    <row r="214" spans="1:40" ht="15.75" customHeight="1">
      <c r="A214" s="44"/>
      <c r="B214" s="67">
        <f>Parâmetros!E203</f>
        <v>0.31</v>
      </c>
      <c r="C214" s="67">
        <f t="shared" si="32"/>
        <v>0.34625</v>
      </c>
      <c r="D214" s="85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</row>
    <row r="215" spans="1:40" ht="15.75" customHeight="1">
      <c r="A215" s="44"/>
      <c r="B215" s="67">
        <f>Parâmetros!E204</f>
        <v>0.26</v>
      </c>
      <c r="C215" s="67">
        <f t="shared" si="32"/>
        <v>0.36125000000000002</v>
      </c>
      <c r="D215" s="85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</row>
    <row r="216" spans="1:40" ht="15.75" customHeight="1">
      <c r="A216" s="44"/>
      <c r="B216" s="67">
        <f>Parâmetros!E205</f>
        <v>0.25</v>
      </c>
      <c r="C216" s="67">
        <f t="shared" si="32"/>
        <v>0.36749999999999999</v>
      </c>
      <c r="D216" s="85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</row>
    <row r="217" spans="1:40" ht="15.75" customHeight="1">
      <c r="A217" s="44"/>
      <c r="B217" s="67">
        <f>Parâmetros!E206</f>
        <v>0.26</v>
      </c>
      <c r="C217" s="67">
        <f t="shared" ref="C217:C233" si="33">AVERAGE(B301:B308)</f>
        <v>0.255</v>
      </c>
      <c r="D217" s="85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</row>
    <row r="218" spans="1:40" ht="15.75" customHeight="1">
      <c r="A218" s="44"/>
      <c r="B218" s="67">
        <f>Parâmetros!E207</f>
        <v>0.31</v>
      </c>
      <c r="C218" s="67">
        <f t="shared" si="33"/>
        <v>0.26</v>
      </c>
      <c r="D218" s="85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</row>
    <row r="219" spans="1:40" ht="15.75" customHeight="1">
      <c r="A219" s="44"/>
      <c r="B219" s="67">
        <f>Parâmetros!E208</f>
        <v>0.27</v>
      </c>
      <c r="C219" s="67">
        <f t="shared" si="33"/>
        <v>0.26875000000000004</v>
      </c>
      <c r="D219" s="85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</row>
    <row r="220" spans="1:40" ht="15.75" customHeight="1">
      <c r="A220" s="44"/>
      <c r="B220" s="67">
        <f>Parâmetros!E209</f>
        <v>0.28000000000000003</v>
      </c>
      <c r="C220" s="67">
        <f t="shared" si="33"/>
        <v>0.28750000000000003</v>
      </c>
      <c r="D220" s="85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</row>
    <row r="221" spans="1:40" ht="15.75" customHeight="1">
      <c r="A221" s="44"/>
      <c r="B221" s="67">
        <f>Parâmetros!E210</f>
        <v>0.27</v>
      </c>
      <c r="C221" s="67">
        <f t="shared" si="33"/>
        <v>0.29374999999999996</v>
      </c>
      <c r="D221" s="85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</row>
    <row r="222" spans="1:40" ht="15.75" customHeight="1">
      <c r="A222" s="44"/>
      <c r="B222" s="67">
        <f>Parâmetros!E211</f>
        <v>0.28999999999999998</v>
      </c>
      <c r="C222" s="67">
        <f t="shared" si="33"/>
        <v>0.29999999999999993</v>
      </c>
      <c r="D222" s="85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</row>
    <row r="223" spans="1:40" ht="15.75" customHeight="1">
      <c r="A223" s="44"/>
      <c r="B223" s="67">
        <f>Parâmetros!E212</f>
        <v>0.51</v>
      </c>
      <c r="C223" s="67">
        <f t="shared" si="33"/>
        <v>0.30499999999999999</v>
      </c>
      <c r="D223" s="85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</row>
    <row r="224" spans="1:40" ht="15.75" customHeight="1">
      <c r="A224" s="44"/>
      <c r="B224" s="67">
        <f>Parâmetros!E213</f>
        <v>0.35</v>
      </c>
      <c r="C224" s="67">
        <f t="shared" si="33"/>
        <v>0.30500000000000005</v>
      </c>
      <c r="D224" s="85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</row>
    <row r="225" spans="1:40" ht="15.75" customHeight="1">
      <c r="A225" s="44"/>
      <c r="B225" s="67">
        <f>Parâmetros!E214</f>
        <v>0.33</v>
      </c>
      <c r="C225" s="67">
        <f t="shared" si="33"/>
        <v>0.28625</v>
      </c>
      <c r="D225" s="85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</row>
    <row r="226" spans="1:40" ht="15.75" customHeight="1">
      <c r="A226" s="44"/>
      <c r="B226" s="67">
        <f>Parâmetros!E215</f>
        <v>0.32</v>
      </c>
      <c r="C226" s="67">
        <f t="shared" si="33"/>
        <v>0.27750000000000002</v>
      </c>
      <c r="D226" s="85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</row>
    <row r="227" spans="1:40" ht="15.75" customHeight="1">
      <c r="A227" s="44"/>
      <c r="B227" s="67">
        <f>Parâmetros!E216</f>
        <v>0.33</v>
      </c>
      <c r="C227" s="67">
        <f t="shared" si="33"/>
        <v>0.27875</v>
      </c>
      <c r="D227" s="85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</row>
    <row r="228" spans="1:40" ht="15.75" customHeight="1">
      <c r="A228" s="44"/>
      <c r="B228" s="67">
        <f>Parâmetros!E217</f>
        <v>0.32</v>
      </c>
      <c r="C228" s="67">
        <f t="shared" si="33"/>
        <v>0.27250000000000002</v>
      </c>
      <c r="D228" s="85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</row>
    <row r="229" spans="1:40" ht="15.75" customHeight="1">
      <c r="A229" s="44"/>
      <c r="B229" s="67">
        <f>Parâmetros!E218</f>
        <v>0.35</v>
      </c>
      <c r="C229" s="67">
        <f t="shared" si="33"/>
        <v>0.28000000000000003</v>
      </c>
      <c r="D229" s="85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</row>
    <row r="230" spans="1:40" ht="15.75" customHeight="1">
      <c r="A230" s="44"/>
      <c r="B230" s="67">
        <f>Parâmetros!E219</f>
        <v>0.21</v>
      </c>
      <c r="C230" s="67">
        <f t="shared" si="33"/>
        <v>0.28500000000000003</v>
      </c>
      <c r="D230" s="85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</row>
    <row r="231" spans="1:40" ht="15.75" customHeight="1">
      <c r="A231" s="44"/>
      <c r="B231" s="67">
        <f>Parâmetros!E220</f>
        <v>0.21</v>
      </c>
      <c r="C231" s="67">
        <f t="shared" si="33"/>
        <v>0.29000000000000004</v>
      </c>
      <c r="D231" s="85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</row>
    <row r="232" spans="1:40" ht="15.75" customHeight="1">
      <c r="A232" s="44"/>
      <c r="B232" s="67">
        <f>Parâmetros!E221</f>
        <v>0.23</v>
      </c>
      <c r="C232" s="67">
        <f t="shared" si="33"/>
        <v>0.29499999999999998</v>
      </c>
      <c r="D232" s="85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</row>
    <row r="233" spans="1:40" ht="15.75" customHeight="1">
      <c r="A233" s="44"/>
      <c r="B233" s="67">
        <f>Parâmetros!E222</f>
        <v>0.24</v>
      </c>
      <c r="C233" s="67">
        <f t="shared" si="33"/>
        <v>0.3</v>
      </c>
      <c r="D233" s="85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</row>
    <row r="234" spans="1:40" ht="15.75" customHeight="1">
      <c r="A234" s="44"/>
      <c r="B234" s="67">
        <f>Parâmetros!E223</f>
        <v>0.27</v>
      </c>
      <c r="C234" s="67">
        <f t="shared" ref="C234:C250" si="34">AVERAGE(B325:B332)</f>
        <v>0.21</v>
      </c>
      <c r="D234" s="85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</row>
    <row r="235" spans="1:40" ht="15.75" customHeight="1">
      <c r="A235" s="44"/>
      <c r="B235" s="67">
        <f>Parâmetros!E224</f>
        <v>0.3</v>
      </c>
      <c r="C235" s="67">
        <f t="shared" si="34"/>
        <v>0.19874999999999998</v>
      </c>
      <c r="D235" s="85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</row>
    <row r="236" spans="1:40" ht="15.75" customHeight="1">
      <c r="A236" s="44"/>
      <c r="B236" s="67">
        <f>Parâmetros!E225</f>
        <v>0.45</v>
      </c>
      <c r="C236" s="67">
        <f t="shared" si="34"/>
        <v>0.20374999999999999</v>
      </c>
      <c r="D236" s="85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</row>
    <row r="237" spans="1:40" ht="15.75" customHeight="1">
      <c r="A237" s="44"/>
      <c r="B237" s="67">
        <f>Parâmetros!E226</f>
        <v>0.38</v>
      </c>
      <c r="C237" s="67">
        <f t="shared" si="34"/>
        <v>0.20874999999999999</v>
      </c>
      <c r="D237" s="85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</row>
    <row r="238" spans="1:40" ht="15.75" customHeight="1">
      <c r="A238" s="44"/>
      <c r="B238" s="67">
        <f>Parâmetros!E227</f>
        <v>0.31</v>
      </c>
      <c r="C238" s="67">
        <f t="shared" si="34"/>
        <v>0.22</v>
      </c>
      <c r="D238" s="85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</row>
    <row r="239" spans="1:40" ht="15.75" customHeight="1">
      <c r="A239" s="44"/>
      <c r="B239" s="67">
        <f>Parâmetros!E228</f>
        <v>0.26</v>
      </c>
      <c r="C239" s="67">
        <f t="shared" si="34"/>
        <v>0.23125000000000001</v>
      </c>
      <c r="D239" s="85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</row>
    <row r="240" spans="1:40" ht="15.75" customHeight="1">
      <c r="A240" s="44"/>
      <c r="B240" s="67">
        <f>Parâmetros!E229</f>
        <v>0.25</v>
      </c>
      <c r="C240" s="67">
        <f t="shared" si="34"/>
        <v>0.2475</v>
      </c>
      <c r="D240" s="85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</row>
    <row r="241" spans="1:40" ht="15.75" customHeight="1">
      <c r="A241" s="44"/>
      <c r="B241" s="67">
        <f>Parâmetros!E230</f>
        <v>0.26</v>
      </c>
      <c r="C241" s="67">
        <f t="shared" si="34"/>
        <v>0.25750000000000001</v>
      </c>
      <c r="D241" s="85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</row>
    <row r="242" spans="1:40" ht="15.75" customHeight="1">
      <c r="A242" s="44"/>
      <c r="B242" s="67">
        <f>Parâmetros!E231</f>
        <v>0.31</v>
      </c>
      <c r="C242" s="67">
        <f t="shared" si="34"/>
        <v>0.26875000000000004</v>
      </c>
      <c r="D242" s="85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</row>
    <row r="243" spans="1:40" ht="15.75" customHeight="1">
      <c r="A243" s="44"/>
      <c r="B243" s="67">
        <f>Parâmetros!E232</f>
        <v>0.27</v>
      </c>
      <c r="C243" s="67">
        <f t="shared" si="34"/>
        <v>0.28125</v>
      </c>
      <c r="D243" s="85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</row>
    <row r="244" spans="1:40" ht="15.75" customHeight="1">
      <c r="A244" s="44"/>
      <c r="B244" s="67">
        <f>Parâmetros!E233</f>
        <v>0.28000000000000003</v>
      </c>
      <c r="C244" s="67">
        <f t="shared" si="34"/>
        <v>0.29125000000000001</v>
      </c>
      <c r="D244" s="85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</row>
    <row r="245" spans="1:40" ht="15.75" customHeight="1">
      <c r="A245" s="44"/>
      <c r="B245" s="67">
        <f>Parâmetros!E234</f>
        <v>0.27</v>
      </c>
      <c r="C245" s="67">
        <f t="shared" si="34"/>
        <v>0.30500000000000005</v>
      </c>
      <c r="D245" s="85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</row>
    <row r="246" spans="1:40" ht="15.75" customHeight="1">
      <c r="A246" s="44"/>
      <c r="B246" s="67">
        <f>Parâmetros!E235</f>
        <v>0.28999999999999998</v>
      </c>
      <c r="C246" s="67">
        <f t="shared" si="34"/>
        <v>0.32125000000000004</v>
      </c>
      <c r="D246" s="85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</row>
    <row r="247" spans="1:40" ht="15.75" customHeight="1">
      <c r="A247" s="44"/>
      <c r="B247" s="67">
        <f>Parâmetros!E236</f>
        <v>0.51</v>
      </c>
      <c r="C247" s="67">
        <f t="shared" si="34"/>
        <v>0.33750000000000002</v>
      </c>
      <c r="D247" s="85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</row>
    <row r="248" spans="1:40" ht="15.75" customHeight="1">
      <c r="A248" s="44"/>
      <c r="B248" s="67">
        <f>Parâmetros!E237</f>
        <v>0.35</v>
      </c>
      <c r="C248" s="67">
        <f t="shared" si="34"/>
        <v>0.36125000000000007</v>
      </c>
      <c r="D248" s="85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</row>
    <row r="249" spans="1:40" ht="15.75" customHeight="1">
      <c r="A249" s="44"/>
      <c r="B249" s="67">
        <f>Parâmetros!E238</f>
        <v>0.33</v>
      </c>
      <c r="C249" s="67">
        <f t="shared" si="34"/>
        <v>0.44624999999999998</v>
      </c>
      <c r="D249" s="85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</row>
    <row r="250" spans="1:40" ht="15.75" customHeight="1">
      <c r="A250" s="44"/>
      <c r="B250" s="67">
        <f>Parâmetros!E239</f>
        <v>0.32</v>
      </c>
      <c r="C250" s="67">
        <f t="shared" si="34"/>
        <v>0.52625</v>
      </c>
      <c r="D250" s="85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</row>
    <row r="251" spans="1:40" ht="15.75" customHeight="1">
      <c r="A251" s="44"/>
      <c r="B251" s="67">
        <f>Parâmetros!E240</f>
        <v>0.33</v>
      </c>
      <c r="C251" s="67">
        <f t="shared" ref="C251:C267" si="35">AVERAGE(B349:B356)</f>
        <v>0.41125</v>
      </c>
      <c r="D251" s="85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</row>
    <row r="252" spans="1:40" ht="15.75" customHeight="1">
      <c r="A252" s="44"/>
      <c r="B252" s="67">
        <f>Parâmetros!E241</f>
        <v>0.32</v>
      </c>
      <c r="C252" s="67">
        <f t="shared" si="35"/>
        <v>0.38374999999999998</v>
      </c>
      <c r="D252" s="85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</row>
    <row r="253" spans="1:40" ht="15.75" customHeight="1">
      <c r="A253" s="44"/>
      <c r="B253" s="67">
        <f>Parâmetros!E242</f>
        <v>0.33</v>
      </c>
      <c r="C253" s="67">
        <f t="shared" si="35"/>
        <v>0.33</v>
      </c>
      <c r="D253" s="85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</row>
    <row r="254" spans="1:40" ht="15.75" customHeight="1">
      <c r="A254" s="44"/>
      <c r="B254" s="67">
        <f>Parâmetros!E243</f>
        <v>0.27</v>
      </c>
      <c r="C254" s="67">
        <f t="shared" si="35"/>
        <v>0.30000000000000004</v>
      </c>
      <c r="D254" s="85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</row>
    <row r="255" spans="1:40" ht="15.75" customHeight="1">
      <c r="A255" s="44"/>
      <c r="B255" s="67">
        <f>Parâmetros!E244</f>
        <v>0.26</v>
      </c>
      <c r="C255" s="67">
        <f t="shared" si="35"/>
        <v>0.27374999999999999</v>
      </c>
      <c r="D255" s="85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</row>
    <row r="256" spans="1:40" ht="15.75" customHeight="1">
      <c r="A256" s="44"/>
      <c r="B256" s="67">
        <f>Parâmetros!E245</f>
        <v>0.26</v>
      </c>
      <c r="C256" s="67">
        <f t="shared" si="35"/>
        <v>0.2525</v>
      </c>
      <c r="D256" s="85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</row>
    <row r="257" spans="1:40" ht="15.75" customHeight="1">
      <c r="A257" s="44"/>
      <c r="B257" s="67">
        <f>Parâmetros!E246</f>
        <v>0.27</v>
      </c>
      <c r="C257" s="67">
        <f t="shared" si="35"/>
        <v>0.23499999999999999</v>
      </c>
      <c r="D257" s="85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</row>
    <row r="258" spans="1:40" ht="15.75" customHeight="1">
      <c r="A258" s="44"/>
      <c r="B258" s="67">
        <f>Parâmetros!E247</f>
        <v>0.28000000000000003</v>
      </c>
      <c r="C258" s="67">
        <f t="shared" si="35"/>
        <v>0.21249999999999997</v>
      </c>
      <c r="D258" s="85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</row>
    <row r="259" spans="1:40" ht="15.75" customHeight="1">
      <c r="A259" s="44"/>
      <c r="B259" s="67">
        <f>Parâmetros!E248</f>
        <v>0.28999999999999998</v>
      </c>
      <c r="C259" s="67">
        <f t="shared" si="35"/>
        <v>0.16999999999999998</v>
      </c>
      <c r="D259" s="85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</row>
    <row r="260" spans="1:40" ht="15.75" customHeight="1">
      <c r="A260" s="44"/>
      <c r="B260" s="67">
        <f>Parâmetros!E249</f>
        <v>0.47</v>
      </c>
      <c r="C260" s="67">
        <f t="shared" si="35"/>
        <v>0.13250000000000001</v>
      </c>
      <c r="D260" s="85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</row>
    <row r="261" spans="1:40" ht="15.75" customHeight="1">
      <c r="A261" s="44"/>
      <c r="B261" s="67">
        <f>Parâmetros!E250</f>
        <v>0.38</v>
      </c>
      <c r="C261" s="67">
        <f t="shared" si="35"/>
        <v>0.15000000000000002</v>
      </c>
      <c r="D261" s="5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</row>
    <row r="262" spans="1:40" ht="15.75" customHeight="1">
      <c r="A262" s="44"/>
      <c r="B262" s="67">
        <f>Parâmetros!E251</f>
        <v>0.31</v>
      </c>
      <c r="C262" s="67">
        <f t="shared" si="35"/>
        <v>0.17125000000000001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</row>
    <row r="263" spans="1:40" ht="15.75" customHeight="1">
      <c r="A263" s="44"/>
      <c r="B263" s="67">
        <f>Parâmetros!E252</f>
        <v>0.28000000000000003</v>
      </c>
      <c r="C263" s="67">
        <f t="shared" si="35"/>
        <v>0.17874999999999999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</row>
    <row r="264" spans="1:40" ht="15.75" customHeight="1">
      <c r="A264" s="44"/>
      <c r="B264" s="67">
        <f>Parâmetros!E253</f>
        <v>0.28999999999999998</v>
      </c>
      <c r="C264" s="67">
        <f t="shared" si="35"/>
        <v>0.1875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</row>
    <row r="265" spans="1:40" ht="15.75" customHeight="1">
      <c r="A265" s="44"/>
      <c r="B265" s="67">
        <f>Parâmetros!E254</f>
        <v>0.33</v>
      </c>
      <c r="C265" s="67">
        <f t="shared" si="35"/>
        <v>0.19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</row>
    <row r="266" spans="1:40" ht="15.75" customHeight="1">
      <c r="A266" s="44"/>
      <c r="B266" s="67">
        <f>Parâmetros!E255</f>
        <v>0.36</v>
      </c>
      <c r="C266" s="67">
        <f t="shared" si="35"/>
        <v>0.19999999999999998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</row>
    <row r="267" spans="1:40" ht="15.75" customHeight="1">
      <c r="A267" s="44"/>
      <c r="B267" s="67">
        <f>Parâmetros!E256</f>
        <v>0.32</v>
      </c>
      <c r="C267" s="67">
        <f t="shared" si="35"/>
        <v>0.21249999999999999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</row>
    <row r="268" spans="1:40" ht="15.75" customHeight="1">
      <c r="A268" s="44"/>
      <c r="B268" s="67">
        <f>Parâmetros!E257</f>
        <v>0.34</v>
      </c>
      <c r="C268" s="67">
        <f t="shared" ref="C268:C284" si="36">AVERAGE(B373:B380)</f>
        <v>0.22375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</row>
    <row r="269" spans="1:40" ht="15.75" customHeight="1">
      <c r="A269" s="44"/>
      <c r="B269" s="67">
        <f>Parâmetros!E258</f>
        <v>0.32</v>
      </c>
      <c r="C269" s="67">
        <f t="shared" si="36"/>
        <v>0.27124999999999999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</row>
    <row r="270" spans="1:40" ht="15.75" customHeight="1">
      <c r="A270" s="44"/>
      <c r="B270" s="67">
        <f>Parâmetros!E259</f>
        <v>0.33</v>
      </c>
      <c r="C270" s="67">
        <f t="shared" si="36"/>
        <v>0.29749999999999999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</row>
    <row r="271" spans="1:40" ht="15.75" customHeight="1">
      <c r="A271" s="44"/>
      <c r="B271" s="67">
        <f>Parâmetros!E260</f>
        <v>0.52</v>
      </c>
      <c r="C271" s="67">
        <f t="shared" si="36"/>
        <v>0.31374999999999997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</row>
    <row r="272" spans="1:40" ht="15.75" customHeight="1">
      <c r="A272" s="44"/>
      <c r="B272" s="67">
        <f>Parâmetros!E261</f>
        <v>0.42</v>
      </c>
      <c r="C272" s="67">
        <f t="shared" si="36"/>
        <v>0.31875000000000003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</row>
    <row r="273" spans="1:40" ht="15.75" customHeight="1">
      <c r="A273" s="44"/>
      <c r="B273" s="67">
        <f>Parâmetros!E262</f>
        <v>0.4</v>
      </c>
      <c r="C273" s="67">
        <f t="shared" si="36"/>
        <v>0.32125000000000004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</row>
    <row r="274" spans="1:40" ht="15.75" customHeight="1">
      <c r="A274" s="44"/>
      <c r="B274" s="67">
        <f>Parâmetros!E263</f>
        <v>0.38</v>
      </c>
      <c r="C274" s="67">
        <f t="shared" si="36"/>
        <v>0.29500000000000004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</row>
    <row r="275" spans="1:40" ht="15.75" customHeight="1">
      <c r="A275" s="44"/>
      <c r="B275" s="67">
        <f>Parâmetros!E264</f>
        <v>0.37</v>
      </c>
      <c r="C275" s="67">
        <f t="shared" si="36"/>
        <v>0.28625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</row>
    <row r="276" spans="1:40" ht="15.75" customHeight="1">
      <c r="A276" s="44"/>
      <c r="B276" s="67">
        <f>Parâmetros!E265</f>
        <v>0.36</v>
      </c>
      <c r="C276" s="67">
        <f t="shared" si="36"/>
        <v>0.25624999999999998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</row>
    <row r="277" spans="1:40" ht="15.75" customHeight="1">
      <c r="A277" s="44"/>
      <c r="B277" s="67">
        <f>Parâmetros!E266</f>
        <v>0.35</v>
      </c>
      <c r="C277" s="67">
        <f t="shared" si="36"/>
        <v>0.20624999999999999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</row>
    <row r="278" spans="1:40" ht="15.75" customHeight="1">
      <c r="A278" s="44"/>
      <c r="B278" s="67">
        <f>Parâmetros!E267</f>
        <v>0.25</v>
      </c>
      <c r="C278" s="67">
        <f t="shared" si="36"/>
        <v>0.18875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</row>
    <row r="279" spans="1:40" ht="15.75" customHeight="1">
      <c r="A279" s="44"/>
      <c r="B279" s="67">
        <f>Parâmetros!E268</f>
        <v>0.25</v>
      </c>
      <c r="C279" s="67">
        <f t="shared" si="36"/>
        <v>0.20749999999999999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</row>
    <row r="280" spans="1:40" ht="15.75" customHeight="1">
      <c r="A280" s="44"/>
      <c r="B280" s="67">
        <f>Parâmetros!E269</f>
        <v>0.24</v>
      </c>
      <c r="C280" s="67">
        <f t="shared" si="36"/>
        <v>0.22749999999999998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</row>
    <row r="281" spans="1:40" ht="15.75" customHeight="1">
      <c r="A281" s="44"/>
      <c r="B281" s="67">
        <f>Parâmetros!E270</f>
        <v>0.25</v>
      </c>
      <c r="C281" s="67">
        <f t="shared" si="36"/>
        <v>0.245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</row>
    <row r="282" spans="1:40" ht="15.75" customHeight="1">
      <c r="A282" s="44"/>
      <c r="B282" s="67">
        <f>Parâmetros!E271</f>
        <v>0.28000000000000003</v>
      </c>
      <c r="C282" s="67">
        <f t="shared" si="36"/>
        <v>0.28625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</row>
    <row r="283" spans="1:40" ht="15.75" customHeight="1">
      <c r="A283" s="44"/>
      <c r="B283" s="67">
        <f>Parâmetros!E272</f>
        <v>0.28000000000000003</v>
      </c>
      <c r="C283" s="67">
        <f t="shared" si="36"/>
        <v>0.33250000000000002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</row>
    <row r="284" spans="1:40" ht="15.75" customHeight="1">
      <c r="A284" s="44"/>
      <c r="B284" s="67">
        <f>Parâmetros!E273</f>
        <v>0</v>
      </c>
      <c r="C284" s="67">
        <f t="shared" si="36"/>
        <v>0.38124999999999998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</row>
    <row r="285" spans="1:40" ht="15.75" customHeight="1">
      <c r="A285" s="44"/>
      <c r="B285" s="67">
        <f>Parâmetros!E274</f>
        <v>0</v>
      </c>
      <c r="C285" s="67">
        <f t="shared" ref="C285:C301" si="37">AVERAGE(B397:B404)</f>
        <v>0.59250000000000003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</row>
    <row r="286" spans="1:40" ht="15.75" customHeight="1">
      <c r="A286" s="44"/>
      <c r="B286" s="67">
        <f>Parâmetros!E275</f>
        <v>0</v>
      </c>
      <c r="C286" s="67">
        <f t="shared" si="37"/>
        <v>0.58624999999999994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</row>
    <row r="287" spans="1:40" ht="15.75" customHeight="1">
      <c r="A287" s="44"/>
      <c r="B287" s="67">
        <f>Parâmetros!E276</f>
        <v>0.23</v>
      </c>
      <c r="C287" s="67">
        <f t="shared" si="37"/>
        <v>0.55625000000000002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</row>
    <row r="288" spans="1:40" ht="15.75" customHeight="1">
      <c r="A288" s="44"/>
      <c r="B288" s="67">
        <f>Parâmetros!E277</f>
        <v>0.22</v>
      </c>
      <c r="C288" s="67">
        <f t="shared" si="37"/>
        <v>0.505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</row>
    <row r="289" spans="1:40" ht="15.75" customHeight="1">
      <c r="A289" s="44"/>
      <c r="B289" s="67">
        <f>Parâmetros!E278</f>
        <v>0.26</v>
      </c>
      <c r="C289" s="67">
        <f t="shared" si="37"/>
        <v>0.41749999999999998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</row>
    <row r="290" spans="1:40" ht="15.75" customHeight="1">
      <c r="A290" s="44"/>
      <c r="B290" s="67">
        <f>Parâmetros!E279</f>
        <v>0.27</v>
      </c>
      <c r="C290" s="67">
        <f t="shared" si="37"/>
        <v>0.3937500000000001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</row>
    <row r="291" spans="1:40" ht="15.75" customHeight="1">
      <c r="A291" s="44"/>
      <c r="B291" s="67">
        <f>Parâmetros!E280</f>
        <v>0.22</v>
      </c>
      <c r="C291" s="67">
        <f t="shared" si="37"/>
        <v>0.38874999999999998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</row>
    <row r="292" spans="1:40" ht="15.75" customHeight="1">
      <c r="A292" s="44"/>
      <c r="B292" s="67">
        <f>Parâmetros!E281</f>
        <v>0.27</v>
      </c>
      <c r="C292" s="67">
        <f t="shared" si="37"/>
        <v>0.39624999999999999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</row>
    <row r="293" spans="1:40" ht="15.75" customHeight="1">
      <c r="A293" s="44"/>
      <c r="B293" s="67">
        <f>Parâmetros!E282</f>
        <v>0.28000000000000003</v>
      </c>
      <c r="C293" s="67">
        <f t="shared" si="37"/>
        <v>0.40249999999999991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</row>
    <row r="294" spans="1:40" ht="15.75" customHeight="1">
      <c r="A294" s="44"/>
      <c r="B294" s="67">
        <f>Parâmetros!E283</f>
        <v>0.32</v>
      </c>
      <c r="C294" s="67">
        <f t="shared" si="37"/>
        <v>0.42249999999999999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</row>
    <row r="295" spans="1:40" ht="15.75" customHeight="1">
      <c r="A295" s="44"/>
      <c r="B295" s="67">
        <f>Parâmetros!E284</f>
        <v>0.56000000000000005</v>
      </c>
      <c r="C295" s="67">
        <f t="shared" si="37"/>
        <v>0.47000000000000003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</row>
    <row r="296" spans="1:40" ht="15.75" customHeight="1">
      <c r="A296" s="44"/>
      <c r="B296" s="67">
        <f>Parâmetros!E285</f>
        <v>0.39</v>
      </c>
      <c r="C296" s="67">
        <f t="shared" si="37"/>
        <v>0.56000000000000005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</row>
    <row r="297" spans="1:40" ht="15.75" customHeight="1">
      <c r="A297" s="44"/>
      <c r="B297" s="67">
        <f>Parâmetros!E286</f>
        <v>0.37</v>
      </c>
      <c r="C297" s="67">
        <f t="shared" si="37"/>
        <v>0.66875000000000007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</row>
    <row r="298" spans="1:40" ht="15.75" customHeight="1">
      <c r="A298" s="44"/>
      <c r="B298" s="67">
        <f>Parâmetros!E287</f>
        <v>0.36</v>
      </c>
      <c r="C298" s="67">
        <f t="shared" si="37"/>
        <v>0.72750000000000015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</row>
    <row r="299" spans="1:40" ht="15.75" customHeight="1">
      <c r="A299" s="44"/>
      <c r="B299" s="67">
        <f>Parâmetros!E288</f>
        <v>0.34</v>
      </c>
      <c r="C299" s="67">
        <f t="shared" si="37"/>
        <v>0.77625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</row>
    <row r="300" spans="1:40" ht="15.75" customHeight="1">
      <c r="A300" s="44"/>
      <c r="B300" s="67">
        <f>Parâmetros!E289</f>
        <v>0.32</v>
      </c>
      <c r="C300" s="67">
        <f t="shared" si="37"/>
        <v>0.82125000000000004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</row>
    <row r="301" spans="1:40" ht="15.75" customHeight="1">
      <c r="A301" s="44"/>
      <c r="B301" s="67">
        <f>Parâmetros!E290</f>
        <v>0.3</v>
      </c>
      <c r="C301" s="67">
        <f t="shared" si="37"/>
        <v>0.85750000000000004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</row>
    <row r="302" spans="1:40" ht="15.75" customHeight="1">
      <c r="A302" s="44"/>
      <c r="B302" s="67">
        <f>Parâmetros!E291</f>
        <v>0.21</v>
      </c>
      <c r="C302" s="67">
        <f t="shared" ref="C302:C318" si="38">AVERAGE(B421:B428)</f>
        <v>0.34125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</row>
    <row r="303" spans="1:40" ht="15.75" customHeight="1">
      <c r="A303" s="44"/>
      <c r="B303" s="67">
        <f>Parâmetros!E292</f>
        <v>0.21</v>
      </c>
      <c r="C303" s="67">
        <f t="shared" si="38"/>
        <v>0.28625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</row>
    <row r="304" spans="1:40" ht="15.75" customHeight="1">
      <c r="A304" s="44"/>
      <c r="B304" s="67">
        <f>Parâmetros!E293</f>
        <v>0.21</v>
      </c>
      <c r="C304" s="67">
        <f t="shared" si="38"/>
        <v>0.30499999999999999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</row>
    <row r="305" spans="1:40" ht="15.75" customHeight="1">
      <c r="A305" s="44"/>
      <c r="B305" s="67">
        <f>Parâmetros!E294</f>
        <v>0.21</v>
      </c>
      <c r="C305" s="67">
        <f t="shared" si="38"/>
        <v>0.31374999999999997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</row>
    <row r="306" spans="1:40" ht="15.75" customHeight="1">
      <c r="A306" s="44"/>
      <c r="B306" s="67">
        <f>Parâmetros!E295</f>
        <v>0.23</v>
      </c>
      <c r="C306" s="67">
        <f t="shared" si="38"/>
        <v>0.32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</row>
    <row r="307" spans="1:40" ht="15.75" customHeight="1">
      <c r="A307" s="44"/>
      <c r="B307" s="67">
        <f>Parâmetros!E296</f>
        <v>0.26</v>
      </c>
      <c r="C307" s="67">
        <f t="shared" si="38"/>
        <v>0.32874999999999999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</row>
    <row r="308" spans="1:40" ht="15.75" customHeight="1">
      <c r="A308" s="44"/>
      <c r="B308" s="67">
        <f>Parâmetros!E297</f>
        <v>0.41</v>
      </c>
      <c r="C308" s="67">
        <f t="shared" si="38"/>
        <v>0.33750000000000002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</row>
    <row r="309" spans="1:40" ht="15.75" customHeight="1">
      <c r="A309" s="44"/>
      <c r="B309" s="67">
        <f>Parâmetros!E298</f>
        <v>0.34</v>
      </c>
      <c r="C309" s="67">
        <f t="shared" si="38"/>
        <v>0.34125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</row>
    <row r="310" spans="1:40" ht="15.75" customHeight="1">
      <c r="A310" s="44"/>
      <c r="B310" s="67">
        <f>Parâmetros!E299</f>
        <v>0.28000000000000003</v>
      </c>
      <c r="C310" s="67">
        <f t="shared" si="38"/>
        <v>0.32624999999999998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</row>
    <row r="311" spans="1:40" ht="15.75" customHeight="1">
      <c r="A311" s="44"/>
      <c r="B311" s="67">
        <f>Parâmetros!E300</f>
        <v>0.36</v>
      </c>
      <c r="C311" s="67">
        <f t="shared" si="38"/>
        <v>0.32500000000000001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</row>
    <row r="312" spans="1:40" ht="15.75" customHeight="1">
      <c r="A312" s="44"/>
      <c r="B312" s="67">
        <f>Parâmetros!E301</f>
        <v>0.26</v>
      </c>
      <c r="C312" s="67">
        <f t="shared" si="38"/>
        <v>0.32874999999999999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</row>
    <row r="313" spans="1:40" ht="15.75" customHeight="1">
      <c r="A313" s="44"/>
      <c r="B313" s="67">
        <f>Parâmetros!E302</f>
        <v>0.26</v>
      </c>
      <c r="C313" s="67">
        <f t="shared" si="38"/>
        <v>0.36249999999999999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</row>
    <row r="314" spans="1:40" ht="15.75" customHeight="1">
      <c r="A314" s="44"/>
      <c r="B314" s="67">
        <f>Parâmetros!E303</f>
        <v>0.27</v>
      </c>
      <c r="C314" s="67">
        <f t="shared" si="38"/>
        <v>0.38124999999999998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</row>
    <row r="315" spans="1:40" ht="15.75" customHeight="1">
      <c r="A315" s="44"/>
      <c r="B315" s="67">
        <f>Parâmetros!E304</f>
        <v>0.26</v>
      </c>
      <c r="C315" s="67">
        <f t="shared" si="38"/>
        <v>0.39374999999999999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</row>
    <row r="316" spans="1:40" ht="15.75" customHeight="1">
      <c r="A316" s="44"/>
      <c r="B316" s="67">
        <f>Parâmetros!E305</f>
        <v>0.26</v>
      </c>
      <c r="C316" s="67">
        <f t="shared" si="38"/>
        <v>0.40375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</row>
    <row r="317" spans="1:40" ht="15.75" customHeight="1">
      <c r="A317" s="44"/>
      <c r="B317" s="67">
        <f>Parâmetros!E306</f>
        <v>0.27</v>
      </c>
      <c r="C317" s="67">
        <f t="shared" si="38"/>
        <v>0.41875000000000001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</row>
    <row r="318" spans="1:40" ht="15.75" customHeight="1">
      <c r="A318" s="44"/>
      <c r="B318" s="67">
        <f>Parâmetros!E307</f>
        <v>0.28999999999999998</v>
      </c>
      <c r="C318" s="67">
        <f t="shared" si="38"/>
        <v>0.43250000000000005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</row>
    <row r="319" spans="1:40" ht="15.75" customHeight="1">
      <c r="A319" s="44"/>
      <c r="B319" s="67">
        <f>Parâmetros!E308</f>
        <v>0.31</v>
      </c>
      <c r="C319" s="67">
        <f t="shared" ref="C319:C335" si="39">AVERAGE(B445:B452)</f>
        <v>0.23124999999999998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</row>
    <row r="320" spans="1:40" ht="15.75" customHeight="1">
      <c r="A320" s="44"/>
      <c r="B320" s="67">
        <f>Parâmetros!E309</f>
        <v>0.32</v>
      </c>
      <c r="C320" s="67">
        <f t="shared" si="39"/>
        <v>0.23375000000000001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</row>
    <row r="321" spans="1:40" ht="15.75" customHeight="1">
      <c r="A321" s="44"/>
      <c r="B321" s="67">
        <f>Parâmetros!E310</f>
        <v>0.3</v>
      </c>
      <c r="C321" s="67">
        <f t="shared" si="39"/>
        <v>0.26750000000000002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</row>
    <row r="322" spans="1:40" ht="15.75" customHeight="1">
      <c r="A322" s="44"/>
      <c r="B322" s="67">
        <f>Parâmetros!E311</f>
        <v>0.31</v>
      </c>
      <c r="C322" s="67">
        <f t="shared" si="39"/>
        <v>0.3125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</row>
    <row r="323" spans="1:40" ht="15.75" customHeight="1">
      <c r="A323" s="44"/>
      <c r="B323" s="67">
        <f>Parâmetros!E312</f>
        <v>0.3</v>
      </c>
      <c r="C323" s="67">
        <f t="shared" si="39"/>
        <v>0.33999999999999997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</row>
    <row r="324" spans="1:40" ht="15.75" customHeight="1">
      <c r="A324" s="44"/>
      <c r="B324" s="67">
        <f>Parâmetros!E313</f>
        <v>0.3</v>
      </c>
      <c r="C324" s="67">
        <f t="shared" si="39"/>
        <v>0.38375000000000004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</row>
    <row r="325" spans="1:40" ht="15.75" customHeight="1">
      <c r="A325" s="44"/>
      <c r="B325" s="67">
        <f>Parâmetros!E314</f>
        <v>0.31</v>
      </c>
      <c r="C325" s="67">
        <f t="shared" si="39"/>
        <v>0.44625000000000004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</row>
    <row r="326" spans="1:40" ht="15.75" customHeight="1">
      <c r="A326" s="44"/>
      <c r="B326" s="67">
        <f>Parâmetros!E315</f>
        <v>0.18</v>
      </c>
      <c r="C326" s="67">
        <f t="shared" si="39"/>
        <v>0.49875000000000003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</row>
    <row r="327" spans="1:40" ht="15.75" customHeight="1">
      <c r="A327" s="44"/>
      <c r="B327" s="67">
        <f>Parâmetros!E316</f>
        <v>0.18</v>
      </c>
      <c r="C327" s="67">
        <f t="shared" si="39"/>
        <v>0.55125000000000002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</row>
    <row r="328" spans="1:40" ht="15.75" customHeight="1">
      <c r="A328" s="44"/>
      <c r="B328" s="67">
        <f>Parâmetros!E317</f>
        <v>0.17</v>
      </c>
      <c r="C328" s="67">
        <f t="shared" si="39"/>
        <v>0.60624999999999996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</row>
    <row r="329" spans="1:40" ht="15.75" customHeight="1">
      <c r="A329" s="44"/>
      <c r="B329" s="67">
        <f>Parâmetros!E318</f>
        <v>0.19</v>
      </c>
      <c r="C329" s="67">
        <f t="shared" si="39"/>
        <v>0.67625000000000002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</row>
    <row r="330" spans="1:40" ht="15.75" customHeight="1">
      <c r="A330" s="44"/>
      <c r="B330" s="67">
        <f>Parâmetros!E319</f>
        <v>0.19</v>
      </c>
      <c r="C330" s="67">
        <f t="shared" si="39"/>
        <v>0.8125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</row>
    <row r="331" spans="1:40" ht="15.75" customHeight="1">
      <c r="A331" s="44"/>
      <c r="B331" s="67">
        <f>Parâmetros!E320</f>
        <v>0.22</v>
      </c>
      <c r="C331" s="67">
        <f t="shared" si="39"/>
        <v>0.91749999999999998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</row>
    <row r="332" spans="1:40" ht="15.75" customHeight="1">
      <c r="A332" s="44"/>
      <c r="B332" s="67">
        <f>Parâmetros!E321</f>
        <v>0.24</v>
      </c>
      <c r="C332" s="67">
        <f t="shared" si="39"/>
        <v>0.98750000000000004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</row>
    <row r="333" spans="1:40" ht="15.75" customHeight="1">
      <c r="A333" s="44"/>
      <c r="B333" s="67">
        <f>Parâmetros!E322</f>
        <v>0.22</v>
      </c>
      <c r="C333" s="67">
        <f t="shared" si="39"/>
        <v>1.0287500000000001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</row>
    <row r="334" spans="1:40" ht="15.75" customHeight="1">
      <c r="A334" s="44"/>
      <c r="B334" s="67">
        <f>Parâmetros!E323</f>
        <v>0.22</v>
      </c>
      <c r="C334" s="67">
        <f t="shared" si="39"/>
        <v>1.0912500000000001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</row>
    <row r="335" spans="1:40" ht="15.75" customHeight="1">
      <c r="A335" s="44"/>
      <c r="B335" s="67">
        <f>Parâmetros!E324</f>
        <v>0.22</v>
      </c>
      <c r="C335" s="67">
        <f t="shared" si="39"/>
        <v>1.1587499999999999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</row>
    <row r="336" spans="1:40" ht="15.75" customHeight="1">
      <c r="A336" s="44"/>
      <c r="B336" s="67">
        <f>Parâmetros!E325</f>
        <v>0.26</v>
      </c>
      <c r="C336" s="67">
        <f t="shared" ref="C336:C352" si="40">AVERAGE(B469:B476)</f>
        <v>0.53374999999999995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</row>
    <row r="337" spans="1:40" ht="15.75" customHeight="1">
      <c r="A337" s="44"/>
      <c r="B337" s="67">
        <f>Parâmetros!E326</f>
        <v>0.28000000000000003</v>
      </c>
      <c r="C337" s="67">
        <f t="shared" si="40"/>
        <v>0.61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</row>
    <row r="338" spans="1:40" ht="15.75" customHeight="1">
      <c r="A338" s="44"/>
      <c r="B338" s="67">
        <f>Parâmetros!E327</f>
        <v>0.32</v>
      </c>
      <c r="C338" s="67">
        <f t="shared" si="40"/>
        <v>0.62249999999999994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</row>
    <row r="339" spans="1:40" ht="15.75" customHeight="1">
      <c r="A339" s="44"/>
      <c r="B339" s="67">
        <f>Parâmetros!E328</f>
        <v>0.3</v>
      </c>
      <c r="C339" s="67">
        <f t="shared" si="40"/>
        <v>0.5724999999999999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</row>
    <row r="340" spans="1:40" ht="15.75" customHeight="1">
      <c r="A340" s="44"/>
      <c r="B340" s="67">
        <f>Parâmetros!E329</f>
        <v>0.33</v>
      </c>
      <c r="C340" s="67">
        <f t="shared" si="40"/>
        <v>0.51624999999999999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</row>
    <row r="341" spans="1:40" ht="15.75" customHeight="1">
      <c r="A341" s="44"/>
      <c r="B341" s="67">
        <f>Parâmetros!E330</f>
        <v>0.32</v>
      </c>
      <c r="C341" s="67">
        <f t="shared" si="40"/>
        <v>0.47375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</row>
    <row r="342" spans="1:40" ht="15.75" customHeight="1">
      <c r="A342" s="44"/>
      <c r="B342" s="67">
        <f>Parâmetros!E331</f>
        <v>0.3</v>
      </c>
      <c r="C342" s="67">
        <f t="shared" si="40"/>
        <v>0.43625000000000003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</row>
    <row r="343" spans="1:40" ht="15.75" customHeight="1">
      <c r="A343" s="44"/>
      <c r="B343" s="67">
        <f>Parâmetros!E332</f>
        <v>0.33</v>
      </c>
      <c r="C343" s="67">
        <f t="shared" si="40"/>
        <v>0.4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</row>
    <row r="344" spans="1:40" ht="15.75" customHeight="1">
      <c r="A344" s="44"/>
      <c r="B344" s="67">
        <f>Parâmetros!E333</f>
        <v>0.39</v>
      </c>
      <c r="C344" s="67">
        <f t="shared" si="40"/>
        <v>0.35250000000000004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</row>
    <row r="345" spans="1:40" ht="15.75" customHeight="1">
      <c r="A345" s="44"/>
      <c r="B345" s="67">
        <f>Parâmetros!E334</f>
        <v>0.41</v>
      </c>
      <c r="C345" s="67">
        <f t="shared" si="40"/>
        <v>0.30125000000000002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</row>
    <row r="346" spans="1:40" ht="15.75" customHeight="1">
      <c r="A346" s="44"/>
      <c r="B346" s="67">
        <f>Parâmetros!E335</f>
        <v>0.51</v>
      </c>
      <c r="C346" s="67">
        <f t="shared" si="40"/>
        <v>0.22374999999999998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</row>
    <row r="347" spans="1:40" ht="15.75" customHeight="1">
      <c r="A347" s="44"/>
      <c r="B347" s="67">
        <f>Parâmetros!E336</f>
        <v>0.98</v>
      </c>
      <c r="C347" s="67">
        <f t="shared" si="40"/>
        <v>0.2175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</row>
    <row r="348" spans="1:40" ht="15.75" customHeight="1">
      <c r="A348" s="44"/>
      <c r="B348" s="67">
        <f>Parâmetros!E337</f>
        <v>0.97</v>
      </c>
      <c r="C348" s="67">
        <f t="shared" si="40"/>
        <v>0.22875000000000001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</row>
    <row r="349" spans="1:40" ht="15.75" customHeight="1">
      <c r="A349" s="44"/>
      <c r="B349" s="67">
        <f>Parâmetros!E338</f>
        <v>0.65</v>
      </c>
      <c r="C349" s="67">
        <f t="shared" si="40"/>
        <v>0.23875000000000002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</row>
    <row r="350" spans="1:40" ht="15.75" customHeight="1">
      <c r="A350" s="44"/>
      <c r="B350" s="67">
        <f>Parâmetros!E339</f>
        <v>0.43</v>
      </c>
      <c r="C350" s="67">
        <f t="shared" si="40"/>
        <v>0.25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</row>
    <row r="351" spans="1:40" ht="15.75" customHeight="1">
      <c r="A351" s="44"/>
      <c r="B351" s="67">
        <f>Parâmetros!E340</f>
        <v>0.44</v>
      </c>
      <c r="C351" s="67">
        <f t="shared" si="40"/>
        <v>0.26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</row>
    <row r="352" spans="1:40" ht="15.75" customHeight="1">
      <c r="A352" s="44"/>
      <c r="B352" s="67">
        <f>Parâmetros!E341</f>
        <v>0.35</v>
      </c>
      <c r="C352" s="67">
        <f t="shared" si="40"/>
        <v>0.27374999999999999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</row>
    <row r="353" spans="1:40" ht="15.75" customHeight="1">
      <c r="A353" s="44"/>
      <c r="B353" s="67">
        <f>Parâmetros!E342</f>
        <v>0.32</v>
      </c>
      <c r="C353" s="67">
        <f t="shared" ref="C353:C369" si="41">AVERAGE(B493:B500)</f>
        <v>0.39500000000000002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</row>
    <row r="354" spans="1:40" ht="15.75" customHeight="1">
      <c r="A354" s="44"/>
      <c r="B354" s="67">
        <f>Parâmetros!E343</f>
        <v>0.31</v>
      </c>
      <c r="C354" s="67">
        <f t="shared" si="41"/>
        <v>0.35624999999999996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</row>
    <row r="355" spans="1:40" ht="15.75" customHeight="1">
      <c r="A355" s="44"/>
      <c r="B355" s="67">
        <f>Parâmetros!E344</f>
        <v>0.32</v>
      </c>
      <c r="C355" s="67">
        <f t="shared" si="41"/>
        <v>0.31125000000000003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</row>
    <row r="356" spans="1:40" ht="15.75" customHeight="1">
      <c r="A356" s="44"/>
      <c r="B356" s="67">
        <f>Parâmetros!E345</f>
        <v>0.47</v>
      </c>
      <c r="C356" s="67">
        <f t="shared" si="41"/>
        <v>0.31624999999999998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</row>
    <row r="357" spans="1:40" ht="15.75" customHeight="1">
      <c r="A357" s="44"/>
      <c r="B357" s="67">
        <f>Parâmetros!E346</f>
        <v>0.43</v>
      </c>
      <c r="C357" s="67">
        <f t="shared" si="41"/>
        <v>0.32249999999999995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</row>
    <row r="358" spans="1:40" ht="15.75" customHeight="1">
      <c r="A358" s="44"/>
      <c r="B358" s="67">
        <f>Parâmetros!E347</f>
        <v>0</v>
      </c>
      <c r="C358" s="67">
        <f t="shared" si="41"/>
        <v>0.32749999999999996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</row>
    <row r="359" spans="1:40" ht="15.75" customHeight="1">
      <c r="A359" s="44"/>
      <c r="B359" s="67">
        <f>Parâmetros!E348</f>
        <v>0.2</v>
      </c>
      <c r="C359" s="67">
        <f t="shared" si="41"/>
        <v>0.31875000000000003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</row>
    <row r="360" spans="1:40" ht="15.75" customHeight="1">
      <c r="A360" s="44"/>
      <c r="B360" s="67">
        <f>Parâmetros!E349</f>
        <v>0.14000000000000001</v>
      </c>
      <c r="C360" s="67">
        <f t="shared" si="41"/>
        <v>0.30500000000000005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</row>
    <row r="361" spans="1:40" ht="15.75" customHeight="1">
      <c r="A361" s="44"/>
      <c r="B361" s="67">
        <f>Parâmetros!E350</f>
        <v>0.15</v>
      </c>
      <c r="C361" s="67">
        <f t="shared" si="41"/>
        <v>0.29499999999999998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</row>
    <row r="362" spans="1:40" ht="15.75" customHeight="1">
      <c r="A362" s="44"/>
      <c r="B362" s="67">
        <f>Parâmetros!E351</f>
        <v>0.17</v>
      </c>
      <c r="C362" s="67">
        <f t="shared" si="41"/>
        <v>0.29875000000000002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</row>
    <row r="363" spans="1:40" ht="15.75" customHeight="1">
      <c r="A363" s="44"/>
      <c r="B363" s="67">
        <f>Parâmetros!E352</f>
        <v>0.14000000000000001</v>
      </c>
      <c r="C363" s="67">
        <f t="shared" si="41"/>
        <v>0.30625000000000002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</row>
    <row r="364" spans="1:40" ht="15.75" customHeight="1">
      <c r="A364" s="44"/>
      <c r="B364" s="67">
        <f>Parâmetros!E353</f>
        <v>0.13</v>
      </c>
      <c r="C364" s="67">
        <f t="shared" si="41"/>
        <v>0.315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</row>
    <row r="365" spans="1:40" ht="15.75" customHeight="1">
      <c r="A365" s="44"/>
      <c r="B365" s="67">
        <f>Parâmetros!E354</f>
        <v>0.13</v>
      </c>
      <c r="C365" s="67">
        <f t="shared" si="41"/>
        <v>0.32750000000000001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</row>
    <row r="366" spans="1:40" ht="15.75" customHeight="1">
      <c r="A366" s="44"/>
      <c r="B366" s="67">
        <f>Parâmetros!E355</f>
        <v>0.14000000000000001</v>
      </c>
      <c r="C366" s="67">
        <f t="shared" si="41"/>
        <v>0.36875000000000002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</row>
    <row r="367" spans="1:40" ht="15.75" customHeight="1">
      <c r="A367" s="44"/>
      <c r="B367" s="67">
        <f>Parâmetros!E356</f>
        <v>0.37</v>
      </c>
      <c r="C367" s="67">
        <f t="shared" si="41"/>
        <v>0.42749999999999999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</row>
    <row r="368" spans="1:40" ht="15.75" customHeight="1">
      <c r="A368" s="44"/>
      <c r="B368" s="67">
        <f>Parâmetros!E357</f>
        <v>0.2</v>
      </c>
      <c r="C368" s="67">
        <f t="shared" si="41"/>
        <v>0.47874999999999995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</row>
    <row r="369" spans="1:40" ht="15.75" customHeight="1">
      <c r="A369" s="44"/>
      <c r="B369" s="67">
        <f>Parâmetros!E358</f>
        <v>0.22</v>
      </c>
      <c r="C369" s="67">
        <f t="shared" si="41"/>
        <v>0.51624999999999999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</row>
    <row r="370" spans="1:40" ht="15.75" customHeight="1">
      <c r="A370" s="44"/>
      <c r="B370" s="67">
        <f>Parâmetros!E359</f>
        <v>0.19</v>
      </c>
      <c r="C370" s="67">
        <f t="shared" ref="C370:C386" si="42">AVERAGE(B517:B524)</f>
        <v>0.495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</row>
    <row r="371" spans="1:40" ht="15.75" customHeight="1">
      <c r="A371" s="44"/>
      <c r="B371" s="67">
        <f>Parâmetros!E360</f>
        <v>0.22</v>
      </c>
      <c r="C371" s="67">
        <f t="shared" si="42"/>
        <v>0.50124999999999997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</row>
    <row r="372" spans="1:40" ht="15.75" customHeight="1">
      <c r="A372" s="44"/>
      <c r="B372" s="67">
        <f>Parâmetros!E361</f>
        <v>0.23</v>
      </c>
      <c r="C372" s="67">
        <f t="shared" si="42"/>
        <v>0.45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</row>
    <row r="373" spans="1:40" ht="15.75" customHeight="1">
      <c r="A373" s="44"/>
      <c r="B373" s="67">
        <f>Parâmetros!E362</f>
        <v>0.21</v>
      </c>
      <c r="C373" s="67">
        <f t="shared" si="42"/>
        <v>0.42500000000000004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</row>
    <row r="374" spans="1:40" ht="15.75" customHeight="1">
      <c r="A374" s="44"/>
      <c r="B374" s="67">
        <f>Parâmetros!E363</f>
        <v>0.18</v>
      </c>
      <c r="C374" s="67">
        <f t="shared" si="42"/>
        <v>0.39750000000000002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</row>
    <row r="375" spans="1:40" ht="15.75" customHeight="1">
      <c r="A375" s="44"/>
      <c r="B375" s="67">
        <f>Parâmetros!E364</f>
        <v>0.15</v>
      </c>
      <c r="C375" s="67">
        <f t="shared" si="42"/>
        <v>0.37250000000000005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</row>
    <row r="376" spans="1:40" ht="15.75" customHeight="1">
      <c r="A376" s="44"/>
      <c r="B376" s="67">
        <f>Parâmetros!E365</f>
        <v>0.15</v>
      </c>
      <c r="C376" s="67">
        <f t="shared" si="42"/>
        <v>0.34500000000000008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</row>
    <row r="377" spans="1:40" ht="15.75" customHeight="1">
      <c r="A377" s="44"/>
      <c r="B377" s="67">
        <f>Parâmetros!E366</f>
        <v>0.17</v>
      </c>
      <c r="C377" s="67">
        <f t="shared" si="42"/>
        <v>0.29750000000000004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</row>
    <row r="378" spans="1:40" ht="15.75" customHeight="1">
      <c r="A378" s="44"/>
      <c r="B378" s="67">
        <f>Parâmetros!E367</f>
        <v>0.21</v>
      </c>
      <c r="C378" s="67">
        <f t="shared" si="42"/>
        <v>0.24499999999999997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</row>
    <row r="379" spans="1:40" ht="15.75" customHeight="1">
      <c r="A379" s="44"/>
      <c r="B379" s="67">
        <f>Parâmetros!E368</f>
        <v>0.28000000000000003</v>
      </c>
      <c r="C379" s="67">
        <f t="shared" si="42"/>
        <v>0.18374999999999997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</row>
    <row r="380" spans="1:40" ht="15.75" customHeight="1">
      <c r="A380" s="44"/>
      <c r="B380" s="67">
        <f>Parâmetros!E369</f>
        <v>0.44</v>
      </c>
      <c r="C380" s="67">
        <f t="shared" si="42"/>
        <v>0.18249999999999997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</row>
    <row r="381" spans="1:40" ht="15.75" customHeight="1">
      <c r="A381" s="44"/>
      <c r="B381" s="67">
        <f>Parâmetros!E370</f>
        <v>0.59</v>
      </c>
      <c r="C381" s="67">
        <f t="shared" si="42"/>
        <v>0.21374999999999997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</row>
    <row r="382" spans="1:40" ht="15.75" customHeight="1">
      <c r="A382" s="44"/>
      <c r="B382" s="67">
        <f>Parâmetros!E371</f>
        <v>0.39</v>
      </c>
      <c r="C382" s="67">
        <f t="shared" si="42"/>
        <v>0.22625000000000001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</row>
    <row r="383" spans="1:40" ht="15.75" customHeight="1">
      <c r="A383" s="44"/>
      <c r="B383" s="67">
        <f>Parâmetros!E372</f>
        <v>0.28000000000000003</v>
      </c>
      <c r="C383" s="67">
        <f t="shared" si="42"/>
        <v>0.23624999999999999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</row>
    <row r="384" spans="1:40" ht="15.75" customHeight="1">
      <c r="A384" s="44"/>
      <c r="B384" s="67">
        <f>Parâmetros!E373</f>
        <v>0.19</v>
      </c>
      <c r="C384" s="67">
        <f t="shared" si="42"/>
        <v>0.24374999999999999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</row>
    <row r="385" spans="1:40" ht="15.75" customHeight="1">
      <c r="A385" s="44"/>
      <c r="B385" s="67">
        <f>Parâmetros!E374</f>
        <v>0.19</v>
      </c>
      <c r="C385" s="67">
        <f t="shared" si="42"/>
        <v>0.25124999999999997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</row>
    <row r="386" spans="1:40" ht="15.75" customHeight="1">
      <c r="A386" s="44"/>
      <c r="B386" s="67">
        <f>Parâmetros!E375</f>
        <v>0</v>
      </c>
      <c r="C386" s="67">
        <f t="shared" si="42"/>
        <v>0.25874999999999998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</row>
    <row r="387" spans="1:40" ht="15.75" customHeight="1">
      <c r="A387" s="44"/>
      <c r="B387" s="67">
        <f>Parâmetros!E376</f>
        <v>0.21</v>
      </c>
      <c r="C387" s="67">
        <f t="shared" ref="C387:C403" si="43">AVERAGE(B541:B548)</f>
        <v>0.27875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</row>
    <row r="388" spans="1:40" ht="15.75" customHeight="1">
      <c r="A388" s="44"/>
      <c r="B388" s="67">
        <f>Parâmetros!E377</f>
        <v>0.2</v>
      </c>
      <c r="C388" s="67">
        <f t="shared" si="43"/>
        <v>0.29250000000000004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</row>
    <row r="389" spans="1:40" ht="15.75" customHeight="1">
      <c r="A389" s="44"/>
      <c r="B389" s="67">
        <f>Parâmetros!E378</f>
        <v>0.19</v>
      </c>
      <c r="C389" s="67">
        <f t="shared" si="43"/>
        <v>0.32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</row>
    <row r="390" spans="1:40" ht="15.75" customHeight="1">
      <c r="A390" s="44"/>
      <c r="B390" s="67">
        <f>Parâmetros!E379</f>
        <v>0.25</v>
      </c>
      <c r="C390" s="67">
        <f t="shared" si="43"/>
        <v>0.35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</row>
    <row r="391" spans="1:40" ht="15.75" customHeight="1">
      <c r="A391" s="44"/>
      <c r="B391" s="67">
        <f>Parâmetros!E380</f>
        <v>0.43</v>
      </c>
      <c r="C391" s="67">
        <f t="shared" si="43"/>
        <v>0.3725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</row>
    <row r="392" spans="1:40" ht="15.75" customHeight="1">
      <c r="A392" s="44"/>
      <c r="B392" s="67">
        <f>Parâmetros!E381</f>
        <v>0.35</v>
      </c>
      <c r="C392" s="67">
        <f t="shared" si="43"/>
        <v>0.39250000000000007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</row>
    <row r="393" spans="1:40" ht="15.75" customHeight="1">
      <c r="A393" s="44"/>
      <c r="B393" s="67">
        <f>Parâmetros!E382</f>
        <v>0.33</v>
      </c>
      <c r="C393" s="67">
        <f t="shared" si="43"/>
        <v>0.41125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</row>
    <row r="394" spans="1:40" ht="15.75" customHeight="1">
      <c r="A394" s="44"/>
      <c r="B394" s="67">
        <f>Parâmetros!E383</f>
        <v>0.33</v>
      </c>
      <c r="C394" s="67">
        <f t="shared" si="43"/>
        <v>0.42749999999999999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</row>
    <row r="395" spans="1:40" ht="15.75" customHeight="1">
      <c r="A395" s="44"/>
      <c r="B395" s="67">
        <f>Parâmetros!E384</f>
        <v>0.57999999999999996</v>
      </c>
      <c r="C395" s="67">
        <f t="shared" si="43"/>
        <v>0.43625000000000003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</row>
    <row r="396" spans="1:40" ht="15.75" customHeight="1">
      <c r="A396" s="44"/>
      <c r="B396" s="67">
        <f>Parâmetros!E385</f>
        <v>0.59</v>
      </c>
      <c r="C396" s="67">
        <f t="shared" si="43"/>
        <v>0.45250000000000001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</row>
    <row r="397" spans="1:40" ht="15.75" customHeight="1">
      <c r="A397" s="44"/>
      <c r="B397" s="67">
        <f>Parâmetros!E386</f>
        <v>0.56999999999999995</v>
      </c>
      <c r="C397" s="67">
        <f t="shared" si="43"/>
        <v>0.45624999999999993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</row>
    <row r="398" spans="1:40" ht="15.75" customHeight="1">
      <c r="A398" s="44"/>
      <c r="B398" s="67">
        <f>Parâmetros!E387</f>
        <v>0.59</v>
      </c>
      <c r="C398" s="67">
        <f t="shared" si="43"/>
        <v>0.51249999999999996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</row>
    <row r="399" spans="1:40" ht="15.75" customHeight="1">
      <c r="A399" s="44"/>
      <c r="B399" s="67">
        <f>Parâmetros!E388</f>
        <v>0.67</v>
      </c>
      <c r="C399" s="67">
        <f t="shared" si="43"/>
        <v>0.55249999999999999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</row>
    <row r="400" spans="1:40" ht="15.75" customHeight="1">
      <c r="A400" s="44"/>
      <c r="B400" s="67">
        <f>Parâmetros!E389</f>
        <v>0.7</v>
      </c>
      <c r="C400" s="67">
        <f t="shared" si="43"/>
        <v>0.57374999999999998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</row>
    <row r="401" spans="1:40" ht="15.75" customHeight="1">
      <c r="A401" s="44"/>
      <c r="B401" s="67">
        <f>Parâmetros!E390</f>
        <v>0.62</v>
      </c>
      <c r="C401" s="67">
        <f t="shared" si="43"/>
        <v>0.59250000000000003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</row>
    <row r="402" spans="1:40" ht="15.75" customHeight="1">
      <c r="A402" s="44"/>
      <c r="B402" s="67">
        <f>Parâmetros!E391</f>
        <v>0.54</v>
      </c>
      <c r="C402" s="67">
        <f t="shared" si="43"/>
        <v>0.60000000000000009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</row>
    <row r="403" spans="1:40" ht="15.75" customHeight="1">
      <c r="A403" s="44"/>
      <c r="B403" s="67">
        <f>Parâmetros!E392</f>
        <v>0.49</v>
      </c>
      <c r="C403" s="67">
        <f t="shared" si="43"/>
        <v>0.62124999999999997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</row>
    <row r="404" spans="1:40" ht="15.75" customHeight="1">
      <c r="A404" s="44"/>
      <c r="B404" s="67">
        <f>Parâmetros!E393</f>
        <v>0.56000000000000005</v>
      </c>
      <c r="C404" s="67">
        <f t="shared" ref="C404:C420" si="44">AVERAGE(B565:B572)</f>
        <v>0.3075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</row>
    <row r="405" spans="1:40" ht="15.75" customHeight="1">
      <c r="A405" s="44"/>
      <c r="B405" s="67">
        <f>Parâmetros!E394</f>
        <v>0.52</v>
      </c>
      <c r="C405" s="67">
        <f t="shared" si="44"/>
        <v>0.32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</row>
    <row r="406" spans="1:40" ht="15.75" customHeight="1">
      <c r="A406" s="44"/>
      <c r="B406" s="67">
        <f>Parâmetros!E395</f>
        <v>0.35</v>
      </c>
      <c r="C406" s="67">
        <f t="shared" si="44"/>
        <v>0.35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</row>
    <row r="407" spans="1:40" ht="15.75" customHeight="1">
      <c r="A407" s="44"/>
      <c r="B407" s="67">
        <f>Parâmetros!E396</f>
        <v>0.26</v>
      </c>
      <c r="C407" s="67">
        <f t="shared" si="44"/>
        <v>0.31999999999999995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</row>
    <row r="408" spans="1:40" ht="15.75" customHeight="1">
      <c r="A408" s="44"/>
      <c r="B408" s="67">
        <f>Parâmetros!E397</f>
        <v>0</v>
      </c>
      <c r="C408" s="67">
        <f t="shared" si="44"/>
        <v>0.33125000000000004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</row>
    <row r="409" spans="1:40" ht="15.75" customHeight="1">
      <c r="A409" s="44"/>
      <c r="B409" s="67">
        <f>Parâmetros!E398</f>
        <v>0.43</v>
      </c>
      <c r="C409" s="67">
        <f t="shared" si="44"/>
        <v>0.37374999999999997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</row>
    <row r="410" spans="1:40" ht="15.75" customHeight="1">
      <c r="A410" s="44"/>
      <c r="B410" s="67">
        <f>Parâmetros!E399</f>
        <v>0.5</v>
      </c>
      <c r="C410" s="67">
        <f t="shared" si="44"/>
        <v>0.41749999999999998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</row>
    <row r="411" spans="1:40" ht="15.75" customHeight="1">
      <c r="A411" s="44"/>
      <c r="B411" s="67">
        <f>Parâmetros!E400</f>
        <v>0.55000000000000004</v>
      </c>
      <c r="C411" s="67">
        <f t="shared" si="44"/>
        <v>0.44249999999999995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</row>
    <row r="412" spans="1:40" ht="15.75" customHeight="1">
      <c r="A412" s="44"/>
      <c r="B412" s="67">
        <f>Parâmetros!E401</f>
        <v>0.61</v>
      </c>
      <c r="C412" s="67">
        <f t="shared" si="44"/>
        <v>0.43374999999999997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</row>
    <row r="413" spans="1:40" ht="15.75" customHeight="1">
      <c r="A413" s="44"/>
      <c r="B413" s="67">
        <f>Parâmetros!E402</f>
        <v>0.68</v>
      </c>
      <c r="C413" s="67">
        <f t="shared" si="44"/>
        <v>0.40749999999999997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</row>
    <row r="414" spans="1:40" ht="15.75" customHeight="1">
      <c r="A414" s="44"/>
      <c r="B414" s="67">
        <f>Parâmetros!E403</f>
        <v>0.73</v>
      </c>
      <c r="C414" s="67">
        <f t="shared" si="44"/>
        <v>0.39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</row>
    <row r="415" spans="1:40" ht="15.75" customHeight="1">
      <c r="A415" s="44"/>
      <c r="B415" s="67">
        <f>Parâmetros!E404</f>
        <v>0.98</v>
      </c>
      <c r="C415" s="67">
        <f t="shared" si="44"/>
        <v>0.47375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</row>
    <row r="416" spans="1:40" ht="15.75" customHeight="1">
      <c r="A416" s="44"/>
      <c r="B416" s="67">
        <f>Parâmetros!E405</f>
        <v>0.87</v>
      </c>
      <c r="C416" s="67">
        <f t="shared" si="44"/>
        <v>0.50249999999999995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</row>
    <row r="417" spans="1:40" ht="15.75" customHeight="1">
      <c r="A417" s="44"/>
      <c r="B417" s="67">
        <f>Parâmetros!E406</f>
        <v>0.9</v>
      </c>
      <c r="C417" s="67">
        <f t="shared" si="44"/>
        <v>0.56125000000000003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</row>
    <row r="418" spans="1:40" ht="15.75" customHeight="1">
      <c r="A418" s="44"/>
      <c r="B418" s="67">
        <f>Parâmetros!E407</f>
        <v>0.89</v>
      </c>
      <c r="C418" s="67">
        <f t="shared" si="44"/>
        <v>0.61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</row>
    <row r="419" spans="1:40" ht="15.75" customHeight="1">
      <c r="A419" s="44"/>
      <c r="B419" s="67">
        <f>Parâmetros!E408</f>
        <v>0.91</v>
      </c>
      <c r="C419" s="67">
        <f t="shared" si="44"/>
        <v>0.70625000000000004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</row>
    <row r="420" spans="1:40" ht="15.75" customHeight="1">
      <c r="A420" s="44"/>
      <c r="B420" s="67">
        <f>Parâmetros!E409</f>
        <v>0.9</v>
      </c>
      <c r="C420" s="67">
        <f t="shared" si="44"/>
        <v>0.82000000000000006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</row>
    <row r="421" spans="1:40" ht="15.75" customHeight="1">
      <c r="A421" s="44"/>
      <c r="B421" s="67">
        <f>Parâmetros!E410</f>
        <v>0.81</v>
      </c>
      <c r="C421" s="67">
        <f t="shared" ref="C421:C437" si="45">AVERAGE(B589:B596)</f>
        <v>0.75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</row>
    <row r="422" spans="1:40" ht="15.75" customHeight="1">
      <c r="A422" s="44"/>
      <c r="B422" s="67">
        <f>Parâmetros!E411</f>
        <v>0.22</v>
      </c>
      <c r="C422" s="67">
        <f t="shared" si="45"/>
        <v>0.69374999999999998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</row>
    <row r="423" spans="1:40" ht="15.75" customHeight="1">
      <c r="A423" s="44"/>
      <c r="B423" s="67">
        <f>Parâmetros!E412</f>
        <v>0.23</v>
      </c>
      <c r="C423" s="67">
        <f t="shared" si="45"/>
        <v>0.65625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</row>
    <row r="424" spans="1:40" ht="15.75" customHeight="1">
      <c r="A424" s="44"/>
      <c r="B424" s="67">
        <f>Parâmetros!E413</f>
        <v>0.24</v>
      </c>
      <c r="C424" s="67">
        <f t="shared" si="45"/>
        <v>0.59624999999999984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</row>
    <row r="425" spans="1:40" ht="15.75" customHeight="1">
      <c r="A425" s="44"/>
      <c r="B425" s="67">
        <f>Parâmetros!E414</f>
        <v>0.24</v>
      </c>
      <c r="C425" s="67">
        <f t="shared" si="45"/>
        <v>0.53625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</row>
    <row r="426" spans="1:40" ht="15.75" customHeight="1">
      <c r="A426" s="44"/>
      <c r="B426" s="67">
        <f>Parâmetros!E415</f>
        <v>0.26</v>
      </c>
      <c r="C426" s="67">
        <f t="shared" si="45"/>
        <v>0.49875000000000003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</row>
    <row r="427" spans="1:40" ht="15.75" customHeight="1">
      <c r="A427" s="44"/>
      <c r="B427" s="67">
        <f>Parâmetros!E416</f>
        <v>0.28999999999999998</v>
      </c>
      <c r="C427" s="67">
        <f t="shared" si="45"/>
        <v>0.46625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</row>
    <row r="428" spans="1:40" ht="15.75" customHeight="1">
      <c r="A428" s="44"/>
      <c r="B428" s="67">
        <f>Parâmetros!E417</f>
        <v>0.44</v>
      </c>
      <c r="C428" s="67">
        <f t="shared" si="45"/>
        <v>0.42125000000000001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</row>
    <row r="429" spans="1:40" ht="15.75" customHeight="1">
      <c r="A429" s="44"/>
      <c r="B429" s="67">
        <f>Parâmetros!E418</f>
        <v>0.37</v>
      </c>
      <c r="C429" s="67">
        <f t="shared" si="45"/>
        <v>0.38750000000000001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</row>
    <row r="430" spans="1:40" ht="15.75" customHeight="1">
      <c r="A430" s="44"/>
      <c r="B430" s="67">
        <f>Parâmetros!E419</f>
        <v>0.37</v>
      </c>
      <c r="C430" s="67">
        <f t="shared" si="45"/>
        <v>0.36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</row>
    <row r="431" spans="1:40" ht="15.75" customHeight="1">
      <c r="A431" s="44"/>
      <c r="B431" s="67">
        <f>Parâmetros!E420</f>
        <v>0.3</v>
      </c>
      <c r="C431" s="67">
        <f t="shared" si="45"/>
        <v>0.33249999999999996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</row>
    <row r="432" spans="1:40" ht="15.75" customHeight="1">
      <c r="A432" s="44"/>
      <c r="B432" s="67">
        <f>Parâmetros!E421</f>
        <v>0.28999999999999998</v>
      </c>
      <c r="C432" s="67">
        <f t="shared" si="45"/>
        <v>0.37124999999999997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</row>
    <row r="433" spans="1:40" ht="15.75" customHeight="1">
      <c r="A433" s="44"/>
      <c r="B433" s="67">
        <f>Parâmetros!E422</f>
        <v>0.31</v>
      </c>
      <c r="C433" s="67">
        <f t="shared" si="45"/>
        <v>0.40500000000000003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</row>
    <row r="434" spans="1:40" ht="15.75" customHeight="1">
      <c r="A434" s="44"/>
      <c r="B434" s="67">
        <f>Parâmetros!E423</f>
        <v>0.33</v>
      </c>
      <c r="C434" s="67">
        <f t="shared" si="45"/>
        <v>0.45500000000000002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</row>
    <row r="435" spans="1:40" ht="15.75" customHeight="1">
      <c r="A435" s="44"/>
      <c r="B435" s="67">
        <f>Parâmetros!E424</f>
        <v>0.32</v>
      </c>
      <c r="C435" s="67">
        <f t="shared" si="45"/>
        <v>0.57374999999999998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</row>
    <row r="436" spans="1:40" ht="15.75" customHeight="1">
      <c r="A436" s="44"/>
      <c r="B436" s="67">
        <f>Parâmetros!E425</f>
        <v>0.32</v>
      </c>
      <c r="C436" s="67">
        <f t="shared" si="45"/>
        <v>0.68625000000000003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</row>
    <row r="437" spans="1:40" ht="15.75" customHeight="1">
      <c r="A437" s="44"/>
      <c r="B437" s="67">
        <f>Parâmetros!E426</f>
        <v>0.36</v>
      </c>
      <c r="C437" s="67">
        <f t="shared" si="45"/>
        <v>0.74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</row>
    <row r="438" spans="1:40" ht="15.75" customHeight="1">
      <c r="A438" s="44"/>
      <c r="B438" s="67">
        <f>Parâmetros!E427</f>
        <v>0.4</v>
      </c>
      <c r="C438" s="67">
        <f t="shared" ref="C438:C454" si="46">AVERAGE(B613:B620)</f>
        <v>0.50624999999999998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</row>
    <row r="439" spans="1:40" ht="15.75" customHeight="1">
      <c r="A439" s="44"/>
      <c r="B439" s="67">
        <f>Parâmetros!E428</f>
        <v>0.56999999999999995</v>
      </c>
      <c r="C439" s="67">
        <f t="shared" si="46"/>
        <v>0.50750000000000006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</row>
    <row r="440" spans="1:40" ht="15.75" customHeight="1">
      <c r="A440" s="44"/>
      <c r="B440" s="67">
        <f>Parâmetros!E429</f>
        <v>0.44</v>
      </c>
      <c r="C440" s="67">
        <f t="shared" si="46"/>
        <v>0.4375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</row>
    <row r="441" spans="1:40" ht="15.75" customHeight="1">
      <c r="A441" s="44"/>
      <c r="B441" s="67">
        <f>Parâmetros!E430</f>
        <v>0.41</v>
      </c>
      <c r="C441" s="67">
        <f t="shared" si="46"/>
        <v>0.42249999999999999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</row>
    <row r="442" spans="1:40" ht="15.75" customHeight="1">
      <c r="A442" s="44"/>
      <c r="B442" s="67">
        <f>Parâmetros!E431</f>
        <v>0.41</v>
      </c>
      <c r="C442" s="67">
        <f t="shared" si="46"/>
        <v>0.40749999999999997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</row>
    <row r="443" spans="1:40" ht="15.75" customHeight="1">
      <c r="A443" s="44"/>
      <c r="B443" s="67">
        <f>Parâmetros!E432</f>
        <v>0.44</v>
      </c>
      <c r="C443" s="67">
        <f t="shared" si="46"/>
        <v>0.39749999999999996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</row>
    <row r="444" spans="1:40" ht="15.75" customHeight="1">
      <c r="A444" s="44"/>
      <c r="B444" s="67">
        <f>Parâmetros!E433</f>
        <v>0.43</v>
      </c>
      <c r="C444" s="67">
        <f t="shared" si="46"/>
        <v>0.38999999999999996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</row>
    <row r="445" spans="1:40" ht="15.75" customHeight="1">
      <c r="A445" s="44"/>
      <c r="B445" s="67">
        <f>Parâmetros!E434</f>
        <v>0.38</v>
      </c>
      <c r="C445" s="67">
        <f t="shared" si="46"/>
        <v>0.37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</row>
    <row r="446" spans="1:40" ht="15.75" customHeight="1">
      <c r="A446" s="44"/>
      <c r="B446" s="67">
        <f>Parâmetros!E435</f>
        <v>0.18</v>
      </c>
      <c r="C446" s="67">
        <f t="shared" si="46"/>
        <v>0.31375000000000003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</row>
    <row r="447" spans="1:40" ht="15.75" customHeight="1">
      <c r="A447" s="44"/>
      <c r="B447" s="67">
        <f>Parâmetros!E436</f>
        <v>0.18</v>
      </c>
      <c r="C447" s="67">
        <f t="shared" si="46"/>
        <v>0.27374999999999999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</row>
    <row r="448" spans="1:40" ht="15.75" customHeight="1">
      <c r="A448" s="44"/>
      <c r="B448" s="67">
        <f>Parâmetros!E437</f>
        <v>0.19</v>
      </c>
      <c r="C448" s="67">
        <f t="shared" si="46"/>
        <v>0.31374999999999997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</row>
    <row r="449" spans="1:40" ht="15.75" customHeight="1">
      <c r="A449" s="44"/>
      <c r="B449" s="67">
        <f>Parâmetros!E438</f>
        <v>0.2</v>
      </c>
      <c r="C449" s="67">
        <f t="shared" si="46"/>
        <v>0.33999999999999997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</row>
    <row r="450" spans="1:40" ht="15.75" customHeight="1">
      <c r="A450" s="44"/>
      <c r="B450" s="67">
        <f>Parâmetros!E439</f>
        <v>0.2</v>
      </c>
      <c r="C450" s="67">
        <f t="shared" si="46"/>
        <v>0.35499999999999998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</row>
    <row r="451" spans="1:40" ht="15.75" customHeight="1">
      <c r="A451" s="44"/>
      <c r="B451" s="67">
        <f>Parâmetros!E440</f>
        <v>0.21</v>
      </c>
      <c r="C451" s="67">
        <f t="shared" si="46"/>
        <v>0.37000000000000005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</row>
    <row r="452" spans="1:40" ht="15.75" customHeight="1">
      <c r="A452" s="44"/>
      <c r="B452" s="67">
        <f>Parâmetros!E441</f>
        <v>0.31</v>
      </c>
      <c r="C452" s="67">
        <f t="shared" si="46"/>
        <v>0.3775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</row>
    <row r="453" spans="1:40" ht="15.75" customHeight="1">
      <c r="A453" s="44"/>
      <c r="B453" s="67">
        <f>Parâmetros!E442</f>
        <v>0.4</v>
      </c>
      <c r="C453" s="67">
        <f t="shared" si="46"/>
        <v>0.39750000000000002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</row>
    <row r="454" spans="1:40" ht="15.75" customHeight="1">
      <c r="A454" s="44"/>
      <c r="B454" s="67">
        <f>Parâmetros!E443</f>
        <v>0.45</v>
      </c>
      <c r="C454" s="67">
        <f t="shared" si="46"/>
        <v>0.40750000000000003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</row>
    <row r="455" spans="1:40" ht="15.75" customHeight="1">
      <c r="A455" s="44"/>
      <c r="B455" s="67">
        <f>Parâmetros!E444</f>
        <v>0.54</v>
      </c>
      <c r="C455" s="67">
        <f t="shared" ref="C455:C471" si="47">AVERAGE(B637:B644)</f>
        <v>0.36000000000000004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</row>
    <row r="456" spans="1:40" ht="15.75" customHeight="1">
      <c r="A456" s="44"/>
      <c r="B456" s="67">
        <f>Parâmetros!E445</f>
        <v>0.41</v>
      </c>
      <c r="C456" s="67">
        <f t="shared" si="47"/>
        <v>0.37249999999999994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</row>
    <row r="457" spans="1:40" ht="15.75" customHeight="1">
      <c r="A457" s="44"/>
      <c r="B457" s="67">
        <f>Parâmetros!E446</f>
        <v>0.55000000000000004</v>
      </c>
      <c r="C457" s="67">
        <f t="shared" si="47"/>
        <v>0.37625000000000008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</row>
    <row r="458" spans="1:40" ht="15.75" customHeight="1">
      <c r="A458" s="44"/>
      <c r="B458" s="67">
        <f>Parâmetros!E447</f>
        <v>0.7</v>
      </c>
      <c r="C458" s="67">
        <f t="shared" si="47"/>
        <v>0.37625000000000008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</row>
    <row r="459" spans="1:40" ht="15.75" customHeight="1">
      <c r="A459" s="44"/>
      <c r="B459" s="67">
        <f>Parâmetros!E448</f>
        <v>0.63</v>
      </c>
      <c r="C459" s="67">
        <f t="shared" si="47"/>
        <v>0.38250000000000006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</row>
    <row r="460" spans="1:40" ht="15.75" customHeight="1">
      <c r="A460" s="44"/>
      <c r="B460" s="67">
        <f>Parâmetros!E449</f>
        <v>0.73</v>
      </c>
      <c r="C460" s="67">
        <f t="shared" si="47"/>
        <v>0.38375000000000004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</row>
    <row r="461" spans="1:40" ht="15.75" customHeight="1">
      <c r="A461" s="44"/>
      <c r="B461" s="67">
        <f>Parâmetros!E450</f>
        <v>0.84</v>
      </c>
      <c r="C461" s="67">
        <f t="shared" si="47"/>
        <v>0.3600000000000001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</row>
    <row r="462" spans="1:40" ht="15.75" customHeight="1">
      <c r="A462" s="44"/>
      <c r="B462" s="67">
        <f>Parâmetros!E451</f>
        <v>1.01</v>
      </c>
      <c r="C462" s="67">
        <f t="shared" si="47"/>
        <v>0.32250000000000001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</row>
    <row r="463" spans="1:40" ht="15.75" customHeight="1">
      <c r="A463" s="44"/>
      <c r="B463" s="67">
        <f>Parâmetros!E452</f>
        <v>1.63</v>
      </c>
      <c r="C463" s="67">
        <f t="shared" si="47"/>
        <v>0.29625000000000001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</row>
    <row r="464" spans="1:40" ht="15.75" customHeight="1">
      <c r="A464" s="44"/>
      <c r="B464" s="67">
        <f>Parâmetros!E453</f>
        <v>1.25</v>
      </c>
      <c r="C464" s="67">
        <f t="shared" si="47"/>
        <v>0.26875000000000004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</row>
    <row r="465" spans="1:40" ht="15.75" customHeight="1">
      <c r="A465" s="44"/>
      <c r="B465" s="67">
        <f>Parâmetros!E454</f>
        <v>1.1100000000000001</v>
      </c>
      <c r="C465" s="67">
        <f t="shared" si="47"/>
        <v>0.26750000000000002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</row>
    <row r="466" spans="1:40" ht="15.75" customHeight="1">
      <c r="A466" s="44"/>
      <c r="B466" s="67">
        <f>Parâmetros!E455</f>
        <v>1.03</v>
      </c>
      <c r="C466" s="67">
        <f t="shared" si="47"/>
        <v>0.27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</row>
    <row r="467" spans="1:40" ht="15.75" customHeight="1">
      <c r="A467" s="44"/>
      <c r="B467" s="67">
        <f>Parâmetros!E456</f>
        <v>1.1299999999999999</v>
      </c>
      <c r="C467" s="67">
        <f t="shared" si="47"/>
        <v>0.27750000000000002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</row>
    <row r="468" spans="1:40" ht="15.75" customHeight="1">
      <c r="A468" s="44"/>
      <c r="B468" s="67">
        <f>Parâmetros!E457</f>
        <v>1.27</v>
      </c>
      <c r="C468" s="67">
        <f t="shared" si="47"/>
        <v>0.28875000000000001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</row>
    <row r="469" spans="1:40" ht="15.75" customHeight="1">
      <c r="A469" s="44"/>
      <c r="B469" s="67">
        <f>Parâmetros!E458</f>
        <v>0</v>
      </c>
      <c r="C469" s="67">
        <f t="shared" si="47"/>
        <v>0.29499999999999998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</row>
    <row r="470" spans="1:40" ht="15.75" customHeight="1">
      <c r="A470" s="44"/>
      <c r="B470" s="67">
        <f>Parâmetros!E459</f>
        <v>0.75</v>
      </c>
      <c r="C470" s="67">
        <f t="shared" si="47"/>
        <v>0.3125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</row>
    <row r="471" spans="1:40" ht="15.75" customHeight="1">
      <c r="A471" s="44"/>
      <c r="B471" s="67">
        <f>Parâmetros!E460</f>
        <v>0.71</v>
      </c>
      <c r="C471" s="67">
        <f t="shared" si="47"/>
        <v>0.35125000000000006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</row>
    <row r="472" spans="1:40" ht="15.75" customHeight="1">
      <c r="A472" s="44"/>
      <c r="B472" s="67">
        <f>Parâmetros!E461</f>
        <v>0.65</v>
      </c>
      <c r="C472" s="67">
        <f t="shared" ref="C472:C488" si="48">AVERAGE(B661:B668)</f>
        <v>0.39750000000000002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</row>
    <row r="473" spans="1:40" ht="15.75" customHeight="1">
      <c r="A473" s="44"/>
      <c r="B473" s="67">
        <f>Parâmetros!E462</f>
        <v>0.56999999999999995</v>
      </c>
      <c r="C473" s="67">
        <f t="shared" si="48"/>
        <v>0.36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</row>
    <row r="474" spans="1:40" ht="15.75" customHeight="1">
      <c r="A474" s="44"/>
      <c r="B474" s="67">
        <f>Parâmetros!E463</f>
        <v>0.52</v>
      </c>
      <c r="C474" s="67">
        <f t="shared" si="48"/>
        <v>0.33875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</row>
    <row r="475" spans="1:40" ht="15.75" customHeight="1">
      <c r="A475" s="44"/>
      <c r="B475" s="67">
        <f>Parâmetros!E464</f>
        <v>0.5</v>
      </c>
      <c r="C475" s="67">
        <f t="shared" si="48"/>
        <v>0.32374999999999998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</row>
    <row r="476" spans="1:40" ht="15.75" customHeight="1">
      <c r="A476" s="44"/>
      <c r="B476" s="67">
        <f>Parâmetros!E465</f>
        <v>0.56999999999999995</v>
      </c>
      <c r="C476" s="67">
        <f t="shared" si="48"/>
        <v>0.30375000000000008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</row>
    <row r="477" spans="1:40" ht="15.75" customHeight="1">
      <c r="A477" s="44"/>
      <c r="B477" s="67">
        <f>Parâmetros!E466</f>
        <v>0.61</v>
      </c>
      <c r="C477" s="67">
        <f t="shared" si="48"/>
        <v>0.28125000000000006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</row>
    <row r="478" spans="1:40" ht="15.75" customHeight="1">
      <c r="A478" s="44"/>
      <c r="B478" s="67">
        <f>Parâmetros!E467</f>
        <v>0.85</v>
      </c>
      <c r="C478" s="67">
        <f t="shared" si="48"/>
        <v>0.25750000000000001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</row>
    <row r="479" spans="1:40" ht="15.75" customHeight="1">
      <c r="A479" s="44"/>
      <c r="B479" s="67">
        <f>Parâmetros!E468</f>
        <v>0.31</v>
      </c>
      <c r="C479" s="67">
        <f t="shared" si="48"/>
        <v>0.23374999999999996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</row>
    <row r="480" spans="1:40" ht="15.75" customHeight="1">
      <c r="A480" s="44"/>
      <c r="B480" s="67">
        <f>Parâmetros!E469</f>
        <v>0.2</v>
      </c>
      <c r="C480" s="67">
        <f t="shared" si="48"/>
        <v>0.20999999999999996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</row>
    <row r="481" spans="1:40" ht="15.75" customHeight="1">
      <c r="A481" s="44"/>
      <c r="B481" s="67">
        <f>Parâmetros!E470</f>
        <v>0.23</v>
      </c>
      <c r="C481" s="67">
        <f t="shared" si="48"/>
        <v>0.19374999999999998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</row>
    <row r="482" spans="1:40" ht="15.75" customHeight="1">
      <c r="A482" s="44"/>
      <c r="B482" s="67">
        <f>Parâmetros!E471</f>
        <v>0.22</v>
      </c>
      <c r="C482" s="67">
        <f t="shared" si="48"/>
        <v>0.19249999999999998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</row>
    <row r="483" spans="1:40" ht="15.75" customHeight="1">
      <c r="A483" s="44"/>
      <c r="B483" s="67">
        <f>Parâmetros!E472</f>
        <v>0.21</v>
      </c>
      <c r="C483" s="67">
        <f t="shared" si="48"/>
        <v>0.19249999999999998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</row>
    <row r="484" spans="1:40" ht="15.75" customHeight="1">
      <c r="A484" s="44"/>
      <c r="B484" s="67">
        <f>Parâmetros!E473</f>
        <v>0.19</v>
      </c>
      <c r="C484" s="67">
        <f t="shared" si="48"/>
        <v>0.19999999999999998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</row>
    <row r="485" spans="1:40" ht="15.75" customHeight="1">
      <c r="A485" s="44"/>
      <c r="B485" s="67">
        <f>Parâmetros!E474</f>
        <v>0.2</v>
      </c>
      <c r="C485" s="67">
        <f t="shared" si="48"/>
        <v>0.20749999999999999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</row>
    <row r="486" spans="1:40" ht="15.75" customHeight="1">
      <c r="A486" s="44"/>
      <c r="B486" s="67">
        <f>Parâmetros!E475</f>
        <v>0.23</v>
      </c>
      <c r="C486" s="67">
        <f t="shared" si="48"/>
        <v>0.22125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</row>
    <row r="487" spans="1:40" ht="15.75" customHeight="1">
      <c r="A487" s="44"/>
      <c r="B487" s="67">
        <f>Parâmetros!E476</f>
        <v>0.26</v>
      </c>
      <c r="C487" s="67">
        <f t="shared" si="48"/>
        <v>0.23125000000000001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</row>
    <row r="488" spans="1:40" ht="15.75" customHeight="1">
      <c r="A488" s="44"/>
      <c r="B488" s="67">
        <f>Parâmetros!E477</f>
        <v>0.28999999999999998</v>
      </c>
      <c r="C488" s="67">
        <f t="shared" si="48"/>
        <v>0.23374999999999999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</row>
    <row r="489" spans="1:40" ht="15.75" customHeight="1">
      <c r="A489" s="44"/>
      <c r="B489" s="67">
        <f>Parâmetros!E478</f>
        <v>0.31</v>
      </c>
      <c r="C489" s="67">
        <f t="shared" ref="C489:C505" si="49">AVERAGE(B685:B692)</f>
        <v>0.29500000000000004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</row>
    <row r="490" spans="1:40" ht="15.75" customHeight="1">
      <c r="A490" s="44"/>
      <c r="B490" s="67">
        <f>Parâmetros!E479</f>
        <v>0.31</v>
      </c>
      <c r="C490" s="67">
        <f t="shared" si="49"/>
        <v>0.31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</row>
    <row r="491" spans="1:40" ht="15.75" customHeight="1">
      <c r="A491" s="44"/>
      <c r="B491" s="67">
        <f>Parâmetros!E480</f>
        <v>0.28999999999999998</v>
      </c>
      <c r="C491" s="67">
        <f t="shared" si="49"/>
        <v>0.28250000000000003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</row>
    <row r="492" spans="1:40" ht="15.75" customHeight="1">
      <c r="A492" s="44"/>
      <c r="B492" s="67">
        <f>Parâmetros!E481</f>
        <v>0.3</v>
      </c>
      <c r="C492" s="67">
        <f t="shared" si="49"/>
        <v>0.2525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</row>
    <row r="493" spans="1:40" ht="15.75" customHeight="1">
      <c r="A493" s="44"/>
      <c r="B493" s="67">
        <f>Parâmetros!E482</f>
        <v>0.59</v>
      </c>
      <c r="C493" s="67">
        <f t="shared" si="49"/>
        <v>0.22125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</row>
    <row r="494" spans="1:40" ht="15.75" customHeight="1">
      <c r="A494" s="44"/>
      <c r="B494" s="67">
        <f>Parâmetros!E483</f>
        <v>0.65</v>
      </c>
      <c r="C494" s="67">
        <f t="shared" si="49"/>
        <v>0.18375000000000002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</row>
    <row r="495" spans="1:40" ht="15.75" customHeight="1">
      <c r="A495" s="44"/>
      <c r="B495" s="67">
        <f>Parâmetros!E484</f>
        <v>0.27</v>
      </c>
      <c r="C495" s="67">
        <f t="shared" si="49"/>
        <v>0.15125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</row>
    <row r="496" spans="1:40" ht="15.75" customHeight="1">
      <c r="A496" s="44"/>
      <c r="B496" s="67">
        <f>Parâmetros!E485</f>
        <v>0.25</v>
      </c>
      <c r="C496" s="67">
        <f t="shared" si="49"/>
        <v>0.11375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</row>
    <row r="497" spans="1:40" ht="15.75" customHeight="1">
      <c r="A497" s="44"/>
      <c r="B497" s="67">
        <f>Parâmetros!E486</f>
        <v>0.27</v>
      </c>
      <c r="C497" s="67">
        <f t="shared" si="49"/>
        <v>0.05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</row>
    <row r="498" spans="1:40" ht="15.75" customHeight="1">
      <c r="A498" s="44"/>
      <c r="B498" s="67">
        <f>Parâmetros!E487</f>
        <v>0.34</v>
      </c>
      <c r="C498" s="67">
        <f t="shared" si="49"/>
        <v>0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</row>
    <row r="499" spans="1:40" ht="15.75" customHeight="1">
      <c r="A499" s="44"/>
      <c r="B499" s="67">
        <f>Parâmetros!E488</f>
        <v>0.39</v>
      </c>
      <c r="C499" s="67">
        <f t="shared" si="49"/>
        <v>0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</row>
    <row r="500" spans="1:40" ht="15.75" customHeight="1">
      <c r="A500" s="44"/>
      <c r="B500" s="67">
        <f>Parâmetros!E489</f>
        <v>0.4</v>
      </c>
      <c r="C500" s="67">
        <f t="shared" si="49"/>
        <v>0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</row>
    <row r="501" spans="1:40" ht="15.75" customHeight="1">
      <c r="A501" s="44"/>
      <c r="B501" s="67">
        <f>Parâmetros!E490</f>
        <v>0.28000000000000003</v>
      </c>
      <c r="C501" s="67">
        <f t="shared" si="49"/>
        <v>0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</row>
    <row r="502" spans="1:40" ht="15.75" customHeight="1">
      <c r="A502" s="44"/>
      <c r="B502" s="67">
        <f>Parâmetros!E491</f>
        <v>0.28999999999999998</v>
      </c>
      <c r="C502" s="67">
        <f t="shared" si="49"/>
        <v>0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</row>
    <row r="503" spans="1:40" ht="15.75" customHeight="1">
      <c r="A503" s="44"/>
      <c r="B503" s="67">
        <f>Parâmetros!E492</f>
        <v>0.31</v>
      </c>
      <c r="C503" s="67">
        <f t="shared" si="49"/>
        <v>0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</row>
    <row r="504" spans="1:40" ht="15.75" customHeight="1">
      <c r="A504" s="44"/>
      <c r="B504" s="67">
        <f>Parâmetros!E493</f>
        <v>0.3</v>
      </c>
      <c r="C504" s="67">
        <f t="shared" si="49"/>
        <v>0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</row>
    <row r="505" spans="1:40" ht="15.75" customHeight="1">
      <c r="A505" s="44"/>
      <c r="B505" s="67">
        <f>Parâmetros!E494</f>
        <v>0.31</v>
      </c>
      <c r="C505" s="67">
        <f t="shared" si="49"/>
        <v>0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</row>
    <row r="506" spans="1:40" ht="15.75" customHeight="1">
      <c r="A506" s="44"/>
      <c r="B506" s="67">
        <f>Parâmetros!E495</f>
        <v>0.27</v>
      </c>
      <c r="C506" s="67">
        <f t="shared" ref="C506:C522" si="50">AVERAGE(B709:B716)</f>
        <v>0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</row>
    <row r="507" spans="1:40" ht="15.75" customHeight="1">
      <c r="A507" s="44"/>
      <c r="B507" s="67">
        <f>Parâmetros!E496</f>
        <v>0.28000000000000003</v>
      </c>
      <c r="C507" s="67">
        <f t="shared" si="50"/>
        <v>0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</row>
    <row r="508" spans="1:40" ht="15.75" customHeight="1">
      <c r="A508" s="44"/>
      <c r="B508" s="67">
        <f>Parâmetros!E497</f>
        <v>0.32</v>
      </c>
      <c r="C508" s="67">
        <f t="shared" si="50"/>
        <v>0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</row>
    <row r="509" spans="1:40" ht="15.75" customHeight="1">
      <c r="A509" s="44"/>
      <c r="B509" s="67">
        <f>Parâmetros!E498</f>
        <v>0.31</v>
      </c>
      <c r="C509" s="67">
        <f t="shared" si="50"/>
        <v>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</row>
    <row r="510" spans="1:40" ht="15.75" customHeight="1">
      <c r="A510" s="44"/>
      <c r="B510" s="67">
        <f>Parâmetros!E499</f>
        <v>0.35</v>
      </c>
      <c r="C510" s="67">
        <f t="shared" si="50"/>
        <v>0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</row>
    <row r="511" spans="1:40" ht="15.75" customHeight="1">
      <c r="A511" s="44"/>
      <c r="B511" s="67">
        <f>Parâmetros!E500</f>
        <v>0.38</v>
      </c>
      <c r="C511" s="67">
        <f t="shared" si="50"/>
        <v>0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</row>
    <row r="512" spans="1:40" ht="15.75" customHeight="1">
      <c r="A512" s="44"/>
      <c r="B512" s="67">
        <f>Parâmetros!E501</f>
        <v>0.4</v>
      </c>
      <c r="C512" s="67">
        <f t="shared" si="50"/>
        <v>0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</row>
    <row r="513" spans="1:40" ht="15.75" customHeight="1">
      <c r="A513" s="44"/>
      <c r="B513" s="67">
        <f>Parâmetros!E502</f>
        <v>0.64</v>
      </c>
      <c r="C513" s="67">
        <f t="shared" si="50"/>
        <v>0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</row>
    <row r="514" spans="1:40" ht="15.75" customHeight="1">
      <c r="A514" s="44"/>
      <c r="B514" s="67">
        <f>Parâmetros!E503</f>
        <v>0.74</v>
      </c>
      <c r="C514" s="67">
        <f t="shared" si="50"/>
        <v>0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</row>
    <row r="515" spans="1:40" ht="15.75" customHeight="1">
      <c r="A515" s="44"/>
      <c r="B515" s="67">
        <f>Parâmetros!E504</f>
        <v>0.69</v>
      </c>
      <c r="C515" s="67">
        <f t="shared" si="50"/>
        <v>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</row>
    <row r="516" spans="1:40" ht="15.75" customHeight="1">
      <c r="A516" s="44"/>
      <c r="B516" s="67">
        <f>Parâmetros!E505</f>
        <v>0.62</v>
      </c>
      <c r="C516" s="67">
        <f t="shared" si="50"/>
        <v>0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</row>
    <row r="517" spans="1:40" ht="15.75" customHeight="1">
      <c r="A517" s="44"/>
      <c r="B517" s="67">
        <f>Parâmetros!E506</f>
        <v>0.6</v>
      </c>
      <c r="C517" s="67">
        <f t="shared" si="50"/>
        <v>0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</row>
    <row r="518" spans="1:40" ht="15.75" customHeight="1">
      <c r="A518" s="44"/>
      <c r="B518" s="67">
        <f>Parâmetros!E507</f>
        <v>0.63</v>
      </c>
      <c r="C518" s="67">
        <f t="shared" si="50"/>
        <v>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</row>
    <row r="519" spans="1:40" ht="15.75" customHeight="1">
      <c r="A519" s="44"/>
      <c r="B519" s="67">
        <f>Parâmetros!E508</f>
        <v>0.42</v>
      </c>
      <c r="C519" s="67">
        <f t="shared" si="50"/>
        <v>0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</row>
    <row r="520" spans="1:40" ht="15.75" customHeight="1">
      <c r="A520" s="44"/>
      <c r="B520" s="67">
        <f>Parâmetros!E509</f>
        <v>0.37</v>
      </c>
      <c r="C520" s="67">
        <f t="shared" si="50"/>
        <v>0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</row>
    <row r="521" spans="1:40" ht="15.75" customHeight="1">
      <c r="A521" s="44"/>
      <c r="B521" s="67">
        <f>Parâmetros!E510</f>
        <v>0.38</v>
      </c>
      <c r="C521" s="67">
        <f t="shared" si="50"/>
        <v>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</row>
    <row r="522" spans="1:40" ht="15.75" customHeight="1">
      <c r="A522" s="44"/>
      <c r="B522" s="67">
        <f>Parâmetros!E511</f>
        <v>0.4</v>
      </c>
      <c r="C522" s="67">
        <f t="shared" si="50"/>
        <v>0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</row>
    <row r="523" spans="1:40" ht="15.75" customHeight="1">
      <c r="A523" s="44"/>
      <c r="B523" s="67">
        <f>Parâmetros!E512</f>
        <v>0.56000000000000005</v>
      </c>
      <c r="C523" s="67">
        <f t="shared" ref="C523:C539" si="51">AVERAGE(B733:B740)</f>
        <v>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</row>
    <row r="524" spans="1:40" ht="15.75" customHeight="1">
      <c r="A524" s="44"/>
      <c r="B524" s="67">
        <f>Parâmetros!E513</f>
        <v>0.6</v>
      </c>
      <c r="C524" s="67">
        <f t="shared" si="51"/>
        <v>0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</row>
    <row r="525" spans="1:40" ht="15.75" customHeight="1">
      <c r="A525" s="44"/>
      <c r="B525" s="67">
        <f>Parâmetros!E514</f>
        <v>0.65</v>
      </c>
      <c r="C525" s="67">
        <f t="shared" si="51"/>
        <v>0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</row>
    <row r="526" spans="1:40" ht="15.75" customHeight="1">
      <c r="A526" s="44"/>
      <c r="B526" s="67">
        <f>Parâmetros!E515</f>
        <v>0.22</v>
      </c>
      <c r="C526" s="67">
        <f t="shared" si="51"/>
        <v>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</row>
    <row r="527" spans="1:40" ht="15.75" customHeight="1">
      <c r="A527" s="44"/>
      <c r="B527" s="67">
        <f>Parâmetros!E516</f>
        <v>0.22</v>
      </c>
      <c r="C527" s="67">
        <f t="shared" si="51"/>
        <v>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</row>
    <row r="528" spans="1:40" ht="15.75" customHeight="1">
      <c r="A528" s="44"/>
      <c r="B528" s="67">
        <f>Parâmetros!E517</f>
        <v>0.15</v>
      </c>
      <c r="C528" s="67">
        <f t="shared" si="51"/>
        <v>0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</row>
    <row r="529" spans="1:40" ht="15.75" customHeight="1">
      <c r="A529" s="44"/>
      <c r="B529" s="67">
        <f>Parâmetros!E518</f>
        <v>0.18</v>
      </c>
      <c r="C529" s="67">
        <f t="shared" si="51"/>
        <v>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</row>
    <row r="530" spans="1:40" ht="15.75" customHeight="1">
      <c r="A530" s="44"/>
      <c r="B530" s="67">
        <f>Parâmetros!E519</f>
        <v>0.18</v>
      </c>
      <c r="C530" s="67">
        <f t="shared" si="51"/>
        <v>0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</row>
    <row r="531" spans="1:40" ht="15.75" customHeight="1">
      <c r="A531" s="44"/>
      <c r="B531" s="67">
        <f>Parâmetros!E520</f>
        <v>0.18</v>
      </c>
      <c r="C531" s="67">
        <f t="shared" si="51"/>
        <v>0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</row>
    <row r="532" spans="1:40" ht="15.75" customHeight="1">
      <c r="A532" s="44"/>
      <c r="B532" s="67">
        <f>Parâmetros!E521</f>
        <v>0.18</v>
      </c>
      <c r="C532" s="67">
        <f t="shared" si="51"/>
        <v>0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</row>
    <row r="533" spans="1:40" ht="15.75" customHeight="1">
      <c r="A533" s="44"/>
      <c r="B533" s="67">
        <f>Parâmetros!E522</f>
        <v>0.16</v>
      </c>
      <c r="C533" s="67">
        <f t="shared" si="51"/>
        <v>0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</row>
    <row r="534" spans="1:40" ht="15.75" customHeight="1">
      <c r="A534" s="44"/>
      <c r="B534" s="67">
        <f>Parâmetros!E523</f>
        <v>0.21</v>
      </c>
      <c r="C534" s="67">
        <f t="shared" si="51"/>
        <v>0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</row>
    <row r="535" spans="1:40" ht="15.75" customHeight="1">
      <c r="A535" s="44"/>
      <c r="B535" s="67">
        <f>Parâmetros!E524</f>
        <v>0.47</v>
      </c>
      <c r="C535" s="67">
        <f t="shared" si="51"/>
        <v>0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</row>
    <row r="536" spans="1:40" ht="15.75" customHeight="1">
      <c r="A536" s="44"/>
      <c r="B536" s="67">
        <f>Parâmetros!E525</f>
        <v>0.25</v>
      </c>
      <c r="C536" s="67">
        <f t="shared" si="51"/>
        <v>0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</row>
    <row r="537" spans="1:40" ht="15.75" customHeight="1">
      <c r="A537" s="44"/>
      <c r="B537" s="67">
        <f>Parâmetros!E526</f>
        <v>0.26</v>
      </c>
      <c r="C537" s="67">
        <f t="shared" si="51"/>
        <v>0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</row>
    <row r="538" spans="1:40" ht="15.75" customHeight="1">
      <c r="A538" s="44"/>
      <c r="B538" s="67">
        <f>Parâmetros!E527</f>
        <v>0.24</v>
      </c>
      <c r="C538" s="67">
        <f t="shared" si="51"/>
        <v>0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</row>
    <row r="539" spans="1:40" ht="15.75" customHeight="1">
      <c r="A539" s="44"/>
      <c r="B539" s="67">
        <f>Parâmetros!E528</f>
        <v>0.24</v>
      </c>
      <c r="C539" s="77">
        <f t="shared" si="51"/>
        <v>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</row>
    <row r="540" spans="1:40" ht="15.75" customHeight="1">
      <c r="A540" s="44"/>
      <c r="B540" s="67">
        <f>Parâmetros!E529</f>
        <v>0.24</v>
      </c>
      <c r="C540" s="5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</row>
    <row r="541" spans="1:40" ht="15.75" customHeight="1">
      <c r="A541" s="44"/>
      <c r="B541" s="67">
        <f>Parâmetros!E530</f>
        <v>0.26</v>
      </c>
      <c r="C541" s="5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</row>
    <row r="542" spans="1:40" ht="15.75" customHeight="1">
      <c r="A542" s="44"/>
      <c r="B542" s="67">
        <f>Parâmetros!E531</f>
        <v>0.26</v>
      </c>
      <c r="C542" s="5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</row>
    <row r="543" spans="1:40" ht="15.75" customHeight="1">
      <c r="A543" s="44"/>
      <c r="B543" s="67">
        <f>Parâmetros!E532</f>
        <v>0.23</v>
      </c>
      <c r="C543" s="5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</row>
    <row r="544" spans="1:40" ht="15.75" customHeight="1">
      <c r="A544" s="44"/>
      <c r="B544" s="67">
        <f>Parâmetros!E533</f>
        <v>0.21</v>
      </c>
      <c r="C544" s="5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</row>
    <row r="545" spans="1:40" ht="15.75" customHeight="1">
      <c r="A545" s="44"/>
      <c r="B545" s="67">
        <f>Parâmetros!E534</f>
        <v>0.23</v>
      </c>
      <c r="C545" s="5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</row>
    <row r="546" spans="1:40" ht="15.75" customHeight="1">
      <c r="A546" s="44"/>
      <c r="B546" s="67">
        <f>Parâmetros!E535</f>
        <v>0.31</v>
      </c>
      <c r="C546" s="5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</row>
    <row r="547" spans="1:40" ht="15.75" customHeight="1">
      <c r="A547" s="44"/>
      <c r="B547" s="67">
        <f>Parâmetros!E536</f>
        <v>0.33</v>
      </c>
      <c r="C547" s="5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</row>
    <row r="548" spans="1:40" ht="15.75" customHeight="1">
      <c r="A548" s="44"/>
      <c r="B548" s="67">
        <f>Parâmetros!E537</f>
        <v>0.4</v>
      </c>
      <c r="C548" s="5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</row>
    <row r="549" spans="1:40" ht="15.75" customHeight="1">
      <c r="A549" s="44"/>
      <c r="B549" s="67">
        <f>Parâmetros!E538</f>
        <v>0.37</v>
      </c>
      <c r="C549" s="5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</row>
    <row r="550" spans="1:40" ht="15.75" customHeight="1">
      <c r="A550" s="44"/>
      <c r="B550" s="67">
        <f>Parâmetros!E539</f>
        <v>0.48</v>
      </c>
      <c r="C550" s="5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</row>
    <row r="551" spans="1:40" ht="15.75" customHeight="1">
      <c r="A551" s="44"/>
      <c r="B551" s="67">
        <f>Parâmetros!E540</f>
        <v>0.47</v>
      </c>
      <c r="C551" s="5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</row>
    <row r="552" spans="1:40" ht="15.75" customHeight="1">
      <c r="A552" s="44"/>
      <c r="B552" s="67">
        <f>Parâmetros!E541</f>
        <v>0.39</v>
      </c>
      <c r="C552" s="5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</row>
    <row r="553" spans="1:40" ht="15.75" customHeight="1">
      <c r="A553" s="44"/>
      <c r="B553" s="67">
        <f>Parâmetros!E542</f>
        <v>0.39</v>
      </c>
      <c r="C553" s="5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</row>
    <row r="554" spans="1:40" ht="15.75" customHeight="1">
      <c r="A554" s="44"/>
      <c r="B554" s="67">
        <f>Parâmetros!E543</f>
        <v>0.46</v>
      </c>
      <c r="C554" s="5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</row>
    <row r="555" spans="1:40" ht="15.75" customHeight="1">
      <c r="A555" s="44"/>
      <c r="B555" s="67">
        <f>Parâmetros!E544</f>
        <v>0.46</v>
      </c>
      <c r="C555" s="5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</row>
    <row r="556" spans="1:40" ht="15.75" customHeight="1">
      <c r="A556" s="44"/>
      <c r="B556" s="67">
        <f>Parâmetros!E545</f>
        <v>0.47</v>
      </c>
      <c r="C556" s="5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</row>
    <row r="557" spans="1:40" ht="15.75" customHeight="1">
      <c r="A557" s="44"/>
      <c r="B557" s="67">
        <f>Parâmetros!E546</f>
        <v>0.5</v>
      </c>
      <c r="C557" s="5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</row>
    <row r="558" spans="1:40" ht="15.75" customHeight="1">
      <c r="A558" s="44"/>
      <c r="B558" s="67">
        <f>Parâmetros!E547</f>
        <v>0.51</v>
      </c>
      <c r="C558" s="5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</row>
    <row r="559" spans="1:40" ht="15.75" customHeight="1">
      <c r="A559" s="44"/>
      <c r="B559" s="67">
        <f>Parâmetros!E548</f>
        <v>0.92</v>
      </c>
      <c r="C559" s="5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</row>
    <row r="560" spans="1:40" ht="15.75" customHeight="1">
      <c r="A560" s="44"/>
      <c r="B560" s="67">
        <f>Parâmetros!E549</f>
        <v>0.71</v>
      </c>
      <c r="C560" s="5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</row>
    <row r="561" spans="1:40" ht="15.75" customHeight="1">
      <c r="A561" s="44"/>
      <c r="B561" s="67">
        <f>Parâmetros!E550</f>
        <v>0.56000000000000005</v>
      </c>
      <c r="C561" s="5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</row>
    <row r="562" spans="1:40" ht="15.75" customHeight="1">
      <c r="A562" s="44"/>
      <c r="B562" s="67">
        <f>Parâmetros!E551</f>
        <v>0.61</v>
      </c>
      <c r="C562" s="5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</row>
    <row r="563" spans="1:40" ht="15.75" customHeight="1">
      <c r="A563" s="44"/>
      <c r="B563" s="67">
        <f>Parâmetros!E552</f>
        <v>0.52</v>
      </c>
      <c r="C563" s="5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</row>
    <row r="564" spans="1:40" ht="15.75" customHeight="1">
      <c r="A564" s="44"/>
      <c r="B564" s="67">
        <f>Parâmetros!E553</f>
        <v>0.64</v>
      </c>
      <c r="C564" s="5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</row>
    <row r="565" spans="1:40" ht="15.75" customHeight="1">
      <c r="A565" s="44"/>
      <c r="B565" s="67">
        <f>Parâmetros!E554</f>
        <v>0.48</v>
      </c>
      <c r="C565" s="5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</row>
    <row r="566" spans="1:40" ht="15.75" customHeight="1">
      <c r="A566" s="44"/>
      <c r="B566" s="67">
        <f>Parâmetros!E555</f>
        <v>0.23</v>
      </c>
      <c r="C566" s="5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</row>
    <row r="567" spans="1:40" ht="15.75" customHeight="1">
      <c r="A567" s="44"/>
      <c r="B567" s="67">
        <f>Parâmetros!E556</f>
        <v>0.24</v>
      </c>
      <c r="C567" s="5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</row>
    <row r="568" spans="1:40" ht="15.75" customHeight="1">
      <c r="A568" s="44"/>
      <c r="B568" s="67">
        <f>Parâmetros!E557</f>
        <v>0.24</v>
      </c>
      <c r="C568" s="5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</row>
    <row r="569" spans="1:40" ht="15.75" customHeight="1">
      <c r="A569" s="44"/>
      <c r="B569" s="67">
        <f>Parâmetros!E558</f>
        <v>0.26</v>
      </c>
      <c r="C569" s="5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</row>
    <row r="570" spans="1:40" ht="15.75" customHeight="1">
      <c r="A570" s="44"/>
      <c r="B570" s="67">
        <f>Parâmetros!E559</f>
        <v>0.26</v>
      </c>
      <c r="C570" s="5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</row>
    <row r="571" spans="1:40" ht="15.75" customHeight="1">
      <c r="A571" s="44"/>
      <c r="B571" s="67">
        <f>Parâmetros!E560</f>
        <v>0.28000000000000003</v>
      </c>
      <c r="C571" s="5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</row>
    <row r="572" spans="1:40" ht="15.75" customHeight="1">
      <c r="A572" s="44"/>
      <c r="B572" s="67">
        <f>Parâmetros!E561</f>
        <v>0.47</v>
      </c>
      <c r="C572" s="5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</row>
    <row r="573" spans="1:40" ht="15.75" customHeight="1">
      <c r="A573" s="44"/>
      <c r="B573" s="67">
        <f>Parâmetros!E562</f>
        <v>0.57999999999999996</v>
      </c>
      <c r="C573" s="5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</row>
    <row r="574" spans="1:40" ht="15.75" customHeight="1">
      <c r="A574" s="44"/>
      <c r="B574" s="67">
        <f>Parâmetros!E563</f>
        <v>0.47</v>
      </c>
      <c r="C574" s="5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</row>
    <row r="575" spans="1:40" ht="15.75" customHeight="1">
      <c r="A575" s="44"/>
      <c r="B575" s="67">
        <f>Parâmetros!E564</f>
        <v>0</v>
      </c>
      <c r="C575" s="5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</row>
    <row r="576" spans="1:40" ht="15.75" customHeight="1">
      <c r="A576" s="44"/>
      <c r="B576" s="67">
        <f>Parâmetros!E565</f>
        <v>0.33</v>
      </c>
      <c r="C576" s="5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</row>
    <row r="577" spans="1:40" ht="15.75" customHeight="1">
      <c r="A577" s="44"/>
      <c r="B577" s="67">
        <f>Parâmetros!E566</f>
        <v>0.6</v>
      </c>
      <c r="C577" s="5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</row>
    <row r="578" spans="1:40" ht="15.75" customHeight="1">
      <c r="A578" s="44"/>
      <c r="B578" s="67">
        <f>Parâmetros!E567</f>
        <v>0.61</v>
      </c>
      <c r="C578" s="5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</row>
    <row r="579" spans="1:40" ht="15.75" customHeight="1">
      <c r="A579" s="44"/>
      <c r="B579" s="67">
        <f>Parâmetros!E568</f>
        <v>0.48</v>
      </c>
      <c r="C579" s="5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</row>
    <row r="580" spans="1:40" ht="15.75" customHeight="1">
      <c r="A580" s="44"/>
      <c r="B580" s="67">
        <f>Parâmetros!E569</f>
        <v>0.4</v>
      </c>
      <c r="C580" s="5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</row>
    <row r="581" spans="1:40" ht="15.75" customHeight="1">
      <c r="A581" s="44"/>
      <c r="B581" s="67">
        <f>Parâmetros!E570</f>
        <v>0.37</v>
      </c>
      <c r="C581" s="5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</row>
    <row r="582" spans="1:40" ht="15.75" customHeight="1">
      <c r="A582" s="44"/>
      <c r="B582" s="67">
        <f>Parâmetros!E571</f>
        <v>0.33</v>
      </c>
      <c r="C582" s="5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</row>
    <row r="583" spans="1:40" ht="15.75" customHeight="1">
      <c r="A583" s="44"/>
      <c r="B583" s="67">
        <f>Parâmetros!E572</f>
        <v>0.67</v>
      </c>
      <c r="C583" s="5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</row>
    <row r="584" spans="1:40" ht="15.75" customHeight="1">
      <c r="A584" s="44"/>
      <c r="B584" s="67">
        <f>Parâmetros!E573</f>
        <v>0.56000000000000005</v>
      </c>
      <c r="C584" s="5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</row>
    <row r="585" spans="1:40" ht="15.75" customHeight="1">
      <c r="A585" s="44"/>
      <c r="B585" s="67">
        <f>Parâmetros!E574</f>
        <v>1.07</v>
      </c>
      <c r="C585" s="5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</row>
    <row r="586" spans="1:40" ht="15.75" customHeight="1">
      <c r="A586" s="44"/>
      <c r="B586" s="67">
        <f>Parâmetros!E575</f>
        <v>1</v>
      </c>
      <c r="C586" s="5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</row>
    <row r="587" spans="1:40" ht="15.75" customHeight="1">
      <c r="A587" s="44"/>
      <c r="B587" s="67">
        <f>Parâmetros!E576</f>
        <v>1.25</v>
      </c>
      <c r="C587" s="5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</row>
    <row r="588" spans="1:40" ht="15.75" customHeight="1">
      <c r="A588" s="44"/>
      <c r="B588" s="67">
        <f>Parâmetros!E577</f>
        <v>1.31</v>
      </c>
      <c r="C588" s="5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</row>
    <row r="589" spans="1:40" ht="15.75" customHeight="1">
      <c r="A589" s="44"/>
      <c r="B589" s="67">
        <f>Parâmetros!E578</f>
        <v>1.02</v>
      </c>
      <c r="C589" s="5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</row>
    <row r="590" spans="1:40" ht="15.75" customHeight="1">
      <c r="A590" s="44"/>
      <c r="B590" s="67">
        <f>Parâmetros!E579</f>
        <v>0.82</v>
      </c>
      <c r="C590" s="5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</row>
    <row r="591" spans="1:40" ht="15.75" customHeight="1">
      <c r="A591" s="44"/>
      <c r="B591" s="67">
        <f>Parâmetros!E580</f>
        <v>0.87</v>
      </c>
      <c r="C591" s="5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</row>
    <row r="592" spans="1:40" ht="15.75" customHeight="1">
      <c r="A592" s="44"/>
      <c r="B592" s="67">
        <f>Parâmetros!E581</f>
        <v>0.79</v>
      </c>
      <c r="C592" s="5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</row>
    <row r="593" spans="1:40" ht="15.75" customHeight="1">
      <c r="A593" s="44"/>
      <c r="B593" s="67">
        <f>Parâmetros!E582</f>
        <v>0.56999999999999995</v>
      </c>
      <c r="C593" s="5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</row>
    <row r="594" spans="1:40" ht="15.75" customHeight="1">
      <c r="A594" s="44"/>
      <c r="B594" s="67">
        <f>Parâmetros!E583</f>
        <v>0.63</v>
      </c>
      <c r="C594" s="5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</row>
    <row r="595" spans="1:40" ht="15.75" customHeight="1">
      <c r="A595" s="44"/>
      <c r="B595" s="67">
        <f>Parâmetros!E584</f>
        <v>0.7</v>
      </c>
      <c r="C595" s="5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</row>
    <row r="596" spans="1:40" ht="15.75" customHeight="1">
      <c r="A596" s="44"/>
      <c r="B596" s="67">
        <f>Parâmetros!E585</f>
        <v>0.6</v>
      </c>
      <c r="C596" s="5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</row>
    <row r="597" spans="1:40" ht="15.75" customHeight="1">
      <c r="A597" s="44"/>
      <c r="B597" s="67">
        <f>Parâmetros!E586</f>
        <v>0.56999999999999995</v>
      </c>
      <c r="C597" s="5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</row>
    <row r="598" spans="1:40" ht="15.75" customHeight="1">
      <c r="A598" s="44"/>
      <c r="B598" s="67">
        <f>Parâmetros!E587</f>
        <v>0.52</v>
      </c>
      <c r="C598" s="5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</row>
    <row r="599" spans="1:40" ht="15.75" customHeight="1">
      <c r="A599" s="44"/>
      <c r="B599" s="67">
        <f>Parâmetros!E588</f>
        <v>0.39</v>
      </c>
      <c r="C599" s="5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</row>
    <row r="600" spans="1:40" ht="15.75" customHeight="1">
      <c r="A600" s="44"/>
      <c r="B600" s="67">
        <f>Parâmetros!E589</f>
        <v>0.31</v>
      </c>
      <c r="C600" s="5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</row>
    <row r="601" spans="1:40" ht="15.75" customHeight="1">
      <c r="A601" s="44"/>
      <c r="B601" s="67">
        <f>Parâmetros!E590</f>
        <v>0.27</v>
      </c>
      <c r="C601" s="5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</row>
    <row r="602" spans="1:40" ht="15.75" customHeight="1">
      <c r="A602" s="44"/>
      <c r="B602" s="67">
        <f>Parâmetros!E591</f>
        <v>0.37</v>
      </c>
      <c r="C602" s="5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</row>
    <row r="603" spans="1:40" ht="15.75" customHeight="1">
      <c r="A603" s="44"/>
      <c r="B603" s="67">
        <f>Parâmetros!E592</f>
        <v>0.34</v>
      </c>
      <c r="C603" s="5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</row>
    <row r="604" spans="1:40" ht="15.75" customHeight="1">
      <c r="A604" s="44"/>
      <c r="B604" s="67">
        <f>Parâmetros!E593</f>
        <v>0.33</v>
      </c>
      <c r="C604" s="5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</row>
    <row r="605" spans="1:40" ht="15.75" customHeight="1">
      <c r="A605" s="44"/>
      <c r="B605" s="67">
        <f>Parâmetros!E594</f>
        <v>0.35</v>
      </c>
      <c r="C605" s="5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</row>
    <row r="606" spans="1:40" ht="15.75" customHeight="1">
      <c r="A606" s="44"/>
      <c r="B606" s="67">
        <f>Parâmetros!E595</f>
        <v>0.3</v>
      </c>
      <c r="C606" s="5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</row>
    <row r="607" spans="1:40" ht="15.75" customHeight="1">
      <c r="A607" s="44"/>
      <c r="B607" s="67">
        <f>Parâmetros!E596</f>
        <v>0.7</v>
      </c>
      <c r="C607" s="5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</row>
    <row r="608" spans="1:40" ht="15.75" customHeight="1">
      <c r="A608" s="44"/>
      <c r="B608" s="67">
        <f>Parâmetros!E597</f>
        <v>0.57999999999999996</v>
      </c>
      <c r="C608" s="5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</row>
    <row r="609" spans="1:40" ht="15.75" customHeight="1">
      <c r="A609" s="44"/>
      <c r="B609" s="67">
        <f>Parâmetros!E598</f>
        <v>0.67</v>
      </c>
      <c r="C609" s="5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</row>
    <row r="610" spans="1:40" ht="15.75" customHeight="1">
      <c r="A610" s="44"/>
      <c r="B610" s="67">
        <f>Parâmetros!E599</f>
        <v>1.32</v>
      </c>
      <c r="C610" s="5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</row>
    <row r="611" spans="1:40" ht="15.75" customHeight="1">
      <c r="A611" s="44"/>
      <c r="B611" s="67">
        <f>Parâmetros!E600</f>
        <v>1.24</v>
      </c>
      <c r="C611" s="5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</row>
    <row r="612" spans="1:40" ht="15.75" customHeight="1">
      <c r="A612" s="44"/>
      <c r="B612" s="67">
        <f>Parâmetros!E601</f>
        <v>0.76</v>
      </c>
      <c r="C612" s="5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</row>
    <row r="613" spans="1:40" ht="15.75" customHeight="1">
      <c r="A613" s="44"/>
      <c r="B613" s="67">
        <f>Parâmetros!E602</f>
        <v>0.61</v>
      </c>
      <c r="C613" s="5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</row>
    <row r="614" spans="1:40" ht="15.75" customHeight="1">
      <c r="A614" s="44"/>
      <c r="B614" s="67">
        <f>Parâmetros!E603</f>
        <v>0.56000000000000005</v>
      </c>
      <c r="C614" s="5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</row>
    <row r="615" spans="1:40" ht="15.75" customHeight="1">
      <c r="A615" s="44"/>
      <c r="B615" s="67">
        <f>Parâmetros!E604</f>
        <v>0.42</v>
      </c>
      <c r="C615" s="5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</row>
    <row r="616" spans="1:40" ht="15.75" customHeight="1">
      <c r="A616" s="44"/>
      <c r="B616" s="67">
        <f>Parâmetros!E605</f>
        <v>0.42</v>
      </c>
      <c r="C616" s="5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</row>
    <row r="617" spans="1:40" ht="15.75" customHeight="1">
      <c r="A617" s="44"/>
      <c r="B617" s="67">
        <f>Parâmetros!E606</f>
        <v>0.39</v>
      </c>
      <c r="C617" s="5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</row>
    <row r="618" spans="1:40" ht="15.75" customHeight="1">
      <c r="A618" s="44"/>
      <c r="B618" s="67">
        <f>Parâmetros!E607</f>
        <v>0.42</v>
      </c>
      <c r="C618" s="5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</row>
    <row r="619" spans="1:40" ht="15.75" customHeight="1">
      <c r="A619" s="44"/>
      <c r="B619" s="67">
        <f>Parâmetros!E608</f>
        <v>0.45</v>
      </c>
      <c r="C619" s="5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</row>
    <row r="620" spans="1:40" ht="15.75" customHeight="1">
      <c r="A620" s="44"/>
      <c r="B620" s="67">
        <f>Parâmetros!E609</f>
        <v>0.78</v>
      </c>
      <c r="C620" s="5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</row>
    <row r="621" spans="1:40" ht="15.75" customHeight="1">
      <c r="A621" s="44"/>
      <c r="B621" s="67">
        <f>Parâmetros!E610</f>
        <v>0.62</v>
      </c>
      <c r="C621" s="5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</row>
    <row r="622" spans="1:40" ht="15.75" customHeight="1">
      <c r="A622" s="44"/>
      <c r="B622" s="67">
        <f>Parâmetros!E611</f>
        <v>0</v>
      </c>
      <c r="C622" s="5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</row>
    <row r="623" spans="1:40" ht="15.75" customHeight="1">
      <c r="A623" s="44"/>
      <c r="B623" s="67">
        <f>Parâmetros!E612</f>
        <v>0.3</v>
      </c>
      <c r="C623" s="5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</row>
    <row r="624" spans="1:40" ht="15.75" customHeight="1">
      <c r="A624" s="44"/>
      <c r="B624" s="67">
        <f>Parâmetros!E613</f>
        <v>0.3</v>
      </c>
      <c r="C624" s="5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</row>
    <row r="625" spans="1:40" ht="15.75" customHeight="1">
      <c r="A625" s="44"/>
      <c r="B625" s="67">
        <f>Parâmetros!E614</f>
        <v>0.31</v>
      </c>
      <c r="C625" s="5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</row>
    <row r="626" spans="1:40" ht="15.75" customHeight="1">
      <c r="A626" s="44"/>
      <c r="B626" s="67">
        <f>Parâmetros!E615</f>
        <v>0.36</v>
      </c>
      <c r="C626" s="5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</row>
    <row r="627" spans="1:40" ht="15.75" customHeight="1">
      <c r="A627" s="44"/>
      <c r="B627" s="67">
        <f>Parâmetros!E616</f>
        <v>0.28999999999999998</v>
      </c>
      <c r="C627" s="5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</row>
    <row r="628" spans="1:40" ht="15.75" customHeight="1">
      <c r="A628" s="44"/>
      <c r="B628" s="67">
        <f>Parâmetros!E617</f>
        <v>0.33</v>
      </c>
      <c r="C628" s="5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</row>
    <row r="629" spans="1:40" ht="15.75" customHeight="1">
      <c r="A629" s="44"/>
      <c r="B629" s="67">
        <f>Parâmetros!E618</f>
        <v>0.3</v>
      </c>
      <c r="C629" s="5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</row>
    <row r="630" spans="1:40" ht="15.75" customHeight="1">
      <c r="A630" s="44"/>
      <c r="B630" s="67">
        <f>Parâmetros!E619</f>
        <v>0.32</v>
      </c>
      <c r="C630" s="5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</row>
    <row r="631" spans="1:40" ht="15.75" customHeight="1">
      <c r="A631" s="44"/>
      <c r="B631" s="67">
        <f>Parâmetros!E620</f>
        <v>0.51</v>
      </c>
      <c r="C631" s="5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</row>
    <row r="632" spans="1:40" ht="15.75" customHeight="1">
      <c r="A632" s="44"/>
      <c r="B632" s="67">
        <f>Parâmetros!E621</f>
        <v>0.42</v>
      </c>
      <c r="C632" s="5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</row>
    <row r="633" spans="1:40" ht="15.75" customHeight="1">
      <c r="A633" s="44"/>
      <c r="B633" s="67">
        <f>Parâmetros!E622</f>
        <v>0.43</v>
      </c>
      <c r="C633" s="5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</row>
    <row r="634" spans="1:40" ht="15.75" customHeight="1">
      <c r="A634" s="44"/>
      <c r="B634" s="67">
        <f>Parâmetros!E623</f>
        <v>0.42</v>
      </c>
      <c r="C634" s="5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</row>
    <row r="635" spans="1:40" ht="15.75" customHeight="1">
      <c r="A635" s="44"/>
      <c r="B635" s="67">
        <f>Parâmetros!E624</f>
        <v>0.45</v>
      </c>
      <c r="C635" s="5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</row>
    <row r="636" spans="1:40" ht="15.75" customHeight="1">
      <c r="A636" s="44"/>
      <c r="B636" s="67">
        <f>Parâmetros!E625</f>
        <v>0.41</v>
      </c>
      <c r="C636" s="5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</row>
    <row r="637" spans="1:40" ht="15.75" customHeight="1">
      <c r="A637" s="44"/>
      <c r="B637" s="67">
        <f>Parâmetros!E626</f>
        <v>0.39</v>
      </c>
      <c r="C637" s="5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</row>
    <row r="638" spans="1:40" ht="15.75" customHeight="1">
      <c r="A638" s="44"/>
      <c r="B638" s="67">
        <f>Parâmetros!E627</f>
        <v>0.25</v>
      </c>
      <c r="C638" s="5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</row>
    <row r="639" spans="1:40" ht="15.75" customHeight="1">
      <c r="A639" s="44"/>
      <c r="B639" s="67">
        <f>Parâmetros!E628</f>
        <v>0.24</v>
      </c>
      <c r="C639" s="5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</row>
    <row r="640" spans="1:40" ht="15.75" customHeight="1">
      <c r="A640" s="44"/>
      <c r="B640" s="67">
        <f>Parâmetros!E629</f>
        <v>0.23</v>
      </c>
      <c r="C640" s="5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</row>
    <row r="641" spans="1:40" ht="15.75" customHeight="1">
      <c r="A641" s="44"/>
      <c r="B641" s="67">
        <f>Parâmetros!E630</f>
        <v>0.27</v>
      </c>
      <c r="C641" s="5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</row>
    <row r="642" spans="1:40" ht="15.75" customHeight="1">
      <c r="A642" s="44"/>
      <c r="B642" s="67">
        <f>Parâmetros!E631</f>
        <v>0.48</v>
      </c>
      <c r="C642" s="5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</row>
    <row r="643" spans="1:40" ht="15.75" customHeight="1">
      <c r="A643" s="44"/>
      <c r="B643" s="67">
        <f>Parâmetros!E632</f>
        <v>0.54</v>
      </c>
      <c r="C643" s="5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</row>
    <row r="644" spans="1:40" ht="15.75" customHeight="1">
      <c r="A644" s="44"/>
      <c r="B644" s="67">
        <f>Parâmetros!E633</f>
        <v>0.48</v>
      </c>
      <c r="C644" s="5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</row>
    <row r="645" spans="1:40" ht="15.75" customHeight="1">
      <c r="A645" s="44"/>
      <c r="B645" s="67">
        <f>Parâmetros!E634</f>
        <v>0.49</v>
      </c>
      <c r="C645" s="5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</row>
    <row r="646" spans="1:40" ht="15.75" customHeight="1">
      <c r="A646" s="44"/>
      <c r="B646" s="67">
        <f>Parâmetros!E635</f>
        <v>0.28000000000000003</v>
      </c>
      <c r="C646" s="5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</row>
    <row r="647" spans="1:40" ht="15.75" customHeight="1">
      <c r="A647" s="44"/>
      <c r="B647" s="67">
        <f>Parâmetros!E636</f>
        <v>0.24</v>
      </c>
      <c r="C647" s="5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</row>
    <row r="648" spans="1:40" ht="15.75" customHeight="1">
      <c r="A648" s="44"/>
      <c r="B648" s="67">
        <f>Parâmetros!E637</f>
        <v>0.28000000000000003</v>
      </c>
      <c r="C648" s="5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</row>
    <row r="649" spans="1:40" ht="15.75" customHeight="1">
      <c r="A649" s="44"/>
      <c r="B649" s="67">
        <f>Parâmetros!E638</f>
        <v>0.28000000000000003</v>
      </c>
      <c r="C649" s="5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</row>
    <row r="650" spans="1:40" ht="15.75" customHeight="1">
      <c r="A650" s="44"/>
      <c r="B650" s="67">
        <f>Parâmetros!E639</f>
        <v>0.28999999999999998</v>
      </c>
      <c r="C650" s="5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</row>
    <row r="651" spans="1:40" ht="15.75" customHeight="1">
      <c r="A651" s="44"/>
      <c r="B651" s="67">
        <f>Parâmetros!E640</f>
        <v>0.24</v>
      </c>
      <c r="C651" s="5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</row>
    <row r="652" spans="1:40" ht="15.75" customHeight="1">
      <c r="A652" s="44"/>
      <c r="B652" s="67">
        <f>Parâmetros!E641</f>
        <v>0.27</v>
      </c>
      <c r="C652" s="5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</row>
    <row r="653" spans="1:40" ht="15.75" customHeight="1">
      <c r="A653" s="44"/>
      <c r="B653" s="67">
        <f>Parâmetros!E642</f>
        <v>0.27</v>
      </c>
      <c r="C653" s="5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</row>
    <row r="654" spans="1:40" ht="15.75" customHeight="1">
      <c r="A654" s="44"/>
      <c r="B654" s="67">
        <f>Parâmetros!E643</f>
        <v>0.27</v>
      </c>
      <c r="C654" s="5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</row>
    <row r="655" spans="1:40" ht="15.75" customHeight="1">
      <c r="A655" s="44"/>
      <c r="B655" s="67">
        <f>Parâmetros!E644</f>
        <v>0.26</v>
      </c>
      <c r="C655" s="5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</row>
    <row r="656" spans="1:40" ht="15.75" customHeight="1">
      <c r="A656" s="44"/>
      <c r="B656" s="67">
        <f>Parâmetros!E645</f>
        <v>0.34</v>
      </c>
      <c r="C656" s="5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</row>
    <row r="657" spans="1:40" ht="15.75" customHeight="1">
      <c r="A657" s="44"/>
      <c r="B657" s="67">
        <f>Parâmetros!E646</f>
        <v>0.37</v>
      </c>
      <c r="C657" s="5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</row>
    <row r="658" spans="1:40" ht="15.75" customHeight="1">
      <c r="A658" s="44"/>
      <c r="B658" s="67">
        <f>Parâmetros!E647</f>
        <v>0.34</v>
      </c>
      <c r="C658" s="5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</row>
    <row r="659" spans="1:40" ht="15.75" customHeight="1">
      <c r="A659" s="44"/>
      <c r="B659" s="67">
        <f>Parâmetros!E648</f>
        <v>0.38</v>
      </c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</row>
    <row r="660" spans="1:40" ht="15.75" customHeight="1">
      <c r="A660" s="44"/>
      <c r="B660" s="67">
        <f>Parâmetros!E649</f>
        <v>0.57999999999999996</v>
      </c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</row>
    <row r="661" spans="1:40" ht="15.75" customHeight="1">
      <c r="A661" s="44"/>
      <c r="B661" s="67">
        <f>Parâmetros!E650</f>
        <v>0.62</v>
      </c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</row>
    <row r="662" spans="1:40" ht="15.75" customHeight="1">
      <c r="A662" s="44"/>
      <c r="B662" s="67">
        <f>Parâmetros!E651</f>
        <v>0.38</v>
      </c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</row>
    <row r="663" spans="1:40" ht="15.75" customHeight="1">
      <c r="A663" s="44"/>
      <c r="B663" s="67">
        <f>Parâmetros!E652</f>
        <v>0.34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</row>
    <row r="664" spans="1:40" ht="15.75" customHeight="1">
      <c r="A664" s="44"/>
      <c r="B664" s="67">
        <f>Parâmetros!E653</f>
        <v>0.34</v>
      </c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</row>
    <row r="665" spans="1:40" ht="15.75" customHeight="1">
      <c r="A665" s="44"/>
      <c r="B665" s="67">
        <f>Parâmetros!E654</f>
        <v>0.36</v>
      </c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</row>
    <row r="666" spans="1:40" ht="15.75" customHeight="1">
      <c r="A666" s="44"/>
      <c r="B666" s="67">
        <f>Parâmetros!E655</f>
        <v>0.37</v>
      </c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</row>
    <row r="667" spans="1:40" ht="15.75" customHeight="1">
      <c r="A667" s="44"/>
      <c r="B667" s="67">
        <f>Parâmetros!E656</f>
        <v>0.37</v>
      </c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</row>
    <row r="668" spans="1:40" ht="15.75" customHeight="1">
      <c r="A668" s="44"/>
      <c r="B668" s="67">
        <f>Parâmetros!E657</f>
        <v>0.4</v>
      </c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</row>
    <row r="669" spans="1:40" ht="15.75" customHeight="1">
      <c r="A669" s="44"/>
      <c r="B669" s="67">
        <f>Parâmetros!E658</f>
        <v>0.32</v>
      </c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</row>
    <row r="670" spans="1:40" ht="15.75" customHeight="1">
      <c r="A670" s="44"/>
      <c r="B670" s="67">
        <f>Parâmetros!E659</f>
        <v>0.21</v>
      </c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</row>
    <row r="671" spans="1:40" ht="15.75" customHeight="1">
      <c r="A671" s="44"/>
      <c r="B671" s="67">
        <f>Parâmetros!E660</f>
        <v>0.22</v>
      </c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</row>
    <row r="672" spans="1:40" ht="15.75" customHeight="1">
      <c r="A672" s="44"/>
      <c r="B672" s="67">
        <f>Parâmetros!E661</f>
        <v>0.18</v>
      </c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</row>
    <row r="673" spans="1:40" ht="15.75" customHeight="1">
      <c r="A673" s="44"/>
      <c r="B673" s="67">
        <f>Parâmetros!E662</f>
        <v>0.18</v>
      </c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</row>
    <row r="674" spans="1:40" ht="15.75" customHeight="1">
      <c r="A674" s="44"/>
      <c r="B674" s="67">
        <f>Parâmetros!E663</f>
        <v>0.18</v>
      </c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</row>
    <row r="675" spans="1:40" ht="15.75" customHeight="1">
      <c r="A675" s="44"/>
      <c r="B675" s="67">
        <f>Parâmetros!E664</f>
        <v>0.18</v>
      </c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</row>
    <row r="676" spans="1:40" ht="15.75" customHeight="1">
      <c r="A676" s="44"/>
      <c r="B676" s="67">
        <f>Parâmetros!E665</f>
        <v>0.21</v>
      </c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</row>
    <row r="677" spans="1:40" ht="15.75" customHeight="1">
      <c r="A677" s="44"/>
      <c r="B677" s="67">
        <f>Parâmetros!E666</f>
        <v>0.19</v>
      </c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</row>
    <row r="678" spans="1:40" ht="15.75" customHeight="1">
      <c r="A678" s="44"/>
      <c r="B678" s="67">
        <f>Parâmetros!E667</f>
        <v>0.2</v>
      </c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</row>
    <row r="679" spans="1:40" ht="15.75" customHeight="1">
      <c r="A679" s="44"/>
      <c r="B679" s="67">
        <f>Parâmetros!E668</f>
        <v>0.22</v>
      </c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</row>
    <row r="680" spans="1:40" ht="15.75" customHeight="1">
      <c r="A680" s="44"/>
      <c r="B680" s="67">
        <f>Parâmetros!E669</f>
        <v>0.24</v>
      </c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</row>
    <row r="681" spans="1:40" ht="15.75" customHeight="1">
      <c r="A681" s="44"/>
      <c r="B681" s="67">
        <f>Parâmetros!E670</f>
        <v>0.24</v>
      </c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</row>
    <row r="682" spans="1:40" ht="15.75" customHeight="1">
      <c r="A682" s="44"/>
      <c r="B682" s="67">
        <f>Parâmetros!E671</f>
        <v>0.28999999999999998</v>
      </c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</row>
    <row r="683" spans="1:40" ht="15.75" customHeight="1">
      <c r="A683" s="44"/>
      <c r="B683" s="67">
        <f>Parâmetros!E672</f>
        <v>0.26</v>
      </c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</row>
    <row r="684" spans="1:40" ht="15.75" customHeight="1">
      <c r="A684" s="44"/>
      <c r="B684" s="67">
        <f>Parâmetros!E673</f>
        <v>0.23</v>
      </c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</row>
    <row r="685" spans="1:40" ht="15.75" customHeight="1">
      <c r="A685" s="44"/>
      <c r="B685" s="67">
        <f>Parâmetros!E674</f>
        <v>0.28000000000000003</v>
      </c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</row>
    <row r="686" spans="1:40" ht="15.75" customHeight="1">
      <c r="A686" s="44"/>
      <c r="B686" s="67">
        <f>Parâmetros!E675</f>
        <v>0.22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</row>
    <row r="687" spans="1:40" ht="15.75" customHeight="1">
      <c r="A687" s="44"/>
      <c r="B687" s="67">
        <f>Parâmetros!E676</f>
        <v>0.24</v>
      </c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</row>
    <row r="688" spans="1:40" ht="15.75" customHeight="1">
      <c r="A688" s="44"/>
      <c r="B688" s="67">
        <f>Parâmetros!E677</f>
        <v>0.25</v>
      </c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</row>
    <row r="689" spans="1:40" ht="15.75" customHeight="1">
      <c r="A689" s="44"/>
      <c r="B689" s="67">
        <f>Parâmetros!E678</f>
        <v>0.3</v>
      </c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</row>
    <row r="690" spans="1:40" ht="15.75" customHeight="1">
      <c r="A690" s="44"/>
      <c r="B690" s="67">
        <f>Parâmetros!E679</f>
        <v>0.26</v>
      </c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</row>
    <row r="691" spans="1:40" ht="15.75" customHeight="1">
      <c r="A691" s="44"/>
      <c r="B691" s="67">
        <f>Parâmetros!E680</f>
        <v>0.3</v>
      </c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</row>
    <row r="692" spans="1:40" ht="15.75" customHeight="1">
      <c r="A692" s="44"/>
      <c r="B692" s="67">
        <f>Parâmetros!E681</f>
        <v>0.51</v>
      </c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</row>
    <row r="693" spans="1:40" ht="15.75" customHeight="1">
      <c r="A693" s="44"/>
      <c r="B693" s="67">
        <f>Parâmetros!E682</f>
        <v>0.4</v>
      </c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</row>
    <row r="694" spans="1:40" ht="15.75" customHeight="1">
      <c r="A694" s="44"/>
      <c r="B694" s="67">
        <f>Parâmetros!E683</f>
        <v>0</v>
      </c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</row>
    <row r="695" spans="1:40" ht="15.75" customHeight="1">
      <c r="A695" s="44"/>
      <c r="B695" s="67">
        <f>Parâmetros!E684</f>
        <v>0</v>
      </c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</row>
    <row r="696" spans="1:40" ht="15.75" customHeight="1">
      <c r="A696" s="44"/>
      <c r="B696" s="67">
        <f>Parâmetros!E685</f>
        <v>0</v>
      </c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</row>
    <row r="697" spans="1:40" ht="15.75" customHeight="1">
      <c r="A697" s="44"/>
      <c r="B697" s="67">
        <f>Parâmetros!E686</f>
        <v>0</v>
      </c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</row>
    <row r="698" spans="1:40" ht="15.75" customHeight="1">
      <c r="A698" s="44"/>
      <c r="B698" s="67">
        <f>Parâmetros!E687</f>
        <v>0</v>
      </c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</row>
    <row r="699" spans="1:40" ht="15.75" customHeight="1">
      <c r="A699" s="44"/>
      <c r="B699" s="67">
        <f>Parâmetros!E688</f>
        <v>0</v>
      </c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</row>
    <row r="700" spans="1:40" ht="15.75" customHeight="1">
      <c r="A700" s="44"/>
      <c r="B700" s="67">
        <f>Parâmetros!E689</f>
        <v>0</v>
      </c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</row>
    <row r="701" spans="1:40" ht="15.75" customHeight="1">
      <c r="A701" s="44"/>
      <c r="B701" s="67">
        <f>Parâmetros!E690</f>
        <v>0</v>
      </c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</row>
    <row r="702" spans="1:40" ht="15.75" customHeight="1">
      <c r="A702" s="44"/>
      <c r="B702" s="67">
        <f>Parâmetros!E691</f>
        <v>0</v>
      </c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</row>
    <row r="703" spans="1:40" ht="15.75" customHeight="1">
      <c r="A703" s="44"/>
      <c r="B703" s="67">
        <f>Parâmetros!E692</f>
        <v>0</v>
      </c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</row>
    <row r="704" spans="1:40" ht="15.75" customHeight="1">
      <c r="A704" s="44"/>
      <c r="B704" s="67">
        <f>Parâmetros!E693</f>
        <v>0</v>
      </c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</row>
    <row r="705" spans="1:40" ht="15.75" customHeight="1">
      <c r="A705" s="44"/>
      <c r="B705" s="67">
        <f>Parâmetros!E694</f>
        <v>0</v>
      </c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</row>
    <row r="706" spans="1:40" ht="15.75" customHeight="1">
      <c r="A706" s="44"/>
      <c r="B706" s="67">
        <f>Parâmetros!E695</f>
        <v>0</v>
      </c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</row>
    <row r="707" spans="1:40" ht="15.75" customHeight="1">
      <c r="A707" s="44"/>
      <c r="B707" s="67">
        <f>Parâmetros!E696</f>
        <v>0</v>
      </c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</row>
    <row r="708" spans="1:40" ht="15.75" customHeight="1">
      <c r="A708" s="44"/>
      <c r="B708" s="67">
        <f>Parâmetros!E697</f>
        <v>0</v>
      </c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</row>
    <row r="709" spans="1:40" ht="15.75" customHeight="1">
      <c r="A709" s="44"/>
      <c r="B709" s="67">
        <f>Parâmetros!E698</f>
        <v>0</v>
      </c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</row>
    <row r="710" spans="1:40" ht="15.75" customHeight="1">
      <c r="A710" s="44"/>
      <c r="B710" s="67">
        <f>Parâmetros!E699</f>
        <v>0</v>
      </c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</row>
    <row r="711" spans="1:40" ht="15.75" customHeight="1">
      <c r="A711" s="44"/>
      <c r="B711" s="67">
        <f>Parâmetros!E700</f>
        <v>0</v>
      </c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</row>
    <row r="712" spans="1:40" ht="15.75" customHeight="1">
      <c r="A712" s="44"/>
      <c r="B712" s="67">
        <f>Parâmetros!E701</f>
        <v>0</v>
      </c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</row>
    <row r="713" spans="1:40" ht="15.75" customHeight="1">
      <c r="A713" s="44"/>
      <c r="B713" s="67">
        <f>Parâmetros!E702</f>
        <v>0</v>
      </c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</row>
    <row r="714" spans="1:40" ht="15.75" customHeight="1">
      <c r="A714" s="44"/>
      <c r="B714" s="67">
        <f>Parâmetros!E703</f>
        <v>0</v>
      </c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</row>
    <row r="715" spans="1:40" ht="15.75" customHeight="1">
      <c r="A715" s="44"/>
      <c r="B715" s="67">
        <f>Parâmetros!E704</f>
        <v>0</v>
      </c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</row>
    <row r="716" spans="1:40" ht="15.75" customHeight="1">
      <c r="A716" s="44"/>
      <c r="B716" s="67">
        <f>Parâmetros!E705</f>
        <v>0</v>
      </c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</row>
    <row r="717" spans="1:40" ht="15.75" customHeight="1">
      <c r="A717" s="44"/>
      <c r="B717" s="67">
        <f>Parâmetros!E706</f>
        <v>0</v>
      </c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</row>
    <row r="718" spans="1:40" ht="15.75" customHeight="1">
      <c r="A718" s="44"/>
      <c r="B718" s="67">
        <f>Parâmetros!E707</f>
        <v>0</v>
      </c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</row>
    <row r="719" spans="1:40" ht="15.75" customHeight="1">
      <c r="A719" s="44"/>
      <c r="B719" s="67">
        <f>Parâmetros!E708</f>
        <v>0</v>
      </c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</row>
    <row r="720" spans="1:40" ht="15.75" customHeight="1">
      <c r="A720" s="44"/>
      <c r="B720" s="67">
        <f>Parâmetros!E709</f>
        <v>0</v>
      </c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</row>
    <row r="721" spans="1:40" ht="15.75" customHeight="1">
      <c r="A721" s="44"/>
      <c r="B721" s="67">
        <f>Parâmetros!E710</f>
        <v>0</v>
      </c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</row>
    <row r="722" spans="1:40" ht="15.75" customHeight="1">
      <c r="A722" s="44"/>
      <c r="B722" s="67">
        <f>Parâmetros!E711</f>
        <v>0</v>
      </c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</row>
    <row r="723" spans="1:40" ht="15.75" customHeight="1">
      <c r="A723" s="44"/>
      <c r="B723" s="67">
        <f>Parâmetros!E712</f>
        <v>0</v>
      </c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</row>
    <row r="724" spans="1:40" ht="15.75" customHeight="1">
      <c r="A724" s="44"/>
      <c r="B724" s="67">
        <f>Parâmetros!E713</f>
        <v>0</v>
      </c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</row>
    <row r="725" spans="1:40" ht="15.75" customHeight="1">
      <c r="A725" s="44"/>
      <c r="B725" s="67">
        <f>Parâmetros!E714</f>
        <v>0</v>
      </c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</row>
    <row r="726" spans="1:40" ht="15.75" customHeight="1">
      <c r="A726" s="44"/>
      <c r="B726" s="67">
        <f>Parâmetros!E715</f>
        <v>0</v>
      </c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</row>
    <row r="727" spans="1:40" ht="15.75" customHeight="1">
      <c r="A727" s="44"/>
      <c r="B727" s="67">
        <f>Parâmetros!E716</f>
        <v>0</v>
      </c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</row>
    <row r="728" spans="1:40" ht="15.75" customHeight="1">
      <c r="A728" s="44"/>
      <c r="B728" s="67">
        <f>Parâmetros!E717</f>
        <v>0</v>
      </c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</row>
    <row r="729" spans="1:40" ht="15.75" customHeight="1">
      <c r="A729" s="44"/>
      <c r="B729" s="67">
        <f>Parâmetros!E718</f>
        <v>0</v>
      </c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</row>
    <row r="730" spans="1:40" ht="15.75" customHeight="1">
      <c r="A730" s="44"/>
      <c r="B730" s="67">
        <f>Parâmetros!E719</f>
        <v>0</v>
      </c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</row>
    <row r="731" spans="1:40" ht="15.75" customHeight="1">
      <c r="A731" s="44"/>
      <c r="B731" s="67">
        <f>Parâmetros!E720</f>
        <v>0</v>
      </c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</row>
    <row r="732" spans="1:40" ht="15.75" customHeight="1">
      <c r="A732" s="44"/>
      <c r="B732" s="67">
        <f>Parâmetros!E721</f>
        <v>0</v>
      </c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</row>
    <row r="733" spans="1:40" ht="15.75" customHeight="1">
      <c r="A733" s="44"/>
      <c r="B733" s="67">
        <f>Parâmetros!E722</f>
        <v>0</v>
      </c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</row>
    <row r="734" spans="1:40" ht="15.75" customHeight="1">
      <c r="A734" s="44"/>
      <c r="B734" s="67">
        <f>Parâmetros!E723</f>
        <v>0</v>
      </c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</row>
    <row r="735" spans="1:40" ht="15.75" customHeight="1">
      <c r="A735" s="44"/>
      <c r="B735" s="67">
        <f>Parâmetros!E724</f>
        <v>0</v>
      </c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</row>
    <row r="736" spans="1:40" ht="15.75" customHeight="1">
      <c r="A736" s="44"/>
      <c r="B736" s="67">
        <f>Parâmetros!E725</f>
        <v>0</v>
      </c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</row>
    <row r="737" spans="1:40" ht="15.75" customHeight="1">
      <c r="A737" s="44"/>
      <c r="B737" s="67">
        <f>Parâmetros!E726</f>
        <v>0</v>
      </c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</row>
    <row r="738" spans="1:40" ht="15.75" customHeight="1">
      <c r="A738" s="44"/>
      <c r="B738" s="67">
        <f>Parâmetros!E727</f>
        <v>0</v>
      </c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</row>
    <row r="739" spans="1:40" ht="15.75" customHeight="1">
      <c r="A739" s="44"/>
      <c r="B739" s="67">
        <f>Parâmetros!E728</f>
        <v>0</v>
      </c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</row>
    <row r="740" spans="1:40" ht="15.75" customHeight="1">
      <c r="A740" s="44"/>
      <c r="B740" s="67">
        <f>Parâmetros!E729</f>
        <v>0</v>
      </c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</row>
    <row r="741" spans="1:40" ht="15.75" customHeight="1">
      <c r="A741" s="44"/>
      <c r="B741" s="67">
        <f>Parâmetros!E730</f>
        <v>0</v>
      </c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</row>
    <row r="742" spans="1:40" ht="15.75" customHeight="1">
      <c r="A742" s="44"/>
      <c r="B742" s="67">
        <f>Parâmetros!E731</f>
        <v>0</v>
      </c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</row>
    <row r="743" spans="1:40" ht="15.75" customHeight="1">
      <c r="A743" s="44"/>
      <c r="B743" s="67">
        <f>Parâmetros!E732</f>
        <v>0</v>
      </c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</row>
    <row r="744" spans="1:40" ht="15.75" customHeight="1">
      <c r="A744" s="44"/>
      <c r="B744" s="67">
        <f>Parâmetros!E733</f>
        <v>0</v>
      </c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</row>
    <row r="745" spans="1:40" ht="15.75" customHeight="1">
      <c r="A745" s="44"/>
      <c r="B745" s="67">
        <f>Parâmetros!E734</f>
        <v>0</v>
      </c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</row>
    <row r="746" spans="1:40" ht="15.75" customHeight="1">
      <c r="A746" s="44"/>
      <c r="B746" s="67">
        <f>Parâmetros!E735</f>
        <v>0</v>
      </c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</row>
    <row r="747" spans="1:40" ht="15" customHeight="1">
      <c r="A747" s="44"/>
      <c r="B747" s="67">
        <f>Parâmetros!E736</f>
        <v>0</v>
      </c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</row>
    <row r="748" spans="1:40" ht="15.75" customHeight="1">
      <c r="A748" s="44"/>
      <c r="B748" s="67">
        <f>Parâmetros!E737</f>
        <v>0</v>
      </c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</row>
    <row r="749" spans="1:40" ht="15.75" customHeight="1">
      <c r="A749" s="44"/>
      <c r="B749" s="67">
        <f>Parâmetros!E738</f>
        <v>0</v>
      </c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</row>
    <row r="750" spans="1:40" ht="15.75" customHeight="1">
      <c r="A750" s="44"/>
      <c r="B750" s="67">
        <f>Parâmetros!E739</f>
        <v>0</v>
      </c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</row>
    <row r="751" spans="1:40" ht="15.75" customHeight="1">
      <c r="A751" s="44"/>
      <c r="B751" s="67">
        <f>Parâmetros!E740</f>
        <v>0</v>
      </c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</row>
    <row r="752" spans="1:40" ht="15.75" customHeight="1">
      <c r="A752" s="44"/>
      <c r="B752" s="67">
        <f>Parâmetros!E741</f>
        <v>0</v>
      </c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</row>
    <row r="753" spans="1:40" ht="15.75" customHeight="1">
      <c r="A753" s="44"/>
      <c r="B753" s="67">
        <f>Parâmetros!E742</f>
        <v>0</v>
      </c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</row>
    <row r="754" spans="1:40" ht="15.75" customHeight="1">
      <c r="A754" s="44"/>
      <c r="B754" s="67">
        <f>Parâmetros!E743</f>
        <v>0</v>
      </c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</row>
    <row r="755" spans="1:40" ht="15.75" customHeight="1">
      <c r="A755" s="44"/>
      <c r="B755" s="67">
        <f>Parâmetros!E744</f>
        <v>0</v>
      </c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</row>
    <row r="756" spans="1:40" ht="15.75" customHeight="1">
      <c r="A756" s="44"/>
      <c r="B756" s="77">
        <f>Parâmetros!E745</f>
        <v>0</v>
      </c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</row>
    <row r="757" spans="1:40" ht="15.75" customHeight="1">
      <c r="A757" s="86"/>
      <c r="B757" s="5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</row>
    <row r="758" spans="1:40" ht="15.75" customHeight="1">
      <c r="A758" s="86"/>
      <c r="B758" s="5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</row>
    <row r="759" spans="1:40" ht="15.75" customHeight="1">
      <c r="A759" s="86"/>
      <c r="B759" s="5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</row>
    <row r="760" spans="1:40" ht="15.75" customHeight="1">
      <c r="A760" s="86"/>
      <c r="B760" s="5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</row>
    <row r="761" spans="1:40" ht="15.75" customHeight="1">
      <c r="A761" s="86"/>
      <c r="B761" s="5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</row>
    <row r="762" spans="1:40" ht="15.75" customHeight="1">
      <c r="A762" s="86"/>
      <c r="B762" s="5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</row>
    <row r="763" spans="1:40" ht="15.75" customHeight="1">
      <c r="A763" s="86"/>
      <c r="B763" s="5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</row>
    <row r="764" spans="1:40" ht="15.75" customHeight="1">
      <c r="A764" s="86"/>
      <c r="B764" s="5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</row>
    <row r="765" spans="1:40" ht="15.75" customHeight="1">
      <c r="A765" s="53"/>
      <c r="B765" s="5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</row>
    <row r="766" spans="1:40" ht="15.75" customHeight="1">
      <c r="A766" s="53"/>
      <c r="B766" s="5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</row>
    <row r="767" spans="1:40" ht="15.75" customHeight="1">
      <c r="A767" s="53"/>
      <c r="B767" s="5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 spans="1:40" ht="15.75" customHeight="1">
      <c r="A768" s="53"/>
      <c r="B768" s="5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 spans="1:40" ht="15.75" customHeight="1">
      <c r="A769" s="86"/>
      <c r="B769" s="5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</row>
    <row r="770" spans="1:40" ht="15.75" customHeight="1">
      <c r="A770" s="86"/>
      <c r="B770" s="5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</row>
    <row r="771" spans="1:40" ht="15.75" customHeight="1">
      <c r="A771" s="86"/>
      <c r="B771" s="5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</row>
    <row r="772" spans="1:40" ht="15.75" customHeight="1">
      <c r="A772" s="86"/>
      <c r="B772" s="5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</row>
    <row r="773" spans="1:40" ht="15.75" customHeight="1">
      <c r="A773" s="86"/>
      <c r="B773" s="5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</row>
    <row r="774" spans="1:40" ht="15.75" customHeight="1">
      <c r="A774" s="86"/>
      <c r="B774" s="5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</row>
    <row r="775" spans="1:40" ht="15.75" customHeight="1">
      <c r="A775" s="86"/>
      <c r="B775" s="5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</row>
    <row r="776" spans="1:40" ht="15.75" customHeight="1">
      <c r="A776" s="53"/>
      <c r="B776" s="5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</row>
    <row r="777" spans="1:40" ht="15.75" customHeight="1">
      <c r="A777" s="53"/>
      <c r="B777" s="5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</row>
    <row r="778" spans="1:40" ht="15.75" customHeight="1">
      <c r="A778" s="86"/>
      <c r="B778" s="5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</row>
    <row r="779" spans="1:40" ht="15.75" customHeight="1">
      <c r="A779" s="86"/>
      <c r="B779" s="5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</row>
    <row r="780" spans="1:40" ht="15.75" customHeight="1">
      <c r="A780" s="86"/>
      <c r="B780" s="5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</row>
    <row r="781" spans="1:40" ht="15.75" customHeight="1">
      <c r="A781" s="3"/>
      <c r="B781" s="5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</row>
    <row r="782" spans="1:40" ht="15.75" customHeight="1">
      <c r="A782" s="3"/>
      <c r="B782" s="5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</row>
    <row r="783" spans="1:40" ht="15.75" customHeight="1">
      <c r="A783" s="3"/>
      <c r="B783" s="5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</row>
    <row r="784" spans="1:40" ht="15.75" customHeight="1">
      <c r="A784" s="3"/>
      <c r="B784" s="5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</row>
    <row r="785" spans="1:40" ht="15.75" customHeight="1">
      <c r="A785" s="3"/>
      <c r="B785" s="5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</row>
    <row r="786" spans="1:40" ht="15.75" customHeight="1">
      <c r="A786" s="3"/>
      <c r="B786" s="5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</row>
    <row r="787" spans="1:40" ht="15.75" customHeight="1">
      <c r="A787" s="3"/>
      <c r="B787" s="5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</row>
    <row r="788" spans="1:40" ht="15.75" customHeight="1">
      <c r="A788" s="3"/>
      <c r="B788" s="5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</row>
    <row r="789" spans="1:40" ht="15.75" customHeight="1">
      <c r="A789" s="3"/>
      <c r="B789" s="5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</row>
    <row r="790" spans="1:40" ht="15.75" customHeight="1">
      <c r="A790" s="3"/>
      <c r="B790" s="5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</row>
    <row r="791" spans="1:40" ht="15.75" customHeight="1">
      <c r="A791" s="3"/>
      <c r="B791" s="5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</row>
    <row r="792" spans="1:40" ht="15.75" customHeight="1">
      <c r="A792" s="3"/>
      <c r="B792" s="5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</row>
    <row r="793" spans="1:40" ht="15.75" customHeight="1">
      <c r="A793" s="3"/>
      <c r="B793" s="5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</row>
    <row r="794" spans="1:40" ht="15.75" customHeight="1">
      <c r="A794" s="3"/>
      <c r="B794" s="5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</row>
    <row r="795" spans="1:40" ht="15.75" customHeight="1">
      <c r="A795" s="3"/>
      <c r="B795" s="5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</row>
    <row r="796" spans="1:40" ht="15.75" customHeight="1">
      <c r="A796" s="3"/>
      <c r="B796" s="5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</row>
    <row r="797" spans="1:40" ht="15.75" customHeight="1">
      <c r="A797" s="3"/>
      <c r="B797" s="5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</row>
    <row r="798" spans="1:40" ht="15.75" customHeight="1">
      <c r="A798" s="3"/>
      <c r="B798" s="5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</row>
    <row r="799" spans="1:40" ht="15.75" customHeight="1">
      <c r="A799" s="3"/>
      <c r="B799" s="5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</row>
    <row r="800" spans="1:40" ht="15.75" customHeight="1">
      <c r="A800" s="3"/>
      <c r="B800" s="5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</row>
    <row r="801" spans="1:40" ht="15.75" customHeight="1">
      <c r="A801" s="3"/>
      <c r="B801" s="5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</row>
    <row r="802" spans="1:40" ht="15.75" customHeight="1">
      <c r="A802" s="3"/>
      <c r="B802" s="5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</row>
    <row r="803" spans="1:40" ht="15.75" customHeight="1">
      <c r="A803" s="3"/>
      <c r="B803" s="5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</row>
    <row r="804" spans="1:40" ht="15.75" customHeight="1">
      <c r="A804" s="3"/>
      <c r="B804" s="5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</row>
    <row r="805" spans="1:40" ht="15.75" customHeight="1">
      <c r="A805" s="3"/>
      <c r="B805" s="5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</row>
    <row r="806" spans="1:40" ht="15.75" customHeight="1">
      <c r="A806" s="3"/>
      <c r="B806" s="5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</row>
    <row r="807" spans="1:40" ht="15.75" customHeight="1">
      <c r="A807" s="3"/>
      <c r="B807" s="5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</row>
    <row r="808" spans="1:40" ht="15.75" customHeight="1">
      <c r="A808" s="3"/>
      <c r="B808" s="5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</row>
    <row r="809" spans="1:40" ht="15.75" customHeight="1">
      <c r="A809" s="3"/>
      <c r="B809" s="5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</row>
    <row r="810" spans="1:40" ht="15.75" customHeight="1">
      <c r="A810" s="3"/>
      <c r="B810" s="5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</row>
    <row r="811" spans="1:40" ht="15.75" customHeight="1">
      <c r="A811" s="3"/>
      <c r="B811" s="5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</row>
    <row r="812" spans="1:40" ht="15.75" customHeight="1">
      <c r="A812" s="3"/>
      <c r="B812" s="5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</row>
    <row r="813" spans="1:40" ht="15.75" customHeight="1">
      <c r="A813" s="3"/>
      <c r="B813" s="5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</row>
    <row r="814" spans="1:40" ht="15.75" customHeight="1">
      <c r="A814" s="3"/>
      <c r="B814" s="5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</row>
    <row r="815" spans="1:40" ht="15.75" customHeight="1">
      <c r="A815" s="3"/>
      <c r="B815" s="5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</row>
    <row r="816" spans="1:40" ht="15.75" customHeight="1">
      <c r="A816" s="3"/>
      <c r="B816" s="5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</row>
    <row r="817" spans="1:40" ht="15.75" customHeight="1">
      <c r="A817" s="3"/>
      <c r="B817" s="5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</row>
    <row r="818" spans="1:40" ht="15.75" customHeight="1">
      <c r="A818" s="3"/>
      <c r="B818" s="5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</row>
    <row r="819" spans="1:40" ht="15.75" customHeight="1">
      <c r="A819" s="3"/>
      <c r="B819" s="5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</row>
    <row r="820" spans="1:40" ht="15.75" customHeight="1">
      <c r="A820" s="3"/>
      <c r="B820" s="5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</row>
    <row r="821" spans="1:40" ht="15.75" customHeight="1">
      <c r="A821" s="3"/>
      <c r="B821" s="5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</row>
    <row r="822" spans="1:40" ht="15.75" customHeight="1">
      <c r="A822" s="3"/>
      <c r="B822" s="5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</row>
    <row r="823" spans="1:40" ht="15.75" customHeight="1">
      <c r="A823" s="3"/>
      <c r="B823" s="5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</row>
    <row r="824" spans="1:40" ht="15.75" customHeight="1">
      <c r="A824" s="3"/>
      <c r="B824" s="5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</row>
    <row r="825" spans="1:40" ht="15.75" customHeight="1">
      <c r="A825" s="3"/>
      <c r="B825" s="5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</row>
    <row r="826" spans="1:40" ht="15.75" customHeight="1">
      <c r="A826" s="3"/>
      <c r="B826" s="5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</row>
    <row r="827" spans="1:40" ht="15.75" customHeight="1">
      <c r="A827" s="3"/>
      <c r="B827" s="5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</row>
    <row r="828" spans="1:40" ht="15.75" customHeight="1">
      <c r="A828" s="3"/>
      <c r="B828" s="5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</row>
    <row r="829" spans="1:40" ht="15.75" customHeight="1">
      <c r="A829" s="3"/>
      <c r="B829" s="5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</row>
    <row r="830" spans="1:40" ht="15.75" customHeight="1">
      <c r="A830" s="3"/>
      <c r="B830" s="5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</row>
    <row r="831" spans="1:40" ht="15.75" customHeight="1">
      <c r="A831" s="3"/>
      <c r="B831" s="5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</row>
    <row r="832" spans="1:40" ht="15.75" customHeight="1">
      <c r="A832" s="3"/>
      <c r="B832" s="5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</row>
    <row r="833" spans="1:40" ht="15.75" customHeight="1">
      <c r="A833" s="3"/>
      <c r="B833" s="5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</row>
    <row r="834" spans="1:40" ht="15.75" customHeight="1">
      <c r="A834" s="3"/>
      <c r="B834" s="5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</row>
    <row r="835" spans="1:40" ht="15.75" customHeight="1">
      <c r="A835" s="3"/>
      <c r="B835" s="5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</row>
    <row r="836" spans="1:40" ht="15.75" customHeight="1">
      <c r="A836" s="3"/>
      <c r="B836" s="5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</row>
    <row r="837" spans="1:40" ht="15.75" customHeight="1">
      <c r="A837" s="3"/>
      <c r="B837" s="5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</row>
    <row r="838" spans="1:40" ht="15.75" customHeight="1">
      <c r="A838" s="3"/>
      <c r="B838" s="5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</row>
    <row r="839" spans="1:40" ht="15.75" customHeight="1">
      <c r="A839" s="3"/>
      <c r="B839" s="5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</row>
    <row r="840" spans="1:40" ht="15.75" customHeight="1">
      <c r="A840" s="3"/>
      <c r="B840" s="5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</row>
    <row r="841" spans="1:40" ht="15.75" customHeight="1">
      <c r="A841" s="3"/>
      <c r="B841" s="5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</row>
    <row r="842" spans="1:40" ht="15.75" customHeight="1">
      <c r="A842" s="3"/>
      <c r="B842" s="5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</row>
    <row r="843" spans="1:40" ht="15.75" customHeight="1">
      <c r="A843" s="3"/>
      <c r="B843" s="5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</row>
    <row r="844" spans="1:40" ht="15.75" customHeight="1">
      <c r="A844" s="3"/>
      <c r="B844" s="5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</row>
    <row r="845" spans="1:40" ht="15.75" customHeight="1">
      <c r="A845" s="3"/>
      <c r="B845" s="5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</row>
    <row r="846" spans="1:40" ht="15.75" customHeight="1">
      <c r="A846" s="3"/>
      <c r="B846" s="5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</row>
    <row r="847" spans="1:40" ht="15.75" customHeight="1">
      <c r="A847" s="3"/>
      <c r="B847" s="5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</row>
    <row r="848" spans="1:40" ht="15.75" customHeight="1">
      <c r="A848" s="3"/>
      <c r="B848" s="5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</row>
    <row r="849" spans="1:40" ht="15.75" customHeight="1">
      <c r="A849" s="3"/>
      <c r="B849" s="5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</row>
    <row r="850" spans="1:40" ht="15.75" customHeight="1">
      <c r="A850" s="3"/>
      <c r="B850" s="5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</row>
    <row r="851" spans="1:40" ht="15.75" customHeight="1">
      <c r="A851" s="3"/>
      <c r="B851" s="5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</row>
    <row r="852" spans="1:40" ht="15.75" customHeight="1">
      <c r="A852" s="3"/>
      <c r="B852" s="5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</row>
    <row r="853" spans="1:40" ht="15.75" customHeight="1">
      <c r="A853" s="3"/>
      <c r="B853" s="5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</row>
    <row r="854" spans="1:40" ht="15.75" customHeight="1">
      <c r="A854" s="3"/>
      <c r="B854" s="5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</row>
    <row r="855" spans="1:40" ht="15.75" customHeight="1">
      <c r="A855" s="3"/>
      <c r="B855" s="5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</row>
    <row r="856" spans="1:40" ht="15.75" customHeight="1">
      <c r="A856" s="3"/>
      <c r="B856" s="5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</row>
    <row r="857" spans="1:40" ht="15.75" customHeight="1">
      <c r="A857" s="3"/>
      <c r="B857" s="5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</row>
    <row r="858" spans="1:40" ht="15.75" customHeight="1">
      <c r="A858" s="3"/>
      <c r="B858" s="5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</row>
    <row r="859" spans="1:40" ht="15.75" customHeight="1">
      <c r="A859" s="3"/>
      <c r="B859" s="5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</row>
    <row r="860" spans="1:40" ht="15.75" customHeight="1">
      <c r="A860" s="3"/>
      <c r="B860" s="5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</row>
    <row r="861" spans="1:40" ht="15.75" customHeight="1">
      <c r="A861" s="3"/>
      <c r="B861" s="5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</row>
    <row r="862" spans="1:40" ht="15.75" customHeight="1">
      <c r="A862" s="3"/>
      <c r="B862" s="5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</row>
    <row r="863" spans="1:40" ht="15.75" customHeight="1">
      <c r="A863" s="3"/>
      <c r="B863" s="5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</row>
    <row r="864" spans="1:40" ht="15.75" customHeight="1">
      <c r="A864" s="3"/>
      <c r="B864" s="5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</row>
    <row r="865" spans="1:40" ht="15.75" customHeight="1">
      <c r="A865" s="3"/>
      <c r="B865" s="5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</row>
    <row r="866" spans="1:40" ht="15.75" customHeight="1">
      <c r="A866" s="3"/>
      <c r="B866" s="5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</row>
    <row r="867" spans="1:40" ht="15.75" customHeight="1">
      <c r="A867" s="3"/>
      <c r="B867" s="5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</row>
    <row r="868" spans="1:40" ht="15.75" customHeight="1">
      <c r="A868" s="3"/>
      <c r="B868" s="5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</row>
    <row r="869" spans="1:40" ht="15.75" customHeight="1">
      <c r="A869" s="3"/>
      <c r="B869" s="5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</row>
    <row r="870" spans="1:40" ht="15.75" customHeight="1">
      <c r="A870" s="3"/>
      <c r="B870" s="5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</row>
    <row r="871" spans="1:40" ht="15.75" customHeight="1">
      <c r="A871" s="3"/>
      <c r="B871" s="5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</row>
    <row r="872" spans="1:40" ht="15.75" customHeight="1">
      <c r="A872" s="3"/>
      <c r="B872" s="5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</row>
    <row r="873" spans="1:40" ht="15.75" customHeight="1">
      <c r="A873" s="3"/>
      <c r="B873" s="5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</row>
    <row r="874" spans="1:40" ht="15.75" customHeight="1">
      <c r="A874" s="3"/>
      <c r="B874" s="5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</row>
    <row r="875" spans="1:40" ht="15.75" customHeight="1">
      <c r="A875" s="3"/>
      <c r="B875" s="5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</row>
    <row r="876" spans="1:40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</row>
    <row r="877" spans="1:40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</row>
    <row r="878" spans="1:40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</row>
    <row r="879" spans="1:40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</row>
    <row r="880" spans="1:4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</row>
    <row r="881" spans="1:40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</row>
    <row r="882" spans="1:40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</row>
    <row r="883" spans="1:40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</row>
    <row r="884" spans="1:40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</row>
    <row r="885" spans="1:40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</row>
    <row r="886" spans="1:40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</row>
  </sheetData>
  <mergeCells count="12">
    <mergeCell ref="S8:AA11"/>
    <mergeCell ref="O10:O11"/>
    <mergeCell ref="AC14:AM19"/>
    <mergeCell ref="AC21:AM21"/>
    <mergeCell ref="A1:AM1"/>
    <mergeCell ref="AC2:AI2"/>
    <mergeCell ref="AJ2:AK2"/>
    <mergeCell ref="A10:A12"/>
    <mergeCell ref="B10:B11"/>
    <mergeCell ref="C10:C11"/>
    <mergeCell ref="D10:D11"/>
    <mergeCell ref="P10:P12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FF00"/>
  </sheetPr>
  <dimension ref="A1:AM959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2" width="15.42578125" customWidth="1"/>
    <col min="3" max="3" width="19" customWidth="1"/>
    <col min="4" max="4" width="15.140625" hidden="1" customWidth="1"/>
    <col min="5" max="5" width="14.42578125" hidden="1" customWidth="1"/>
    <col min="6" max="6" width="11.140625" hidden="1" customWidth="1"/>
    <col min="7" max="11" width="9.140625" hidden="1" customWidth="1"/>
    <col min="12" max="12" width="12.85546875" hidden="1" customWidth="1"/>
    <col min="13" max="13" width="9.140625" hidden="1" customWidth="1"/>
    <col min="14" max="14" width="12.85546875" customWidth="1"/>
    <col min="15" max="15" width="20.85546875" customWidth="1"/>
    <col min="16" max="20" width="9.140625" hidden="1" customWidth="1"/>
    <col min="21" max="22" width="12.5703125" hidden="1" customWidth="1"/>
    <col min="23" max="26" width="9.140625" hidden="1" customWidth="1"/>
    <col min="27" max="27" width="3.42578125" customWidth="1"/>
    <col min="28" max="28" width="9.140625" customWidth="1"/>
    <col min="29" max="29" width="4.140625" customWidth="1"/>
    <col min="30" max="30" width="8.85546875" customWidth="1"/>
    <col min="31" max="31" width="4.7109375" customWidth="1"/>
    <col min="32" max="32" width="13.5703125" customWidth="1"/>
    <col min="33" max="33" width="5.5703125" customWidth="1"/>
    <col min="34" max="34" width="8.42578125" customWidth="1"/>
    <col min="35" max="35" width="5.140625" customWidth="1"/>
    <col min="36" max="36" width="8.85546875" customWidth="1"/>
    <col min="37" max="37" width="5" customWidth="1"/>
    <col min="38" max="38" width="8.85546875" customWidth="1"/>
    <col min="39" max="39" width="7.7109375" customWidth="1"/>
  </cols>
  <sheetData>
    <row r="1" spans="1:39" ht="45" customHeight="1">
      <c r="A1" s="140" t="s">
        <v>268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39">
      <c r="A2" s="4" t="s">
        <v>269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53"/>
      <c r="P2" s="3"/>
      <c r="AB2" s="141" t="s">
        <v>230</v>
      </c>
      <c r="AC2" s="116"/>
      <c r="AD2" s="116"/>
      <c r="AE2" s="116"/>
      <c r="AF2" s="116"/>
      <c r="AG2" s="116"/>
      <c r="AH2" s="117"/>
      <c r="AI2" s="115">
        <v>744</v>
      </c>
      <c r="AJ2" s="117"/>
      <c r="AK2" s="3"/>
      <c r="AL2" s="3"/>
    </row>
    <row r="3" spans="1:39" hidden="1">
      <c r="A3" s="49"/>
      <c r="B3" s="50" t="s">
        <v>231</v>
      </c>
      <c r="C3" s="50" t="s">
        <v>248</v>
      </c>
      <c r="D3" s="50" t="s">
        <v>249</v>
      </c>
      <c r="E3" s="50" t="s">
        <v>250</v>
      </c>
      <c r="F3" s="50" t="s">
        <v>258</v>
      </c>
      <c r="G3" s="3"/>
      <c r="H3" s="3"/>
      <c r="I3" s="3"/>
      <c r="J3" s="3"/>
      <c r="K3" s="3"/>
      <c r="L3" s="3"/>
      <c r="M3" s="3"/>
      <c r="N3" s="3"/>
      <c r="O3" s="5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9" ht="15" hidden="1" customHeight="1">
      <c r="A4" s="49" t="s">
        <v>236</v>
      </c>
      <c r="B4" s="51">
        <v>0</v>
      </c>
      <c r="C4" s="51">
        <v>200</v>
      </c>
      <c r="D4" s="51">
        <v>240</v>
      </c>
      <c r="E4" s="51">
        <v>320</v>
      </c>
      <c r="F4" s="51">
        <v>1130</v>
      </c>
      <c r="G4" s="3"/>
      <c r="H4" s="3"/>
      <c r="I4" s="3"/>
      <c r="J4" s="3"/>
      <c r="K4" s="3"/>
      <c r="L4" s="3"/>
      <c r="M4" s="3"/>
      <c r="N4" s="3"/>
      <c r="O4" s="5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9" ht="15" hidden="1" customHeight="1">
      <c r="A5" s="49" t="s">
        <v>237</v>
      </c>
      <c r="B5" s="51">
        <v>200</v>
      </c>
      <c r="C5" s="51">
        <v>240</v>
      </c>
      <c r="D5" s="51">
        <v>320</v>
      </c>
      <c r="E5" s="51">
        <v>1130</v>
      </c>
      <c r="F5" s="51">
        <v>3000</v>
      </c>
      <c r="G5" s="3"/>
      <c r="H5" s="3"/>
      <c r="I5" s="3"/>
      <c r="J5" s="3"/>
      <c r="K5" s="3"/>
      <c r="L5" s="3"/>
      <c r="M5" s="3"/>
      <c r="N5" s="3"/>
      <c r="O5" s="5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9" ht="15" hidden="1" customHeight="1">
      <c r="A6" s="49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5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9" ht="15" hidden="1" customHeight="1">
      <c r="A7" s="49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5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9" ht="15" customHeight="1">
      <c r="A8" s="4" t="s">
        <v>240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53"/>
      <c r="P8" s="3"/>
      <c r="Q8" s="52"/>
      <c r="R8" s="128" t="s">
        <v>241</v>
      </c>
      <c r="S8" s="114"/>
      <c r="T8" s="114"/>
      <c r="U8" s="114"/>
      <c r="V8" s="114"/>
      <c r="W8" s="114"/>
      <c r="X8" s="114"/>
      <c r="Y8" s="114"/>
      <c r="Z8" s="11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53"/>
      <c r="P9" s="3"/>
      <c r="Q9" s="52"/>
      <c r="R9" s="114"/>
      <c r="S9" s="114"/>
      <c r="T9" s="114"/>
      <c r="U9" s="114"/>
      <c r="V9" s="114"/>
      <c r="W9" s="114"/>
      <c r="X9" s="114"/>
      <c r="Y9" s="114"/>
      <c r="Z9" s="114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5" customHeight="1">
      <c r="A10" s="142" t="s">
        <v>242</v>
      </c>
      <c r="B10" s="144" t="s">
        <v>243</v>
      </c>
      <c r="C10" s="144" t="s">
        <v>270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129" t="s">
        <v>246</v>
      </c>
      <c r="O10" s="144" t="s">
        <v>271</v>
      </c>
      <c r="P10" s="3"/>
      <c r="Q10" s="52"/>
      <c r="R10" s="114"/>
      <c r="S10" s="114"/>
      <c r="T10" s="114"/>
      <c r="U10" s="114"/>
      <c r="V10" s="114"/>
      <c r="W10" s="114"/>
      <c r="X10" s="114"/>
      <c r="Y10" s="114"/>
      <c r="Z10" s="114"/>
      <c r="AA10" s="3"/>
      <c r="AB10" s="2" t="s">
        <v>231</v>
      </c>
      <c r="AC10" s="53"/>
      <c r="AD10" s="2" t="s">
        <v>232</v>
      </c>
      <c r="AE10" s="53"/>
      <c r="AF10" s="2" t="s">
        <v>233</v>
      </c>
      <c r="AG10" s="53"/>
      <c r="AH10" s="2" t="s">
        <v>234</v>
      </c>
      <c r="AI10" s="53"/>
      <c r="AJ10" s="2" t="s">
        <v>235</v>
      </c>
      <c r="AK10" s="53"/>
    </row>
    <row r="11" spans="1:39">
      <c r="A11" s="143"/>
      <c r="B11" s="130"/>
      <c r="C11" s="14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143"/>
      <c r="O11" s="143"/>
      <c r="P11" s="3"/>
      <c r="Q11" s="52"/>
      <c r="R11" s="114"/>
      <c r="S11" s="114"/>
      <c r="T11" s="114"/>
      <c r="U11" s="114"/>
      <c r="V11" s="114"/>
      <c r="W11" s="114"/>
      <c r="X11" s="114"/>
      <c r="Y11" s="114"/>
      <c r="Z11" s="114"/>
      <c r="AA11" s="3"/>
      <c r="AB11" s="54">
        <f>R759/AI2</f>
        <v>1</v>
      </c>
      <c r="AC11" s="53"/>
      <c r="AD11" s="54">
        <f>T759/AI2</f>
        <v>0</v>
      </c>
      <c r="AE11" s="53"/>
      <c r="AF11" s="54">
        <f>V759/AI2</f>
        <v>0</v>
      </c>
      <c r="AG11" s="53"/>
      <c r="AH11" s="54">
        <f>X759/AI2</f>
        <v>0</v>
      </c>
      <c r="AI11" s="53"/>
      <c r="AJ11" s="54">
        <f>Z759/AI2</f>
        <v>0</v>
      </c>
      <c r="AK11" s="53"/>
      <c r="AL11" s="3"/>
      <c r="AM11" s="3"/>
    </row>
    <row r="12" spans="1:39">
      <c r="A12" s="130"/>
      <c r="B12" s="55" t="s">
        <v>251</v>
      </c>
      <c r="C12" s="56" t="s">
        <v>251</v>
      </c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2" t="s">
        <v>272</v>
      </c>
      <c r="O12" s="143"/>
      <c r="P12" s="3"/>
      <c r="Q12" s="6" t="s">
        <v>253</v>
      </c>
      <c r="R12" s="6" t="s">
        <v>231</v>
      </c>
      <c r="S12" s="6" t="s">
        <v>254</v>
      </c>
      <c r="T12" s="6" t="s">
        <v>248</v>
      </c>
      <c r="U12" s="6" t="s">
        <v>255</v>
      </c>
      <c r="V12" s="6" t="s">
        <v>249</v>
      </c>
      <c r="W12" s="6" t="s">
        <v>256</v>
      </c>
      <c r="X12" s="6" t="s">
        <v>250</v>
      </c>
      <c r="Y12" s="6" t="s">
        <v>257</v>
      </c>
      <c r="Z12" s="6" t="s">
        <v>258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>
      <c r="A13" s="88">
        <v>43843.000115740739</v>
      </c>
      <c r="B13" s="57"/>
      <c r="C13" s="85"/>
      <c r="D13" s="89"/>
      <c r="E13" s="53"/>
      <c r="F13" s="62"/>
      <c r="G13" s="53"/>
      <c r="H13" s="62"/>
      <c r="I13" s="53"/>
      <c r="J13" s="62"/>
      <c r="K13" s="53"/>
      <c r="L13" s="62"/>
      <c r="M13" s="66"/>
      <c r="N13" s="69"/>
      <c r="O13" s="57">
        <v>260</v>
      </c>
      <c r="P13" s="3"/>
      <c r="Q13" s="64" t="str">
        <f t="shared" ref="Q13:Q756" si="0">IF(AND(N13&lt;40.5,N13&gt;=0),"1","0")</f>
        <v>1</v>
      </c>
      <c r="R13" s="64">
        <f t="shared" ref="R13:R756" si="1">Q13*1</f>
        <v>1</v>
      </c>
      <c r="S13" s="64" t="str">
        <f t="shared" ref="S13:S756" si="2">IF(AND(N13&lt;80.5,N13&gt;=40.5),"1","0")</f>
        <v>0</v>
      </c>
      <c r="T13" s="64">
        <f t="shared" ref="T13:T756" si="3">S13*1</f>
        <v>0</v>
      </c>
      <c r="U13" s="64" t="str">
        <f t="shared" ref="U13:U756" si="4">IF(AND(N13&lt;120.5,N13&gt;=80.5),"1","0")</f>
        <v>0</v>
      </c>
      <c r="V13" s="64">
        <f t="shared" ref="V13:V756" si="5">U13*1</f>
        <v>0</v>
      </c>
      <c r="W13" s="64" t="str">
        <f t="shared" ref="W13:W756" si="6">IF(AND(N13&lt;200.5,N13&gt;=120.5),"1","0")</f>
        <v>0</v>
      </c>
      <c r="X13" s="64">
        <f t="shared" ref="X13:X756" si="7">W13*1</f>
        <v>0</v>
      </c>
      <c r="Y13" s="64" t="str">
        <f t="shared" ref="Y13:Y756" si="8">IF(AND(N13&lt;999,N13&gt;=200.5),"1","0")</f>
        <v>0</v>
      </c>
      <c r="Z13" s="64">
        <f t="shared" ref="Z13:Z756" si="9">Y13*1</f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>
      <c r="A14" s="90">
        <v>43843.04178240741</v>
      </c>
      <c r="B14" s="70"/>
      <c r="C14" s="85"/>
      <c r="D14" s="89"/>
      <c r="E14" s="53"/>
      <c r="F14" s="62"/>
      <c r="G14" s="53"/>
      <c r="H14" s="62"/>
      <c r="I14" s="53"/>
      <c r="J14" s="62"/>
      <c r="K14" s="53"/>
      <c r="L14" s="62"/>
      <c r="M14" s="66"/>
      <c r="N14" s="69"/>
      <c r="O14" s="70">
        <v>260</v>
      </c>
      <c r="P14" s="3"/>
      <c r="Q14" s="64" t="str">
        <f t="shared" si="0"/>
        <v>1</v>
      </c>
      <c r="R14" s="64">
        <f t="shared" si="1"/>
        <v>1</v>
      </c>
      <c r="S14" s="64" t="str">
        <f t="shared" si="2"/>
        <v>0</v>
      </c>
      <c r="T14" s="64">
        <f t="shared" si="3"/>
        <v>0</v>
      </c>
      <c r="U14" s="64" t="str">
        <f t="shared" si="4"/>
        <v>0</v>
      </c>
      <c r="V14" s="64">
        <f t="shared" si="5"/>
        <v>0</v>
      </c>
      <c r="W14" s="64" t="str">
        <f t="shared" si="6"/>
        <v>0</v>
      </c>
      <c r="X14" s="64">
        <f t="shared" si="7"/>
        <v>0</v>
      </c>
      <c r="Y14" s="64" t="str">
        <f t="shared" si="8"/>
        <v>0</v>
      </c>
      <c r="Z14" s="64">
        <f t="shared" si="9"/>
        <v>0</v>
      </c>
      <c r="AA14" s="3"/>
      <c r="AB14" s="131" t="s">
        <v>273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3"/>
      <c r="AM14" s="3"/>
    </row>
    <row r="15" spans="1:39">
      <c r="A15" s="90">
        <v>43843.083449131947</v>
      </c>
      <c r="B15" s="70"/>
      <c r="C15" s="85"/>
      <c r="D15" s="89"/>
      <c r="E15" s="53"/>
      <c r="F15" s="62"/>
      <c r="G15" s="53"/>
      <c r="H15" s="62"/>
      <c r="I15" s="53"/>
      <c r="J15" s="62"/>
      <c r="K15" s="53"/>
      <c r="L15" s="62"/>
      <c r="M15" s="66"/>
      <c r="N15" s="69"/>
      <c r="O15" s="70">
        <v>260</v>
      </c>
      <c r="P15" s="3"/>
      <c r="Q15" s="64" t="str">
        <f t="shared" si="0"/>
        <v>1</v>
      </c>
      <c r="R15" s="64">
        <f t="shared" si="1"/>
        <v>1</v>
      </c>
      <c r="S15" s="64" t="str">
        <f t="shared" si="2"/>
        <v>0</v>
      </c>
      <c r="T15" s="64">
        <f t="shared" si="3"/>
        <v>0</v>
      </c>
      <c r="U15" s="64" t="str">
        <f t="shared" si="4"/>
        <v>0</v>
      </c>
      <c r="V15" s="64">
        <f t="shared" si="5"/>
        <v>0</v>
      </c>
      <c r="W15" s="64" t="str">
        <f t="shared" si="6"/>
        <v>0</v>
      </c>
      <c r="X15" s="64">
        <f t="shared" si="7"/>
        <v>0</v>
      </c>
      <c r="Y15" s="64" t="str">
        <f t="shared" si="8"/>
        <v>0</v>
      </c>
      <c r="Z15" s="64">
        <f t="shared" si="9"/>
        <v>0</v>
      </c>
      <c r="AA15" s="3"/>
      <c r="AB15" s="134"/>
      <c r="AC15" s="114"/>
      <c r="AD15" s="114"/>
      <c r="AE15" s="114"/>
      <c r="AF15" s="114"/>
      <c r="AG15" s="114"/>
      <c r="AH15" s="114"/>
      <c r="AI15" s="114"/>
      <c r="AJ15" s="114"/>
      <c r="AK15" s="114"/>
      <c r="AL15" s="135"/>
      <c r="AM15" s="3"/>
    </row>
    <row r="16" spans="1:39">
      <c r="A16" s="90">
        <v>43843.125115856485</v>
      </c>
      <c r="B16" s="70"/>
      <c r="C16" s="85"/>
      <c r="D16" s="89"/>
      <c r="E16" s="53"/>
      <c r="F16" s="62"/>
      <c r="G16" s="53"/>
      <c r="H16" s="62"/>
      <c r="I16" s="53"/>
      <c r="J16" s="62"/>
      <c r="K16" s="53"/>
      <c r="L16" s="62"/>
      <c r="M16" s="66"/>
      <c r="N16" s="69"/>
      <c r="O16" s="70">
        <v>260</v>
      </c>
      <c r="P16" s="3"/>
      <c r="Q16" s="64" t="str">
        <f t="shared" si="0"/>
        <v>1</v>
      </c>
      <c r="R16" s="64">
        <f t="shared" si="1"/>
        <v>1</v>
      </c>
      <c r="S16" s="64" t="str">
        <f t="shared" si="2"/>
        <v>0</v>
      </c>
      <c r="T16" s="64">
        <f t="shared" si="3"/>
        <v>0</v>
      </c>
      <c r="U16" s="64" t="str">
        <f t="shared" si="4"/>
        <v>0</v>
      </c>
      <c r="V16" s="64">
        <f t="shared" si="5"/>
        <v>0</v>
      </c>
      <c r="W16" s="64" t="str">
        <f t="shared" si="6"/>
        <v>0</v>
      </c>
      <c r="X16" s="64">
        <f t="shared" si="7"/>
        <v>0</v>
      </c>
      <c r="Y16" s="64" t="str">
        <f t="shared" si="8"/>
        <v>0</v>
      </c>
      <c r="Z16" s="64">
        <f t="shared" si="9"/>
        <v>0</v>
      </c>
      <c r="AA16" s="3"/>
      <c r="AB16" s="134"/>
      <c r="AC16" s="114"/>
      <c r="AD16" s="114"/>
      <c r="AE16" s="114"/>
      <c r="AF16" s="114"/>
      <c r="AG16" s="114"/>
      <c r="AH16" s="114"/>
      <c r="AI16" s="114"/>
      <c r="AJ16" s="114"/>
      <c r="AK16" s="114"/>
      <c r="AL16" s="135"/>
      <c r="AM16" s="3"/>
    </row>
    <row r="17" spans="1:39">
      <c r="A17" s="90">
        <v>43843.166782581022</v>
      </c>
      <c r="B17" s="70"/>
      <c r="C17" s="85"/>
      <c r="D17" s="89"/>
      <c r="E17" s="53"/>
      <c r="F17" s="62"/>
      <c r="G17" s="53"/>
      <c r="H17" s="62"/>
      <c r="I17" s="53"/>
      <c r="J17" s="62"/>
      <c r="K17" s="53"/>
      <c r="L17" s="62"/>
      <c r="M17" s="66"/>
      <c r="N17" s="69"/>
      <c r="O17" s="70">
        <v>260</v>
      </c>
      <c r="P17" s="3"/>
      <c r="Q17" s="64" t="str">
        <f t="shared" si="0"/>
        <v>1</v>
      </c>
      <c r="R17" s="64">
        <f t="shared" si="1"/>
        <v>1</v>
      </c>
      <c r="S17" s="64" t="str">
        <f t="shared" si="2"/>
        <v>0</v>
      </c>
      <c r="T17" s="64">
        <f t="shared" si="3"/>
        <v>0</v>
      </c>
      <c r="U17" s="64" t="str">
        <f t="shared" si="4"/>
        <v>0</v>
      </c>
      <c r="V17" s="64">
        <f t="shared" si="5"/>
        <v>0</v>
      </c>
      <c r="W17" s="64" t="str">
        <f t="shared" si="6"/>
        <v>0</v>
      </c>
      <c r="X17" s="64">
        <f t="shared" si="7"/>
        <v>0</v>
      </c>
      <c r="Y17" s="64" t="str">
        <f t="shared" si="8"/>
        <v>0</v>
      </c>
      <c r="Z17" s="64">
        <f t="shared" si="9"/>
        <v>0</v>
      </c>
      <c r="AA17" s="3"/>
      <c r="AB17" s="134"/>
      <c r="AC17" s="114"/>
      <c r="AD17" s="114"/>
      <c r="AE17" s="114"/>
      <c r="AF17" s="114"/>
      <c r="AG17" s="114"/>
      <c r="AH17" s="114"/>
      <c r="AI17" s="114"/>
      <c r="AJ17" s="114"/>
      <c r="AK17" s="114"/>
      <c r="AL17" s="135"/>
      <c r="AM17" s="3"/>
    </row>
    <row r="18" spans="1:39">
      <c r="A18" s="90">
        <v>43843.208449305559</v>
      </c>
      <c r="B18" s="70"/>
      <c r="C18" s="85"/>
      <c r="D18" s="89"/>
      <c r="E18" s="53"/>
      <c r="F18" s="62"/>
      <c r="G18" s="53"/>
      <c r="H18" s="62"/>
      <c r="I18" s="53"/>
      <c r="J18" s="62"/>
      <c r="K18" s="53"/>
      <c r="L18" s="62"/>
      <c r="M18" s="66"/>
      <c r="N18" s="69"/>
      <c r="O18" s="70">
        <v>260</v>
      </c>
      <c r="P18" s="3"/>
      <c r="Q18" s="64" t="str">
        <f t="shared" si="0"/>
        <v>1</v>
      </c>
      <c r="R18" s="64">
        <f t="shared" si="1"/>
        <v>1</v>
      </c>
      <c r="S18" s="64" t="str">
        <f t="shared" si="2"/>
        <v>0</v>
      </c>
      <c r="T18" s="64">
        <f t="shared" si="3"/>
        <v>0</v>
      </c>
      <c r="U18" s="64" t="str">
        <f t="shared" si="4"/>
        <v>0</v>
      </c>
      <c r="V18" s="64">
        <f t="shared" si="5"/>
        <v>0</v>
      </c>
      <c r="W18" s="64" t="str">
        <f t="shared" si="6"/>
        <v>0</v>
      </c>
      <c r="X18" s="64">
        <f t="shared" si="7"/>
        <v>0</v>
      </c>
      <c r="Y18" s="64" t="str">
        <f t="shared" si="8"/>
        <v>0</v>
      </c>
      <c r="Z18" s="64">
        <f t="shared" si="9"/>
        <v>0</v>
      </c>
      <c r="AA18" s="3"/>
      <c r="AB18" s="134"/>
      <c r="AC18" s="114"/>
      <c r="AD18" s="114"/>
      <c r="AE18" s="114"/>
      <c r="AF18" s="114"/>
      <c r="AG18" s="114"/>
      <c r="AH18" s="114"/>
      <c r="AI18" s="114"/>
      <c r="AJ18" s="114"/>
      <c r="AK18" s="114"/>
      <c r="AL18" s="135"/>
      <c r="AM18" s="3"/>
    </row>
    <row r="19" spans="1:39">
      <c r="A19" s="90">
        <v>43843.250116030089</v>
      </c>
      <c r="B19" s="70"/>
      <c r="C19" s="85"/>
      <c r="D19" s="89"/>
      <c r="E19" s="53"/>
      <c r="F19" s="62"/>
      <c r="G19" s="53"/>
      <c r="H19" s="62"/>
      <c r="I19" s="53"/>
      <c r="J19" s="62"/>
      <c r="K19" s="53"/>
      <c r="L19" s="62"/>
      <c r="M19" s="66"/>
      <c r="N19" s="69"/>
      <c r="O19" s="70">
        <v>260</v>
      </c>
      <c r="P19" s="3"/>
      <c r="Q19" s="64" t="str">
        <f t="shared" si="0"/>
        <v>1</v>
      </c>
      <c r="R19" s="64">
        <f t="shared" si="1"/>
        <v>1</v>
      </c>
      <c r="S19" s="64" t="str">
        <f t="shared" si="2"/>
        <v>0</v>
      </c>
      <c r="T19" s="64">
        <f t="shared" si="3"/>
        <v>0</v>
      </c>
      <c r="U19" s="64" t="str">
        <f t="shared" si="4"/>
        <v>0</v>
      </c>
      <c r="V19" s="64">
        <f t="shared" si="5"/>
        <v>0</v>
      </c>
      <c r="W19" s="64" t="str">
        <f t="shared" si="6"/>
        <v>0</v>
      </c>
      <c r="X19" s="64">
        <f t="shared" si="7"/>
        <v>0</v>
      </c>
      <c r="Y19" s="64" t="str">
        <f t="shared" si="8"/>
        <v>0</v>
      </c>
      <c r="Z19" s="64">
        <f t="shared" si="9"/>
        <v>0</v>
      </c>
      <c r="AA19" s="3"/>
      <c r="AB19" s="136"/>
      <c r="AC19" s="137"/>
      <c r="AD19" s="137"/>
      <c r="AE19" s="137"/>
      <c r="AF19" s="137"/>
      <c r="AG19" s="137"/>
      <c r="AH19" s="137"/>
      <c r="AI19" s="137"/>
      <c r="AJ19" s="137"/>
      <c r="AK19" s="137"/>
      <c r="AL19" s="138"/>
      <c r="AM19" s="3"/>
    </row>
    <row r="20" spans="1:39">
      <c r="A20" s="90">
        <v>43843.291782754626</v>
      </c>
      <c r="B20" s="70"/>
      <c r="C20" s="85"/>
      <c r="D20" s="89"/>
      <c r="E20" s="53"/>
      <c r="F20" s="62"/>
      <c r="G20" s="53"/>
      <c r="H20" s="62"/>
      <c r="I20" s="53"/>
      <c r="J20" s="62"/>
      <c r="K20" s="53"/>
      <c r="L20" s="62"/>
      <c r="M20" s="66"/>
      <c r="N20" s="69"/>
      <c r="O20" s="70">
        <v>260</v>
      </c>
      <c r="P20" s="3"/>
      <c r="Q20" s="64" t="str">
        <f t="shared" si="0"/>
        <v>1</v>
      </c>
      <c r="R20" s="64">
        <f t="shared" si="1"/>
        <v>1</v>
      </c>
      <c r="S20" s="64" t="str">
        <f t="shared" si="2"/>
        <v>0</v>
      </c>
      <c r="T20" s="64">
        <f t="shared" si="3"/>
        <v>0</v>
      </c>
      <c r="U20" s="64" t="str">
        <f t="shared" si="4"/>
        <v>0</v>
      </c>
      <c r="V20" s="64">
        <f t="shared" si="5"/>
        <v>0</v>
      </c>
      <c r="W20" s="64" t="str">
        <f t="shared" si="6"/>
        <v>0</v>
      </c>
      <c r="X20" s="64">
        <f t="shared" si="7"/>
        <v>0</v>
      </c>
      <c r="Y20" s="64" t="str">
        <f t="shared" si="8"/>
        <v>0</v>
      </c>
      <c r="Z20" s="64">
        <f t="shared" si="9"/>
        <v>0</v>
      </c>
      <c r="AA20" s="3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3"/>
    </row>
    <row r="21" spans="1:39" ht="15.75" customHeight="1">
      <c r="A21" s="90">
        <v>43843.333449479163</v>
      </c>
      <c r="B21" s="70"/>
      <c r="C21" s="85"/>
      <c r="D21" s="89"/>
      <c r="E21" s="53"/>
      <c r="F21" s="62"/>
      <c r="G21" s="53"/>
      <c r="H21" s="62"/>
      <c r="I21" s="53"/>
      <c r="J21" s="62"/>
      <c r="K21" s="53"/>
      <c r="L21" s="62"/>
      <c r="M21" s="66"/>
      <c r="N21" s="69"/>
      <c r="O21" s="70">
        <v>260</v>
      </c>
      <c r="P21" s="3"/>
      <c r="Q21" s="64" t="str">
        <f t="shared" si="0"/>
        <v>1</v>
      </c>
      <c r="R21" s="64">
        <f t="shared" si="1"/>
        <v>1</v>
      </c>
      <c r="S21" s="64" t="str">
        <f t="shared" si="2"/>
        <v>0</v>
      </c>
      <c r="T21" s="64">
        <f t="shared" si="3"/>
        <v>0</v>
      </c>
      <c r="U21" s="64" t="str">
        <f t="shared" si="4"/>
        <v>0</v>
      </c>
      <c r="V21" s="64">
        <f t="shared" si="5"/>
        <v>0</v>
      </c>
      <c r="W21" s="64" t="str">
        <f t="shared" si="6"/>
        <v>0</v>
      </c>
      <c r="X21" s="64">
        <f t="shared" si="7"/>
        <v>0</v>
      </c>
      <c r="Y21" s="64" t="str">
        <f t="shared" si="8"/>
        <v>0</v>
      </c>
      <c r="Z21" s="64">
        <f t="shared" si="9"/>
        <v>0</v>
      </c>
      <c r="AA21" s="3"/>
      <c r="AB21" s="139" t="s">
        <v>260</v>
      </c>
      <c r="AC21" s="116"/>
      <c r="AD21" s="116"/>
      <c r="AE21" s="116"/>
      <c r="AF21" s="116"/>
      <c r="AG21" s="116"/>
      <c r="AH21" s="116"/>
      <c r="AI21" s="116"/>
      <c r="AJ21" s="116"/>
      <c r="AK21" s="116"/>
      <c r="AL21" s="117"/>
      <c r="AM21" s="3"/>
    </row>
    <row r="22" spans="1:39" ht="15.75" customHeight="1">
      <c r="A22" s="90">
        <v>43843.375116203701</v>
      </c>
      <c r="B22" s="70"/>
      <c r="C22" s="85"/>
      <c r="D22" s="89"/>
      <c r="E22" s="53"/>
      <c r="F22" s="62"/>
      <c r="G22" s="53"/>
      <c r="H22" s="62"/>
      <c r="I22" s="53"/>
      <c r="J22" s="62"/>
      <c r="K22" s="53"/>
      <c r="L22" s="62"/>
      <c r="M22" s="66"/>
      <c r="N22" s="69"/>
      <c r="O22" s="70">
        <v>260</v>
      </c>
      <c r="P22" s="3"/>
      <c r="Q22" s="64" t="str">
        <f t="shared" si="0"/>
        <v>1</v>
      </c>
      <c r="R22" s="64">
        <f t="shared" si="1"/>
        <v>1</v>
      </c>
      <c r="S22" s="64" t="str">
        <f t="shared" si="2"/>
        <v>0</v>
      </c>
      <c r="T22" s="64">
        <f t="shared" si="3"/>
        <v>0</v>
      </c>
      <c r="U22" s="64" t="str">
        <f t="shared" si="4"/>
        <v>0</v>
      </c>
      <c r="V22" s="64">
        <f t="shared" si="5"/>
        <v>0</v>
      </c>
      <c r="W22" s="64" t="str">
        <f t="shared" si="6"/>
        <v>0</v>
      </c>
      <c r="X22" s="64">
        <f t="shared" si="7"/>
        <v>0</v>
      </c>
      <c r="Y22" s="64" t="str">
        <f t="shared" si="8"/>
        <v>0</v>
      </c>
      <c r="Z22" s="64">
        <f t="shared" si="9"/>
        <v>0</v>
      </c>
      <c r="AA22" s="3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3"/>
    </row>
    <row r="23" spans="1:39" ht="15.75" customHeight="1">
      <c r="A23" s="90">
        <v>43843.416782928238</v>
      </c>
      <c r="B23" s="70"/>
      <c r="C23" s="85"/>
      <c r="D23" s="89"/>
      <c r="E23" s="53"/>
      <c r="F23" s="62"/>
      <c r="G23" s="53"/>
      <c r="H23" s="62"/>
      <c r="I23" s="53"/>
      <c r="J23" s="62"/>
      <c r="K23" s="53"/>
      <c r="L23" s="62"/>
      <c r="M23" s="66"/>
      <c r="N23" s="69"/>
      <c r="O23" s="70">
        <v>260</v>
      </c>
      <c r="P23" s="3"/>
      <c r="Q23" s="64" t="str">
        <f t="shared" si="0"/>
        <v>1</v>
      </c>
      <c r="R23" s="64">
        <f t="shared" si="1"/>
        <v>1</v>
      </c>
      <c r="S23" s="64" t="str">
        <f t="shared" si="2"/>
        <v>0</v>
      </c>
      <c r="T23" s="64">
        <f t="shared" si="3"/>
        <v>0</v>
      </c>
      <c r="U23" s="64" t="str">
        <f t="shared" si="4"/>
        <v>0</v>
      </c>
      <c r="V23" s="64">
        <f t="shared" si="5"/>
        <v>0</v>
      </c>
      <c r="W23" s="64" t="str">
        <f t="shared" si="6"/>
        <v>0</v>
      </c>
      <c r="X23" s="64">
        <f t="shared" si="7"/>
        <v>0</v>
      </c>
      <c r="Y23" s="64" t="str">
        <f t="shared" si="8"/>
        <v>0</v>
      </c>
      <c r="Z23" s="64">
        <f t="shared" si="9"/>
        <v>0</v>
      </c>
      <c r="AA23" s="3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3"/>
    </row>
    <row r="24" spans="1:39" ht="15.75" customHeight="1">
      <c r="A24" s="90">
        <v>43843.458449652775</v>
      </c>
      <c r="B24" s="70"/>
      <c r="C24" s="85"/>
      <c r="D24" s="89"/>
      <c r="E24" s="53"/>
      <c r="F24" s="62"/>
      <c r="G24" s="53"/>
      <c r="H24" s="62"/>
      <c r="I24" s="53"/>
      <c r="J24" s="62"/>
      <c r="K24" s="53"/>
      <c r="L24" s="62"/>
      <c r="M24" s="66"/>
      <c r="N24" s="69"/>
      <c r="O24" s="70">
        <v>260</v>
      </c>
      <c r="P24" s="3"/>
      <c r="Q24" s="64" t="str">
        <f t="shared" si="0"/>
        <v>1</v>
      </c>
      <c r="R24" s="64">
        <f t="shared" si="1"/>
        <v>1</v>
      </c>
      <c r="S24" s="64" t="str">
        <f t="shared" si="2"/>
        <v>0</v>
      </c>
      <c r="T24" s="64">
        <f t="shared" si="3"/>
        <v>0</v>
      </c>
      <c r="U24" s="64" t="str">
        <f t="shared" si="4"/>
        <v>0</v>
      </c>
      <c r="V24" s="64">
        <f t="shared" si="5"/>
        <v>0</v>
      </c>
      <c r="W24" s="64" t="str">
        <f t="shared" si="6"/>
        <v>0</v>
      </c>
      <c r="X24" s="64">
        <f t="shared" si="7"/>
        <v>0</v>
      </c>
      <c r="Y24" s="64" t="str">
        <f t="shared" si="8"/>
        <v>0</v>
      </c>
      <c r="Z24" s="64">
        <f t="shared" si="9"/>
        <v>0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15.75" customHeight="1">
      <c r="A25" s="90">
        <v>43843.500116377312</v>
      </c>
      <c r="B25" s="70"/>
      <c r="C25" s="85"/>
      <c r="D25" s="89"/>
      <c r="E25" s="53"/>
      <c r="F25" s="62"/>
      <c r="G25" s="53"/>
      <c r="H25" s="62"/>
      <c r="I25" s="53"/>
      <c r="J25" s="62"/>
      <c r="K25" s="53"/>
      <c r="L25" s="62"/>
      <c r="M25" s="66"/>
      <c r="N25" s="69"/>
      <c r="O25" s="70">
        <v>260</v>
      </c>
      <c r="P25" s="3"/>
      <c r="Q25" s="64" t="str">
        <f t="shared" si="0"/>
        <v>1</v>
      </c>
      <c r="R25" s="64">
        <f t="shared" si="1"/>
        <v>1</v>
      </c>
      <c r="S25" s="64" t="str">
        <f t="shared" si="2"/>
        <v>0</v>
      </c>
      <c r="T25" s="64">
        <f t="shared" si="3"/>
        <v>0</v>
      </c>
      <c r="U25" s="64" t="str">
        <f t="shared" si="4"/>
        <v>0</v>
      </c>
      <c r="V25" s="64">
        <f t="shared" si="5"/>
        <v>0</v>
      </c>
      <c r="W25" s="64" t="str">
        <f t="shared" si="6"/>
        <v>0</v>
      </c>
      <c r="X25" s="64">
        <f t="shared" si="7"/>
        <v>0</v>
      </c>
      <c r="Y25" s="64" t="str">
        <f t="shared" si="8"/>
        <v>0</v>
      </c>
      <c r="Z25" s="64">
        <f t="shared" si="9"/>
        <v>0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15.75" customHeight="1">
      <c r="A26" s="90">
        <v>43843.541783101849</v>
      </c>
      <c r="B26" s="70"/>
      <c r="C26" s="85"/>
      <c r="D26" s="89"/>
      <c r="E26" s="53"/>
      <c r="F26" s="62"/>
      <c r="G26" s="53"/>
      <c r="H26" s="62"/>
      <c r="I26" s="53"/>
      <c r="J26" s="62"/>
      <c r="K26" s="53"/>
      <c r="L26" s="62"/>
      <c r="M26" s="66"/>
      <c r="N26" s="69"/>
      <c r="O26" s="70">
        <v>260</v>
      </c>
      <c r="P26" s="3"/>
      <c r="Q26" s="64" t="str">
        <f t="shared" si="0"/>
        <v>1</v>
      </c>
      <c r="R26" s="64">
        <f t="shared" si="1"/>
        <v>1</v>
      </c>
      <c r="S26" s="64" t="str">
        <f t="shared" si="2"/>
        <v>0</v>
      </c>
      <c r="T26" s="64">
        <f t="shared" si="3"/>
        <v>0</v>
      </c>
      <c r="U26" s="64" t="str">
        <f t="shared" si="4"/>
        <v>0</v>
      </c>
      <c r="V26" s="64">
        <f t="shared" si="5"/>
        <v>0</v>
      </c>
      <c r="W26" s="64" t="str">
        <f t="shared" si="6"/>
        <v>0</v>
      </c>
      <c r="X26" s="64">
        <f t="shared" si="7"/>
        <v>0</v>
      </c>
      <c r="Y26" s="64" t="str">
        <f t="shared" si="8"/>
        <v>0</v>
      </c>
      <c r="Z26" s="64">
        <f t="shared" si="9"/>
        <v>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15.75" customHeight="1">
      <c r="A27" s="90">
        <v>43843.583449826387</v>
      </c>
      <c r="B27" s="70"/>
      <c r="C27" s="85"/>
      <c r="D27" s="89"/>
      <c r="E27" s="53"/>
      <c r="F27" s="62"/>
      <c r="G27" s="53"/>
      <c r="H27" s="62"/>
      <c r="I27" s="53"/>
      <c r="J27" s="62"/>
      <c r="K27" s="53"/>
      <c r="L27" s="62"/>
      <c r="M27" s="66"/>
      <c r="N27" s="69"/>
      <c r="O27" s="70">
        <v>260</v>
      </c>
      <c r="P27" s="3"/>
      <c r="Q27" s="64" t="str">
        <f t="shared" si="0"/>
        <v>1</v>
      </c>
      <c r="R27" s="64">
        <f t="shared" si="1"/>
        <v>1</v>
      </c>
      <c r="S27" s="64" t="str">
        <f t="shared" si="2"/>
        <v>0</v>
      </c>
      <c r="T27" s="64">
        <f t="shared" si="3"/>
        <v>0</v>
      </c>
      <c r="U27" s="64" t="str">
        <f t="shared" si="4"/>
        <v>0</v>
      </c>
      <c r="V27" s="64">
        <f t="shared" si="5"/>
        <v>0</v>
      </c>
      <c r="W27" s="64" t="str">
        <f t="shared" si="6"/>
        <v>0</v>
      </c>
      <c r="X27" s="64">
        <f t="shared" si="7"/>
        <v>0</v>
      </c>
      <c r="Y27" s="64" t="str">
        <f t="shared" si="8"/>
        <v>0</v>
      </c>
      <c r="Z27" s="64">
        <f t="shared" si="9"/>
        <v>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15.75" customHeight="1">
      <c r="A28" s="90">
        <v>43843.625116550924</v>
      </c>
      <c r="B28" s="70"/>
      <c r="C28" s="85"/>
      <c r="D28" s="89"/>
      <c r="E28" s="53"/>
      <c r="F28" s="62"/>
      <c r="G28" s="53"/>
      <c r="H28" s="62"/>
      <c r="I28" s="53"/>
      <c r="J28" s="62"/>
      <c r="K28" s="53"/>
      <c r="L28" s="62"/>
      <c r="M28" s="66"/>
      <c r="N28" s="69"/>
      <c r="O28" s="70">
        <v>260</v>
      </c>
      <c r="P28" s="3"/>
      <c r="Q28" s="64" t="str">
        <f t="shared" si="0"/>
        <v>1</v>
      </c>
      <c r="R28" s="64">
        <f t="shared" si="1"/>
        <v>1</v>
      </c>
      <c r="S28" s="64" t="str">
        <f t="shared" si="2"/>
        <v>0</v>
      </c>
      <c r="T28" s="64">
        <f t="shared" si="3"/>
        <v>0</v>
      </c>
      <c r="U28" s="64" t="str">
        <f t="shared" si="4"/>
        <v>0</v>
      </c>
      <c r="V28" s="64">
        <f t="shared" si="5"/>
        <v>0</v>
      </c>
      <c r="W28" s="64" t="str">
        <f t="shared" si="6"/>
        <v>0</v>
      </c>
      <c r="X28" s="64">
        <f t="shared" si="7"/>
        <v>0</v>
      </c>
      <c r="Y28" s="64" t="str">
        <f t="shared" si="8"/>
        <v>0</v>
      </c>
      <c r="Z28" s="64">
        <f t="shared" si="9"/>
        <v>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15.75" customHeight="1">
      <c r="A29" s="90">
        <v>43843.666783275461</v>
      </c>
      <c r="B29" s="70">
        <f>Parâmetros!G18*0.04*46.0055</f>
        <v>12.1270498</v>
      </c>
      <c r="C29" s="85">
        <f>B29</f>
        <v>12.1270498</v>
      </c>
      <c r="D29" s="89">
        <f>(((C29-$B$4)/($B$5-$B$4))*($B$7-$B$6))+$B$6</f>
        <v>2.4254099600000001</v>
      </c>
      <c r="E29" s="53" t="str">
        <f>IF(AND(D29&lt;=40,D29&gt;=0),"1","0")</f>
        <v>1</v>
      </c>
      <c r="F29" s="62">
        <f>(((C29-$C$4)/($C$5-$C$4))*($C$7-$C$6))+$C$6</f>
        <v>-142.17612644499999</v>
      </c>
      <c r="G29" s="53" t="str">
        <f>IF(AND(F29&lt;=80,F29&gt;41),"1","0")</f>
        <v>0</v>
      </c>
      <c r="H29" s="62">
        <f>(((C29-$D$4)/($D$5-$D$4))*($D$7-$D$6))+$D$6</f>
        <v>-30.088063222499997</v>
      </c>
      <c r="I29" s="53" t="str">
        <f>IF(AND(H29&lt;=120,H29&gt;81),"1","0")</f>
        <v>0</v>
      </c>
      <c r="J29" s="62">
        <f>(((C29-$E$4)/($E$5-$E$4))*($E$7-$E$6))+$E$6</f>
        <v>90.972885103950617</v>
      </c>
      <c r="K29" s="53" t="str">
        <f>IF(AND(J29&lt;=200,J29&gt;121),"1","0")</f>
        <v>0</v>
      </c>
      <c r="L29" s="62">
        <f>(((C29-$F$4)/($F$5-$F$4))*($F$7-$F$6))+$F$6</f>
        <v>82.636981743529404</v>
      </c>
      <c r="M29" s="66" t="str">
        <f>IF(AND(L29&lt;999,L29&gt;201),"1","0")</f>
        <v>0</v>
      </c>
      <c r="N29" s="69">
        <f>(D29*E29)+(F29*G29)+(H29*I29)+(J29*K29)+(L29*M29)</f>
        <v>2.4254099600000001</v>
      </c>
      <c r="O29" s="70">
        <v>260</v>
      </c>
      <c r="P29" s="3"/>
      <c r="Q29" s="64" t="str">
        <f t="shared" si="0"/>
        <v>1</v>
      </c>
      <c r="R29" s="64">
        <f t="shared" si="1"/>
        <v>1</v>
      </c>
      <c r="S29" s="64" t="str">
        <f t="shared" si="2"/>
        <v>0</v>
      </c>
      <c r="T29" s="64">
        <f t="shared" si="3"/>
        <v>0</v>
      </c>
      <c r="U29" s="64" t="str">
        <f t="shared" si="4"/>
        <v>0</v>
      </c>
      <c r="V29" s="64">
        <f t="shared" si="5"/>
        <v>0</v>
      </c>
      <c r="W29" s="64" t="str">
        <f t="shared" si="6"/>
        <v>0</v>
      </c>
      <c r="X29" s="64">
        <f t="shared" si="7"/>
        <v>0</v>
      </c>
      <c r="Y29" s="64" t="str">
        <f t="shared" si="8"/>
        <v>0</v>
      </c>
      <c r="Z29" s="64">
        <f t="shared" si="9"/>
        <v>0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15.75" customHeight="1">
      <c r="A30" s="90">
        <v>43843.708449999998</v>
      </c>
      <c r="B30" s="70"/>
      <c r="C30" s="85"/>
      <c r="D30" s="89"/>
      <c r="E30" s="53"/>
      <c r="F30" s="62"/>
      <c r="G30" s="53"/>
      <c r="H30" s="62"/>
      <c r="I30" s="53"/>
      <c r="J30" s="62"/>
      <c r="K30" s="53"/>
      <c r="L30" s="62"/>
      <c r="M30" s="66"/>
      <c r="N30" s="69"/>
      <c r="O30" s="70">
        <v>260</v>
      </c>
      <c r="P30" s="3"/>
      <c r="Q30" s="64" t="str">
        <f t="shared" si="0"/>
        <v>1</v>
      </c>
      <c r="R30" s="64">
        <f t="shared" si="1"/>
        <v>1</v>
      </c>
      <c r="S30" s="64" t="str">
        <f t="shared" si="2"/>
        <v>0</v>
      </c>
      <c r="T30" s="64">
        <f t="shared" si="3"/>
        <v>0</v>
      </c>
      <c r="U30" s="64" t="str">
        <f t="shared" si="4"/>
        <v>0</v>
      </c>
      <c r="V30" s="64">
        <f t="shared" si="5"/>
        <v>0</v>
      </c>
      <c r="W30" s="64" t="str">
        <f t="shared" si="6"/>
        <v>0</v>
      </c>
      <c r="X30" s="64">
        <f t="shared" si="7"/>
        <v>0</v>
      </c>
      <c r="Y30" s="64" t="str">
        <f t="shared" si="8"/>
        <v>0</v>
      </c>
      <c r="Z30" s="64">
        <f t="shared" si="9"/>
        <v>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15.75" customHeight="1">
      <c r="A31" s="90">
        <v>43843.750116724535</v>
      </c>
      <c r="B31" s="70">
        <f>Parâmetros!G20*0.04*46.0055</f>
        <v>19.377516599999996</v>
      </c>
      <c r="C31" s="85">
        <f t="shared" ref="C31:C36" si="10">B31</f>
        <v>19.377516599999996</v>
      </c>
      <c r="D31" s="89">
        <f t="shared" ref="D31:D36" si="11">(((C31-$B$4)/($B$5-$B$4))*($B$7-$B$6))+$B$6</f>
        <v>3.8755033199999995</v>
      </c>
      <c r="E31" s="53" t="str">
        <f t="shared" ref="E31:E36" si="12">IF(AND(D31&lt;=40,D31&gt;=0),"1","0")</f>
        <v>1</v>
      </c>
      <c r="F31" s="62">
        <f t="shared" ref="F31:F36" si="13">(((C31-$C$4)/($C$5-$C$4))*($C$7-$C$6))+$C$6</f>
        <v>-135.10692131499999</v>
      </c>
      <c r="G31" s="53" t="str">
        <f t="shared" ref="G31:G36" si="14">IF(AND(F31&lt;=80,F31&gt;41),"1","0")</f>
        <v>0</v>
      </c>
      <c r="H31" s="62">
        <f t="shared" ref="H31:H36" si="15">(((C31-$D$4)/($D$5-$D$4))*($D$7-$D$6))+$D$6</f>
        <v>-26.553460657499997</v>
      </c>
      <c r="I31" s="53" t="str">
        <f t="shared" ref="I31:I36" si="16">IF(AND(H31&lt;=120,H31&gt;81),"1","0")</f>
        <v>0</v>
      </c>
      <c r="J31" s="62">
        <f t="shared" ref="J31:J36" si="17">(((C31-$E$4)/($E$5-$E$4))*($E$7-$E$6))+$E$6</f>
        <v>91.680029396790118</v>
      </c>
      <c r="K31" s="53" t="str">
        <f t="shared" ref="K31:K36" si="18">IF(AND(J31&lt;=200,J31&gt;121),"1","0")</f>
        <v>0</v>
      </c>
      <c r="L31" s="62">
        <f t="shared" ref="L31:L36" si="19">(((C31-$F$4)/($F$5-$F$4))*($F$7-$F$6))+$F$6</f>
        <v>83.404678228235284</v>
      </c>
      <c r="M31" s="66" t="str">
        <f t="shared" ref="M31:M36" si="20">IF(AND(L31&lt;999,L31&gt;201),"1","0")</f>
        <v>0</v>
      </c>
      <c r="N31" s="69">
        <f t="shared" ref="N31:N36" si="21">(D31*E31)+(F31*G31)+(H31*I31)+(J31*K31)+(L31*M31)</f>
        <v>3.8755033199999995</v>
      </c>
      <c r="O31" s="70">
        <v>260</v>
      </c>
      <c r="P31" s="3"/>
      <c r="Q31" s="64" t="str">
        <f t="shared" si="0"/>
        <v>1</v>
      </c>
      <c r="R31" s="64">
        <f t="shared" si="1"/>
        <v>1</v>
      </c>
      <c r="S31" s="64" t="str">
        <f t="shared" si="2"/>
        <v>0</v>
      </c>
      <c r="T31" s="64">
        <f t="shared" si="3"/>
        <v>0</v>
      </c>
      <c r="U31" s="64" t="str">
        <f t="shared" si="4"/>
        <v>0</v>
      </c>
      <c r="V31" s="64">
        <f t="shared" si="5"/>
        <v>0</v>
      </c>
      <c r="W31" s="64" t="str">
        <f t="shared" si="6"/>
        <v>0</v>
      </c>
      <c r="X31" s="64">
        <f t="shared" si="7"/>
        <v>0</v>
      </c>
      <c r="Y31" s="64" t="str">
        <f t="shared" si="8"/>
        <v>0</v>
      </c>
      <c r="Z31" s="64">
        <f t="shared" si="9"/>
        <v>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15.75" customHeight="1">
      <c r="A32" s="90">
        <v>43843.791783449073</v>
      </c>
      <c r="B32" s="70">
        <f>Parâmetros!G21*0.04*46.0055</f>
        <v>21.880215799999998</v>
      </c>
      <c r="C32" s="85">
        <f t="shared" si="10"/>
        <v>21.880215799999998</v>
      </c>
      <c r="D32" s="89">
        <f t="shared" si="11"/>
        <v>4.37604316</v>
      </c>
      <c r="E32" s="53" t="str">
        <f t="shared" si="12"/>
        <v>1</v>
      </c>
      <c r="F32" s="62">
        <f t="shared" si="13"/>
        <v>-132.66678959499998</v>
      </c>
      <c r="G32" s="53" t="str">
        <f t="shared" si="14"/>
        <v>0</v>
      </c>
      <c r="H32" s="62">
        <f t="shared" si="15"/>
        <v>-25.333394797499992</v>
      </c>
      <c r="I32" s="53" t="str">
        <f t="shared" si="16"/>
        <v>0</v>
      </c>
      <c r="J32" s="62">
        <f t="shared" si="17"/>
        <v>91.924119812592593</v>
      </c>
      <c r="K32" s="53" t="str">
        <f t="shared" si="18"/>
        <v>0</v>
      </c>
      <c r="L32" s="62">
        <f t="shared" si="19"/>
        <v>83.669669908235306</v>
      </c>
      <c r="M32" s="66" t="str">
        <f t="shared" si="20"/>
        <v>0</v>
      </c>
      <c r="N32" s="69">
        <f t="shared" si="21"/>
        <v>4.37604316</v>
      </c>
      <c r="O32" s="70">
        <v>260</v>
      </c>
      <c r="P32" s="3"/>
      <c r="Q32" s="64" t="str">
        <f t="shared" si="0"/>
        <v>1</v>
      </c>
      <c r="R32" s="64">
        <f t="shared" si="1"/>
        <v>1</v>
      </c>
      <c r="S32" s="64" t="str">
        <f t="shared" si="2"/>
        <v>0</v>
      </c>
      <c r="T32" s="64">
        <f t="shared" si="3"/>
        <v>0</v>
      </c>
      <c r="U32" s="64" t="str">
        <f t="shared" si="4"/>
        <v>0</v>
      </c>
      <c r="V32" s="64">
        <f t="shared" si="5"/>
        <v>0</v>
      </c>
      <c r="W32" s="64" t="str">
        <f t="shared" si="6"/>
        <v>0</v>
      </c>
      <c r="X32" s="64">
        <f t="shared" si="7"/>
        <v>0</v>
      </c>
      <c r="Y32" s="64" t="str">
        <f t="shared" si="8"/>
        <v>0</v>
      </c>
      <c r="Z32" s="64">
        <f t="shared" si="9"/>
        <v>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15.75" customHeight="1">
      <c r="A33" s="90">
        <v>43843.83345017361</v>
      </c>
      <c r="B33" s="70">
        <f>Parâmetros!G22*0.04*46.0055</f>
        <v>23.076358799999994</v>
      </c>
      <c r="C33" s="85">
        <f t="shared" si="10"/>
        <v>23.076358799999994</v>
      </c>
      <c r="D33" s="89">
        <f t="shared" si="11"/>
        <v>4.6152717599999988</v>
      </c>
      <c r="E33" s="53" t="str">
        <f t="shared" si="12"/>
        <v>1</v>
      </c>
      <c r="F33" s="62">
        <f t="shared" si="13"/>
        <v>-131.50055017</v>
      </c>
      <c r="G33" s="53" t="str">
        <f t="shared" si="14"/>
        <v>0</v>
      </c>
      <c r="H33" s="62">
        <f t="shared" si="15"/>
        <v>-24.750275084999998</v>
      </c>
      <c r="I33" s="53" t="str">
        <f t="shared" si="16"/>
        <v>0</v>
      </c>
      <c r="J33" s="62">
        <f t="shared" si="17"/>
        <v>92.040780673086417</v>
      </c>
      <c r="K33" s="53" t="str">
        <f t="shared" si="18"/>
        <v>0</v>
      </c>
      <c r="L33" s="62">
        <f t="shared" si="19"/>
        <v>83.796320343529416</v>
      </c>
      <c r="M33" s="66" t="str">
        <f t="shared" si="20"/>
        <v>0</v>
      </c>
      <c r="N33" s="69">
        <f t="shared" si="21"/>
        <v>4.6152717599999988</v>
      </c>
      <c r="O33" s="70">
        <v>260</v>
      </c>
      <c r="P33" s="3"/>
      <c r="Q33" s="64" t="str">
        <f t="shared" si="0"/>
        <v>1</v>
      </c>
      <c r="R33" s="64">
        <f t="shared" si="1"/>
        <v>1</v>
      </c>
      <c r="S33" s="64" t="str">
        <f t="shared" si="2"/>
        <v>0</v>
      </c>
      <c r="T33" s="64">
        <f t="shared" si="3"/>
        <v>0</v>
      </c>
      <c r="U33" s="64" t="str">
        <f t="shared" si="4"/>
        <v>0</v>
      </c>
      <c r="V33" s="64">
        <f t="shared" si="5"/>
        <v>0</v>
      </c>
      <c r="W33" s="64" t="str">
        <f t="shared" si="6"/>
        <v>0</v>
      </c>
      <c r="X33" s="64">
        <f t="shared" si="7"/>
        <v>0</v>
      </c>
      <c r="Y33" s="64" t="str">
        <f t="shared" si="8"/>
        <v>0</v>
      </c>
      <c r="Z33" s="64">
        <f t="shared" si="9"/>
        <v>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15.75" customHeight="1">
      <c r="A34" s="90">
        <v>43843.875116898147</v>
      </c>
      <c r="B34" s="70">
        <f>Parâmetros!G23*0.04*46.0055</f>
        <v>22.211455399999998</v>
      </c>
      <c r="C34" s="85">
        <f t="shared" si="10"/>
        <v>22.211455399999998</v>
      </c>
      <c r="D34" s="89">
        <f t="shared" si="11"/>
        <v>4.4422910799999995</v>
      </c>
      <c r="E34" s="53" t="str">
        <f t="shared" si="12"/>
        <v>1</v>
      </c>
      <c r="F34" s="62">
        <f t="shared" si="13"/>
        <v>-132.34383098499998</v>
      </c>
      <c r="G34" s="53" t="str">
        <f t="shared" si="14"/>
        <v>0</v>
      </c>
      <c r="H34" s="62">
        <f t="shared" si="15"/>
        <v>-25.171915492499991</v>
      </c>
      <c r="I34" s="53" t="str">
        <f t="shared" si="16"/>
        <v>0</v>
      </c>
      <c r="J34" s="62">
        <f t="shared" si="17"/>
        <v>91.956425897037036</v>
      </c>
      <c r="K34" s="53" t="str">
        <f t="shared" si="18"/>
        <v>0</v>
      </c>
      <c r="L34" s="62">
        <f t="shared" si="19"/>
        <v>83.704742336470588</v>
      </c>
      <c r="M34" s="66" t="str">
        <f t="shared" si="20"/>
        <v>0</v>
      </c>
      <c r="N34" s="69">
        <f t="shared" si="21"/>
        <v>4.4422910799999995</v>
      </c>
      <c r="O34" s="70">
        <v>260</v>
      </c>
      <c r="P34" s="3"/>
      <c r="Q34" s="64" t="str">
        <f t="shared" si="0"/>
        <v>1</v>
      </c>
      <c r="R34" s="64">
        <f t="shared" si="1"/>
        <v>1</v>
      </c>
      <c r="S34" s="64" t="str">
        <f t="shared" si="2"/>
        <v>0</v>
      </c>
      <c r="T34" s="64">
        <f t="shared" si="3"/>
        <v>0</v>
      </c>
      <c r="U34" s="64" t="str">
        <f t="shared" si="4"/>
        <v>0</v>
      </c>
      <c r="V34" s="64">
        <f t="shared" si="5"/>
        <v>0</v>
      </c>
      <c r="W34" s="64" t="str">
        <f t="shared" si="6"/>
        <v>0</v>
      </c>
      <c r="X34" s="64">
        <f t="shared" si="7"/>
        <v>0</v>
      </c>
      <c r="Y34" s="64" t="str">
        <f t="shared" si="8"/>
        <v>0</v>
      </c>
      <c r="Z34" s="64">
        <f t="shared" si="9"/>
        <v>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15.75" customHeight="1">
      <c r="A35" s="90">
        <v>43843.916783622684</v>
      </c>
      <c r="B35" s="70">
        <f>Parâmetros!G24*0.04*46.0055</f>
        <v>20.555257400000002</v>
      </c>
      <c r="C35" s="85">
        <f t="shared" si="10"/>
        <v>20.555257400000002</v>
      </c>
      <c r="D35" s="89">
        <f t="shared" si="11"/>
        <v>4.1110514800000004</v>
      </c>
      <c r="E35" s="53" t="str">
        <f t="shared" si="12"/>
        <v>1</v>
      </c>
      <c r="F35" s="62">
        <f t="shared" si="13"/>
        <v>-133.95862403499999</v>
      </c>
      <c r="G35" s="53" t="str">
        <f t="shared" si="14"/>
        <v>0</v>
      </c>
      <c r="H35" s="62">
        <f t="shared" si="15"/>
        <v>-25.979312017499993</v>
      </c>
      <c r="I35" s="53" t="str">
        <f t="shared" si="16"/>
        <v>0</v>
      </c>
      <c r="J35" s="62">
        <f t="shared" si="17"/>
        <v>91.794895474814808</v>
      </c>
      <c r="K35" s="53" t="str">
        <f t="shared" si="18"/>
        <v>0</v>
      </c>
      <c r="L35" s="62">
        <f t="shared" si="19"/>
        <v>83.529380195294124</v>
      </c>
      <c r="M35" s="66" t="str">
        <f t="shared" si="20"/>
        <v>0</v>
      </c>
      <c r="N35" s="69">
        <f t="shared" si="21"/>
        <v>4.1110514800000004</v>
      </c>
      <c r="O35" s="70">
        <v>260</v>
      </c>
      <c r="P35" s="3"/>
      <c r="Q35" s="64" t="str">
        <f t="shared" si="0"/>
        <v>1</v>
      </c>
      <c r="R35" s="64">
        <f t="shared" si="1"/>
        <v>1</v>
      </c>
      <c r="S35" s="64" t="str">
        <f t="shared" si="2"/>
        <v>0</v>
      </c>
      <c r="T35" s="64">
        <f t="shared" si="3"/>
        <v>0</v>
      </c>
      <c r="U35" s="64" t="str">
        <f t="shared" si="4"/>
        <v>0</v>
      </c>
      <c r="V35" s="64">
        <f t="shared" si="5"/>
        <v>0</v>
      </c>
      <c r="W35" s="64" t="str">
        <f t="shared" si="6"/>
        <v>0</v>
      </c>
      <c r="X35" s="64">
        <f t="shared" si="7"/>
        <v>0</v>
      </c>
      <c r="Y35" s="64" t="str">
        <f t="shared" si="8"/>
        <v>0</v>
      </c>
      <c r="Z35" s="64">
        <f t="shared" si="9"/>
        <v>0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15.75" customHeight="1">
      <c r="A36" s="90">
        <v>43843.958450347222</v>
      </c>
      <c r="B36" s="70">
        <f>Parâmetros!G25*0.04*46.0055</f>
        <v>21.3649542</v>
      </c>
      <c r="C36" s="85">
        <f t="shared" si="10"/>
        <v>21.3649542</v>
      </c>
      <c r="D36" s="89">
        <f t="shared" si="11"/>
        <v>4.2729908400000003</v>
      </c>
      <c r="E36" s="53" t="str">
        <f t="shared" si="12"/>
        <v>1</v>
      </c>
      <c r="F36" s="62">
        <f t="shared" si="13"/>
        <v>-133.16916965500002</v>
      </c>
      <c r="G36" s="53" t="str">
        <f t="shared" si="14"/>
        <v>0</v>
      </c>
      <c r="H36" s="62">
        <f t="shared" si="15"/>
        <v>-25.584584827500009</v>
      </c>
      <c r="I36" s="53" t="str">
        <f t="shared" si="16"/>
        <v>0</v>
      </c>
      <c r="J36" s="62">
        <f t="shared" si="17"/>
        <v>91.873865903456789</v>
      </c>
      <c r="K36" s="53" t="str">
        <f t="shared" si="18"/>
        <v>0</v>
      </c>
      <c r="L36" s="62">
        <f t="shared" si="19"/>
        <v>83.615112797647072</v>
      </c>
      <c r="M36" s="66" t="str">
        <f t="shared" si="20"/>
        <v>0</v>
      </c>
      <c r="N36" s="69">
        <f t="shared" si="21"/>
        <v>4.2729908400000003</v>
      </c>
      <c r="O36" s="70">
        <v>260</v>
      </c>
      <c r="P36" s="3"/>
      <c r="Q36" s="64" t="str">
        <f t="shared" si="0"/>
        <v>1</v>
      </c>
      <c r="R36" s="64">
        <f t="shared" si="1"/>
        <v>1</v>
      </c>
      <c r="S36" s="64" t="str">
        <f t="shared" si="2"/>
        <v>0</v>
      </c>
      <c r="T36" s="64">
        <f t="shared" si="3"/>
        <v>0</v>
      </c>
      <c r="U36" s="64" t="str">
        <f t="shared" si="4"/>
        <v>0</v>
      </c>
      <c r="V36" s="64">
        <f t="shared" si="5"/>
        <v>0</v>
      </c>
      <c r="W36" s="64" t="str">
        <f t="shared" si="6"/>
        <v>0</v>
      </c>
      <c r="X36" s="64">
        <f t="shared" si="7"/>
        <v>0</v>
      </c>
      <c r="Y36" s="64" t="str">
        <f t="shared" si="8"/>
        <v>0</v>
      </c>
      <c r="Z36" s="64">
        <f t="shared" si="9"/>
        <v>0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15.75" customHeight="1">
      <c r="A37" s="90">
        <v>43844.000117071759</v>
      </c>
      <c r="B37" s="70"/>
      <c r="C37" s="85"/>
      <c r="D37" s="89"/>
      <c r="E37" s="53"/>
      <c r="F37" s="62"/>
      <c r="G37" s="53"/>
      <c r="H37" s="62"/>
      <c r="I37" s="53"/>
      <c r="J37" s="62"/>
      <c r="K37" s="53"/>
      <c r="L37" s="62"/>
      <c r="M37" s="66"/>
      <c r="N37" s="69"/>
      <c r="O37" s="70">
        <v>260</v>
      </c>
      <c r="P37" s="3"/>
      <c r="Q37" s="64" t="str">
        <f t="shared" si="0"/>
        <v>1</v>
      </c>
      <c r="R37" s="64">
        <f t="shared" si="1"/>
        <v>1</v>
      </c>
      <c r="S37" s="64" t="str">
        <f t="shared" si="2"/>
        <v>0</v>
      </c>
      <c r="T37" s="64">
        <f t="shared" si="3"/>
        <v>0</v>
      </c>
      <c r="U37" s="64" t="str">
        <f t="shared" si="4"/>
        <v>0</v>
      </c>
      <c r="V37" s="64">
        <f t="shared" si="5"/>
        <v>0</v>
      </c>
      <c r="W37" s="64" t="str">
        <f t="shared" si="6"/>
        <v>0</v>
      </c>
      <c r="X37" s="64">
        <f t="shared" si="7"/>
        <v>0</v>
      </c>
      <c r="Y37" s="64" t="str">
        <f t="shared" si="8"/>
        <v>0</v>
      </c>
      <c r="Z37" s="64">
        <f t="shared" si="9"/>
        <v>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15.75" customHeight="1">
      <c r="A38" s="90">
        <v>43844.041783796296</v>
      </c>
      <c r="B38" s="70">
        <f>Parâmetros!G27*0.04*46.0055</f>
        <v>18.1629714</v>
      </c>
      <c r="C38" s="85">
        <f t="shared" ref="C38:C43" si="22">B38</f>
        <v>18.1629714</v>
      </c>
      <c r="D38" s="89">
        <f t="shared" ref="D38:D43" si="23">(((C38-$B$4)/($B$5-$B$4))*($B$7-$B$6))+$B$6</f>
        <v>3.6325942800000002</v>
      </c>
      <c r="E38" s="53" t="str">
        <f t="shared" ref="E38:E43" si="24">IF(AND(D38&lt;=40,D38&gt;=0),"1","0")</f>
        <v>1</v>
      </c>
      <c r="F38" s="62">
        <f t="shared" ref="F38:F43" si="25">(((C38-$C$4)/($C$5-$C$4))*($C$7-$C$6))+$C$6</f>
        <v>-136.29110288500002</v>
      </c>
      <c r="G38" s="53" t="str">
        <f t="shared" ref="G38:G43" si="26">IF(AND(F38&lt;=80,F38&gt;41),"1","0")</f>
        <v>0</v>
      </c>
      <c r="H38" s="62">
        <f t="shared" ref="H38:H43" si="27">(((C38-$D$4)/($D$5-$D$4))*($D$7-$D$6))+$D$6</f>
        <v>-27.145551442500008</v>
      </c>
      <c r="I38" s="53" t="str">
        <f t="shared" ref="I38:I43" si="28">IF(AND(H38&lt;=120,H38&gt;81),"1","0")</f>
        <v>0</v>
      </c>
      <c r="J38" s="62">
        <f t="shared" ref="J38:J43" si="29">(((C38-$E$4)/($E$5-$E$4))*($E$7-$E$6))+$E$6</f>
        <v>91.561573753827162</v>
      </c>
      <c r="K38" s="53" t="str">
        <f t="shared" ref="K38:K43" si="30">IF(AND(J38&lt;=200,J38&gt;121),"1","0")</f>
        <v>0</v>
      </c>
      <c r="L38" s="62">
        <f t="shared" ref="L38:L43" si="31">(((C38-$F$4)/($F$5-$F$4))*($F$7-$F$6))+$F$6</f>
        <v>83.27607932470589</v>
      </c>
      <c r="M38" s="66" t="str">
        <f t="shared" ref="M38:M43" si="32">IF(AND(L38&lt;999,L38&gt;201),"1","0")</f>
        <v>0</v>
      </c>
      <c r="N38" s="69">
        <f t="shared" ref="N38:N43" si="33">(D38*E38)+(F38*G38)+(H38*I38)+(J38*K38)+(L38*M38)</f>
        <v>3.6325942800000002</v>
      </c>
      <c r="O38" s="70">
        <v>260</v>
      </c>
      <c r="P38" s="3"/>
      <c r="Q38" s="64" t="str">
        <f t="shared" si="0"/>
        <v>1</v>
      </c>
      <c r="R38" s="64">
        <f t="shared" si="1"/>
        <v>1</v>
      </c>
      <c r="S38" s="64" t="str">
        <f t="shared" si="2"/>
        <v>0</v>
      </c>
      <c r="T38" s="64">
        <f t="shared" si="3"/>
        <v>0</v>
      </c>
      <c r="U38" s="64" t="str">
        <f t="shared" si="4"/>
        <v>0</v>
      </c>
      <c r="V38" s="64">
        <f t="shared" si="5"/>
        <v>0</v>
      </c>
      <c r="W38" s="64" t="str">
        <f t="shared" si="6"/>
        <v>0</v>
      </c>
      <c r="X38" s="64">
        <f t="shared" si="7"/>
        <v>0</v>
      </c>
      <c r="Y38" s="64" t="str">
        <f t="shared" si="8"/>
        <v>0</v>
      </c>
      <c r="Z38" s="64">
        <f t="shared" si="9"/>
        <v>0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15.75" customHeight="1">
      <c r="A39" s="90">
        <v>43844.083450520833</v>
      </c>
      <c r="B39" s="70">
        <f>Parâmetros!G28*0.04*46.0055</f>
        <v>17.003632800000002</v>
      </c>
      <c r="C39" s="85">
        <f t="shared" si="22"/>
        <v>17.003632800000002</v>
      </c>
      <c r="D39" s="89">
        <f t="shared" si="23"/>
        <v>3.4007265600000003</v>
      </c>
      <c r="E39" s="53" t="str">
        <f t="shared" si="24"/>
        <v>1</v>
      </c>
      <c r="F39" s="62">
        <f t="shared" si="25"/>
        <v>-137.42145802000002</v>
      </c>
      <c r="G39" s="53" t="str">
        <f t="shared" si="26"/>
        <v>0</v>
      </c>
      <c r="H39" s="62">
        <f t="shared" si="27"/>
        <v>-27.710729010000009</v>
      </c>
      <c r="I39" s="53" t="str">
        <f t="shared" si="28"/>
        <v>0</v>
      </c>
      <c r="J39" s="62">
        <f t="shared" si="29"/>
        <v>91.448502458271605</v>
      </c>
      <c r="K39" s="53" t="str">
        <f t="shared" si="30"/>
        <v>0</v>
      </c>
      <c r="L39" s="62">
        <f t="shared" si="31"/>
        <v>83.153325825882362</v>
      </c>
      <c r="M39" s="66" t="str">
        <f t="shared" si="32"/>
        <v>0</v>
      </c>
      <c r="N39" s="69">
        <f t="shared" si="33"/>
        <v>3.4007265600000003</v>
      </c>
      <c r="O39" s="70">
        <v>260</v>
      </c>
      <c r="P39" s="3"/>
      <c r="Q39" s="64" t="str">
        <f t="shared" si="0"/>
        <v>1</v>
      </c>
      <c r="R39" s="64">
        <f t="shared" si="1"/>
        <v>1</v>
      </c>
      <c r="S39" s="64" t="str">
        <f t="shared" si="2"/>
        <v>0</v>
      </c>
      <c r="T39" s="64">
        <f t="shared" si="3"/>
        <v>0</v>
      </c>
      <c r="U39" s="64" t="str">
        <f t="shared" si="4"/>
        <v>0</v>
      </c>
      <c r="V39" s="64">
        <f t="shared" si="5"/>
        <v>0</v>
      </c>
      <c r="W39" s="64" t="str">
        <f t="shared" si="6"/>
        <v>0</v>
      </c>
      <c r="X39" s="64">
        <f t="shared" si="7"/>
        <v>0</v>
      </c>
      <c r="Y39" s="64" t="str">
        <f t="shared" si="8"/>
        <v>0</v>
      </c>
      <c r="Z39" s="64">
        <f t="shared" si="9"/>
        <v>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15.75" customHeight="1">
      <c r="A40" s="90">
        <v>43844.12511724537</v>
      </c>
      <c r="B40" s="70">
        <f>Parâmetros!G29*0.04*46.0055</f>
        <v>16.414762400000001</v>
      </c>
      <c r="C40" s="85">
        <f t="shared" si="22"/>
        <v>16.414762400000001</v>
      </c>
      <c r="D40" s="89">
        <f t="shared" si="23"/>
        <v>3.2829524800000005</v>
      </c>
      <c r="E40" s="53" t="str">
        <f t="shared" si="24"/>
        <v>1</v>
      </c>
      <c r="F40" s="62">
        <f t="shared" si="25"/>
        <v>-137.99560665999999</v>
      </c>
      <c r="G40" s="53" t="str">
        <f t="shared" si="26"/>
        <v>0</v>
      </c>
      <c r="H40" s="62">
        <f t="shared" si="27"/>
        <v>-27.997803329999996</v>
      </c>
      <c r="I40" s="53" t="str">
        <f t="shared" si="28"/>
        <v>0</v>
      </c>
      <c r="J40" s="62">
        <f t="shared" si="29"/>
        <v>91.391069419259253</v>
      </c>
      <c r="K40" s="53" t="str">
        <f t="shared" si="30"/>
        <v>0</v>
      </c>
      <c r="L40" s="62">
        <f t="shared" si="31"/>
        <v>83.090974842352949</v>
      </c>
      <c r="M40" s="66" t="str">
        <f t="shared" si="32"/>
        <v>0</v>
      </c>
      <c r="N40" s="69">
        <f t="shared" si="33"/>
        <v>3.2829524800000005</v>
      </c>
      <c r="O40" s="70">
        <v>260</v>
      </c>
      <c r="P40" s="3"/>
      <c r="Q40" s="64" t="str">
        <f t="shared" si="0"/>
        <v>1</v>
      </c>
      <c r="R40" s="64">
        <f t="shared" si="1"/>
        <v>1</v>
      </c>
      <c r="S40" s="64" t="str">
        <f t="shared" si="2"/>
        <v>0</v>
      </c>
      <c r="T40" s="64">
        <f t="shared" si="3"/>
        <v>0</v>
      </c>
      <c r="U40" s="64" t="str">
        <f t="shared" si="4"/>
        <v>0</v>
      </c>
      <c r="V40" s="64">
        <f t="shared" si="5"/>
        <v>0</v>
      </c>
      <c r="W40" s="64" t="str">
        <f t="shared" si="6"/>
        <v>0</v>
      </c>
      <c r="X40" s="64">
        <f t="shared" si="7"/>
        <v>0</v>
      </c>
      <c r="Y40" s="64" t="str">
        <f t="shared" si="8"/>
        <v>0</v>
      </c>
      <c r="Z40" s="64">
        <f t="shared" si="9"/>
        <v>0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15.75" customHeight="1">
      <c r="A41" s="90">
        <v>43844.166783969908</v>
      </c>
      <c r="B41" s="70">
        <f>Parâmetros!G30*0.04*46.0055</f>
        <v>17.537296599999998</v>
      </c>
      <c r="C41" s="85">
        <f t="shared" si="22"/>
        <v>17.537296599999998</v>
      </c>
      <c r="D41" s="89">
        <f t="shared" si="23"/>
        <v>3.5074593199999993</v>
      </c>
      <c r="E41" s="53" t="str">
        <f t="shared" si="24"/>
        <v>1</v>
      </c>
      <c r="F41" s="62">
        <f t="shared" si="25"/>
        <v>-136.90113581500003</v>
      </c>
      <c r="G41" s="53" t="str">
        <f t="shared" si="26"/>
        <v>0</v>
      </c>
      <c r="H41" s="62">
        <f t="shared" si="27"/>
        <v>-27.450567907500016</v>
      </c>
      <c r="I41" s="53" t="str">
        <f t="shared" si="28"/>
        <v>0</v>
      </c>
      <c r="J41" s="62">
        <f t="shared" si="29"/>
        <v>91.500551149876543</v>
      </c>
      <c r="K41" s="53" t="str">
        <f t="shared" si="30"/>
        <v>0</v>
      </c>
      <c r="L41" s="62">
        <f t="shared" si="31"/>
        <v>83.209831404705881</v>
      </c>
      <c r="M41" s="66" t="str">
        <f t="shared" si="32"/>
        <v>0</v>
      </c>
      <c r="N41" s="69">
        <f t="shared" si="33"/>
        <v>3.5074593199999993</v>
      </c>
      <c r="O41" s="70">
        <v>260</v>
      </c>
      <c r="P41" s="3"/>
      <c r="Q41" s="64" t="str">
        <f t="shared" si="0"/>
        <v>1</v>
      </c>
      <c r="R41" s="64">
        <f t="shared" si="1"/>
        <v>1</v>
      </c>
      <c r="S41" s="64" t="str">
        <f t="shared" si="2"/>
        <v>0</v>
      </c>
      <c r="T41" s="64">
        <f t="shared" si="3"/>
        <v>0</v>
      </c>
      <c r="U41" s="64" t="str">
        <f t="shared" si="4"/>
        <v>0</v>
      </c>
      <c r="V41" s="64">
        <f t="shared" si="5"/>
        <v>0</v>
      </c>
      <c r="W41" s="64" t="str">
        <f t="shared" si="6"/>
        <v>0</v>
      </c>
      <c r="X41" s="64">
        <f t="shared" si="7"/>
        <v>0</v>
      </c>
      <c r="Y41" s="64" t="str">
        <f t="shared" si="8"/>
        <v>0</v>
      </c>
      <c r="Z41" s="64">
        <f t="shared" si="9"/>
        <v>0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15.75" customHeight="1">
      <c r="A42" s="90">
        <v>43844.208450694445</v>
      </c>
      <c r="B42" s="70">
        <f>Parâmetros!G31*0.04*46.0055</f>
        <v>25.652666799999999</v>
      </c>
      <c r="C42" s="85">
        <f t="shared" si="22"/>
        <v>25.652666799999999</v>
      </c>
      <c r="D42" s="89">
        <f t="shared" si="23"/>
        <v>5.1305333600000003</v>
      </c>
      <c r="E42" s="53" t="str">
        <f t="shared" si="24"/>
        <v>1</v>
      </c>
      <c r="F42" s="62">
        <f t="shared" si="25"/>
        <v>-128.98864986999999</v>
      </c>
      <c r="G42" s="53" t="str">
        <f t="shared" si="26"/>
        <v>0</v>
      </c>
      <c r="H42" s="62">
        <f t="shared" si="27"/>
        <v>-23.494324934999995</v>
      </c>
      <c r="I42" s="53" t="str">
        <f t="shared" si="28"/>
        <v>0</v>
      </c>
      <c r="J42" s="62">
        <f t="shared" si="29"/>
        <v>92.292050218765439</v>
      </c>
      <c r="K42" s="53" t="str">
        <f t="shared" si="30"/>
        <v>0</v>
      </c>
      <c r="L42" s="62">
        <f t="shared" si="31"/>
        <v>84.069105896470575</v>
      </c>
      <c r="M42" s="66" t="str">
        <f t="shared" si="32"/>
        <v>0</v>
      </c>
      <c r="N42" s="69">
        <f t="shared" si="33"/>
        <v>5.1305333600000003</v>
      </c>
      <c r="O42" s="70">
        <v>260</v>
      </c>
      <c r="P42" s="3"/>
      <c r="Q42" s="64" t="str">
        <f t="shared" si="0"/>
        <v>1</v>
      </c>
      <c r="R42" s="64">
        <f t="shared" si="1"/>
        <v>1</v>
      </c>
      <c r="S42" s="64" t="str">
        <f t="shared" si="2"/>
        <v>0</v>
      </c>
      <c r="T42" s="64">
        <f t="shared" si="3"/>
        <v>0</v>
      </c>
      <c r="U42" s="64" t="str">
        <f t="shared" si="4"/>
        <v>0</v>
      </c>
      <c r="V42" s="64">
        <f t="shared" si="5"/>
        <v>0</v>
      </c>
      <c r="W42" s="64" t="str">
        <f t="shared" si="6"/>
        <v>0</v>
      </c>
      <c r="X42" s="64">
        <f t="shared" si="7"/>
        <v>0</v>
      </c>
      <c r="Y42" s="64" t="str">
        <f t="shared" si="8"/>
        <v>0</v>
      </c>
      <c r="Z42" s="64">
        <f t="shared" si="9"/>
        <v>0</v>
      </c>
      <c r="AA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15.75" customHeight="1">
      <c r="A43" s="90">
        <v>43844.250117418982</v>
      </c>
      <c r="B43" s="70">
        <f>Parâmetros!G32*0.04*46.0055</f>
        <v>34.6513426</v>
      </c>
      <c r="C43" s="85">
        <f t="shared" si="22"/>
        <v>34.6513426</v>
      </c>
      <c r="D43" s="89">
        <f t="shared" si="23"/>
        <v>6.9302685200000003</v>
      </c>
      <c r="E43" s="53" t="str">
        <f t="shared" si="24"/>
        <v>1</v>
      </c>
      <c r="F43" s="62">
        <f t="shared" si="25"/>
        <v>-120.21494096500001</v>
      </c>
      <c r="G43" s="53" t="str">
        <f t="shared" si="26"/>
        <v>0</v>
      </c>
      <c r="H43" s="62">
        <f t="shared" si="27"/>
        <v>-19.107470482500005</v>
      </c>
      <c r="I43" s="53" t="str">
        <f t="shared" si="28"/>
        <v>0</v>
      </c>
      <c r="J43" s="62">
        <f t="shared" si="29"/>
        <v>93.169698846172849</v>
      </c>
      <c r="K43" s="53" t="str">
        <f t="shared" si="30"/>
        <v>0</v>
      </c>
      <c r="L43" s="62">
        <f t="shared" si="31"/>
        <v>85.021906863529409</v>
      </c>
      <c r="M43" s="66" t="str">
        <f t="shared" si="32"/>
        <v>0</v>
      </c>
      <c r="N43" s="69">
        <f t="shared" si="33"/>
        <v>6.9302685200000003</v>
      </c>
      <c r="O43" s="70">
        <v>260</v>
      </c>
      <c r="P43" s="3"/>
      <c r="Q43" s="64" t="str">
        <f t="shared" si="0"/>
        <v>1</v>
      </c>
      <c r="R43" s="64">
        <f t="shared" si="1"/>
        <v>1</v>
      </c>
      <c r="S43" s="64" t="str">
        <f t="shared" si="2"/>
        <v>0</v>
      </c>
      <c r="T43" s="64">
        <f t="shared" si="3"/>
        <v>0</v>
      </c>
      <c r="U43" s="64" t="str">
        <f t="shared" si="4"/>
        <v>0</v>
      </c>
      <c r="V43" s="64">
        <f t="shared" si="5"/>
        <v>0</v>
      </c>
      <c r="W43" s="64" t="str">
        <f t="shared" si="6"/>
        <v>0</v>
      </c>
      <c r="X43" s="64">
        <f t="shared" si="7"/>
        <v>0</v>
      </c>
      <c r="Y43" s="64" t="str">
        <f t="shared" si="8"/>
        <v>0</v>
      </c>
      <c r="Z43" s="64">
        <f t="shared" si="9"/>
        <v>0</v>
      </c>
      <c r="AA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15.75" customHeight="1">
      <c r="A44" s="90">
        <v>43844.291784143519</v>
      </c>
      <c r="B44" s="70"/>
      <c r="C44" s="85"/>
      <c r="D44" s="89"/>
      <c r="E44" s="53"/>
      <c r="F44" s="62"/>
      <c r="G44" s="53"/>
      <c r="H44" s="62"/>
      <c r="I44" s="53"/>
      <c r="J44" s="62"/>
      <c r="K44" s="53"/>
      <c r="L44" s="62"/>
      <c r="M44" s="66"/>
      <c r="N44" s="69"/>
      <c r="O44" s="70">
        <v>260</v>
      </c>
      <c r="P44" s="3"/>
      <c r="Q44" s="64" t="str">
        <f t="shared" si="0"/>
        <v>1</v>
      </c>
      <c r="R44" s="64">
        <f t="shared" si="1"/>
        <v>1</v>
      </c>
      <c r="S44" s="64" t="str">
        <f t="shared" si="2"/>
        <v>0</v>
      </c>
      <c r="T44" s="64">
        <f t="shared" si="3"/>
        <v>0</v>
      </c>
      <c r="U44" s="64" t="str">
        <f t="shared" si="4"/>
        <v>0</v>
      </c>
      <c r="V44" s="64">
        <f t="shared" si="5"/>
        <v>0</v>
      </c>
      <c r="W44" s="64" t="str">
        <f t="shared" si="6"/>
        <v>0</v>
      </c>
      <c r="X44" s="64">
        <f t="shared" si="7"/>
        <v>0</v>
      </c>
      <c r="Y44" s="64" t="str">
        <f t="shared" si="8"/>
        <v>0</v>
      </c>
      <c r="Z44" s="64">
        <f t="shared" si="9"/>
        <v>0</v>
      </c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15.75" customHeight="1">
      <c r="A45" s="90">
        <v>43844.333450868056</v>
      </c>
      <c r="B45" s="70"/>
      <c r="C45" s="85"/>
      <c r="D45" s="89"/>
      <c r="E45" s="53"/>
      <c r="F45" s="62"/>
      <c r="G45" s="53"/>
      <c r="H45" s="62"/>
      <c r="I45" s="53"/>
      <c r="J45" s="62"/>
      <c r="K45" s="53"/>
      <c r="L45" s="62"/>
      <c r="M45" s="66"/>
      <c r="N45" s="69"/>
      <c r="O45" s="70">
        <v>260</v>
      </c>
      <c r="P45" s="3"/>
      <c r="Q45" s="64" t="str">
        <f t="shared" si="0"/>
        <v>1</v>
      </c>
      <c r="R45" s="64">
        <f t="shared" si="1"/>
        <v>1</v>
      </c>
      <c r="S45" s="64" t="str">
        <f t="shared" si="2"/>
        <v>0</v>
      </c>
      <c r="T45" s="64">
        <f t="shared" si="3"/>
        <v>0</v>
      </c>
      <c r="U45" s="64" t="str">
        <f t="shared" si="4"/>
        <v>0</v>
      </c>
      <c r="V45" s="64">
        <f t="shared" si="5"/>
        <v>0</v>
      </c>
      <c r="W45" s="64" t="str">
        <f t="shared" si="6"/>
        <v>0</v>
      </c>
      <c r="X45" s="64">
        <f t="shared" si="7"/>
        <v>0</v>
      </c>
      <c r="Y45" s="64" t="str">
        <f t="shared" si="8"/>
        <v>0</v>
      </c>
      <c r="Z45" s="64">
        <f t="shared" si="9"/>
        <v>0</v>
      </c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15.75" customHeight="1">
      <c r="A46" s="90">
        <v>43844.375117592594</v>
      </c>
      <c r="B46" s="70"/>
      <c r="C46" s="85"/>
      <c r="D46" s="89"/>
      <c r="E46" s="53"/>
      <c r="F46" s="62"/>
      <c r="G46" s="53"/>
      <c r="H46" s="62"/>
      <c r="I46" s="53"/>
      <c r="J46" s="62"/>
      <c r="K46" s="53"/>
      <c r="L46" s="62"/>
      <c r="M46" s="66"/>
      <c r="N46" s="69"/>
      <c r="O46" s="70">
        <v>260</v>
      </c>
      <c r="P46" s="3"/>
      <c r="Q46" s="64" t="str">
        <f t="shared" si="0"/>
        <v>1</v>
      </c>
      <c r="R46" s="64">
        <f t="shared" si="1"/>
        <v>1</v>
      </c>
      <c r="S46" s="64" t="str">
        <f t="shared" si="2"/>
        <v>0</v>
      </c>
      <c r="T46" s="64">
        <f t="shared" si="3"/>
        <v>0</v>
      </c>
      <c r="U46" s="64" t="str">
        <f t="shared" si="4"/>
        <v>0</v>
      </c>
      <c r="V46" s="64">
        <f t="shared" si="5"/>
        <v>0</v>
      </c>
      <c r="W46" s="64" t="str">
        <f t="shared" si="6"/>
        <v>0</v>
      </c>
      <c r="X46" s="64">
        <f t="shared" si="7"/>
        <v>0</v>
      </c>
      <c r="Y46" s="64" t="str">
        <f t="shared" si="8"/>
        <v>0</v>
      </c>
      <c r="Z46" s="64">
        <f t="shared" si="9"/>
        <v>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15.75" customHeight="1">
      <c r="A47" s="90">
        <v>43844.416784317131</v>
      </c>
      <c r="B47" s="70">
        <f>Parâmetros!G36*0.04*46.0055</f>
        <v>20.352833199999999</v>
      </c>
      <c r="C47" s="85">
        <f t="shared" ref="C47:C100" si="34">B47</f>
        <v>20.352833199999999</v>
      </c>
      <c r="D47" s="89">
        <f t="shared" ref="D47:D100" si="35">(((C47-$B$4)/($B$5-$B$4))*($B$7-$B$6))+$B$6</f>
        <v>4.0705666399999991</v>
      </c>
      <c r="E47" s="53" t="str">
        <f t="shared" ref="E47:E100" si="36">IF(AND(D47&lt;=40,D47&gt;=0),"1","0")</f>
        <v>1</v>
      </c>
      <c r="F47" s="62">
        <f t="shared" ref="F47:F100" si="37">(((C47-$C$4)/($C$5-$C$4))*($C$7-$C$6))+$C$6</f>
        <v>-134.15598763000003</v>
      </c>
      <c r="G47" s="53" t="str">
        <f t="shared" ref="G47:G100" si="38">IF(AND(F47&lt;=80,F47&gt;41),"1","0")</f>
        <v>0</v>
      </c>
      <c r="H47" s="62">
        <f t="shared" ref="H47:H100" si="39">(((C47-$D$4)/($D$5-$D$4))*($D$7-$D$6))+$D$6</f>
        <v>-26.077993815000013</v>
      </c>
      <c r="I47" s="53" t="str">
        <f t="shared" ref="I47:I100" si="40">IF(AND(H47&lt;=120,H47&gt;81),"1","0")</f>
        <v>0</v>
      </c>
      <c r="J47" s="62">
        <f t="shared" ref="J47:J100" si="41">(((C47-$E$4)/($E$5-$E$4))*($E$7-$E$6))+$E$6</f>
        <v>91.775152867654327</v>
      </c>
      <c r="K47" s="53" t="str">
        <f t="shared" ref="K47:K100" si="42">IF(AND(J47&lt;=200,J47&gt;121),"1","0")</f>
        <v>0</v>
      </c>
      <c r="L47" s="62">
        <f t="shared" ref="L47:L100" si="43">(((C47-$F$4)/($F$5-$F$4))*($F$7-$F$6))+$F$6</f>
        <v>83.507947044705901</v>
      </c>
      <c r="M47" s="66" t="str">
        <f t="shared" ref="M47:M100" si="44">IF(AND(L47&lt;999,L47&gt;201),"1","0")</f>
        <v>0</v>
      </c>
      <c r="N47" s="69">
        <f t="shared" ref="N47:N100" si="45">(D47*E47)+(F47*G47)+(H47*I47)+(J47*K47)+(L47*M47)</f>
        <v>4.0705666399999991</v>
      </c>
      <c r="O47" s="70">
        <v>260</v>
      </c>
      <c r="P47" s="3"/>
      <c r="Q47" s="64" t="str">
        <f t="shared" si="0"/>
        <v>1</v>
      </c>
      <c r="R47" s="64">
        <f t="shared" si="1"/>
        <v>1</v>
      </c>
      <c r="S47" s="64" t="str">
        <f t="shared" si="2"/>
        <v>0</v>
      </c>
      <c r="T47" s="64">
        <f t="shared" si="3"/>
        <v>0</v>
      </c>
      <c r="U47" s="64" t="str">
        <f t="shared" si="4"/>
        <v>0</v>
      </c>
      <c r="V47" s="64">
        <f t="shared" si="5"/>
        <v>0</v>
      </c>
      <c r="W47" s="64" t="str">
        <f t="shared" si="6"/>
        <v>0</v>
      </c>
      <c r="X47" s="64">
        <f t="shared" si="7"/>
        <v>0</v>
      </c>
      <c r="Y47" s="64" t="str">
        <f t="shared" si="8"/>
        <v>0</v>
      </c>
      <c r="Z47" s="64">
        <f t="shared" si="9"/>
        <v>0</v>
      </c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15.75" customHeight="1">
      <c r="A48" s="90">
        <v>43844.458451041668</v>
      </c>
      <c r="B48" s="70">
        <f>Parâmetros!G37*0.04*46.0055</f>
        <v>19.193494600000001</v>
      </c>
      <c r="C48" s="85">
        <f t="shared" si="34"/>
        <v>19.193494600000001</v>
      </c>
      <c r="D48" s="89">
        <f t="shared" si="35"/>
        <v>3.8386989200000006</v>
      </c>
      <c r="E48" s="53" t="str">
        <f t="shared" si="36"/>
        <v>1</v>
      </c>
      <c r="F48" s="62">
        <f t="shared" si="37"/>
        <v>-135.286342765</v>
      </c>
      <c r="G48" s="53" t="str">
        <f t="shared" si="38"/>
        <v>0</v>
      </c>
      <c r="H48" s="62">
        <f t="shared" si="39"/>
        <v>-26.6431713825</v>
      </c>
      <c r="I48" s="53" t="str">
        <f t="shared" si="40"/>
        <v>0</v>
      </c>
      <c r="J48" s="62">
        <f t="shared" si="41"/>
        <v>91.662081572098771</v>
      </c>
      <c r="K48" s="53" t="str">
        <f t="shared" si="42"/>
        <v>0</v>
      </c>
      <c r="L48" s="62">
        <f t="shared" si="43"/>
        <v>83.385193545882345</v>
      </c>
      <c r="M48" s="66" t="str">
        <f t="shared" si="44"/>
        <v>0</v>
      </c>
      <c r="N48" s="69">
        <f t="shared" si="45"/>
        <v>3.8386989200000006</v>
      </c>
      <c r="O48" s="70">
        <v>260</v>
      </c>
      <c r="P48" s="3"/>
      <c r="Q48" s="64" t="str">
        <f t="shared" si="0"/>
        <v>1</v>
      </c>
      <c r="R48" s="64">
        <f t="shared" si="1"/>
        <v>1</v>
      </c>
      <c r="S48" s="64" t="str">
        <f t="shared" si="2"/>
        <v>0</v>
      </c>
      <c r="T48" s="64">
        <f t="shared" si="3"/>
        <v>0</v>
      </c>
      <c r="U48" s="64" t="str">
        <f t="shared" si="4"/>
        <v>0</v>
      </c>
      <c r="V48" s="64">
        <f t="shared" si="5"/>
        <v>0</v>
      </c>
      <c r="W48" s="64" t="str">
        <f t="shared" si="6"/>
        <v>0</v>
      </c>
      <c r="X48" s="64">
        <f t="shared" si="7"/>
        <v>0</v>
      </c>
      <c r="Y48" s="64" t="str">
        <f t="shared" si="8"/>
        <v>0</v>
      </c>
      <c r="Z48" s="64">
        <f t="shared" si="9"/>
        <v>0</v>
      </c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15.75" customHeight="1">
      <c r="A49" s="90">
        <v>43844.500117766205</v>
      </c>
      <c r="B49" s="70">
        <f>Parâmetros!G38*0.04*46.0055</f>
        <v>22.358673</v>
      </c>
      <c r="C49" s="85">
        <f t="shared" si="34"/>
        <v>22.358673</v>
      </c>
      <c r="D49" s="89">
        <f t="shared" si="35"/>
        <v>4.4717345999999996</v>
      </c>
      <c r="E49" s="53" t="str">
        <f t="shared" si="36"/>
        <v>1</v>
      </c>
      <c r="F49" s="62">
        <f t="shared" si="37"/>
        <v>-132.20029382499999</v>
      </c>
      <c r="G49" s="53" t="str">
        <f t="shared" si="38"/>
        <v>0</v>
      </c>
      <c r="H49" s="62">
        <f t="shared" si="39"/>
        <v>-25.100146912499994</v>
      </c>
      <c r="I49" s="53" t="str">
        <f t="shared" si="40"/>
        <v>0</v>
      </c>
      <c r="J49" s="62">
        <f t="shared" si="41"/>
        <v>91.970784156790131</v>
      </c>
      <c r="K49" s="53" t="str">
        <f t="shared" si="42"/>
        <v>0</v>
      </c>
      <c r="L49" s="62">
        <f t="shared" si="43"/>
        <v>83.720330082352945</v>
      </c>
      <c r="M49" s="66" t="str">
        <f t="shared" si="44"/>
        <v>0</v>
      </c>
      <c r="N49" s="69">
        <f t="shared" si="45"/>
        <v>4.4717345999999996</v>
      </c>
      <c r="O49" s="70">
        <v>260</v>
      </c>
      <c r="P49" s="3"/>
      <c r="Q49" s="64" t="str">
        <f t="shared" si="0"/>
        <v>1</v>
      </c>
      <c r="R49" s="64">
        <f t="shared" si="1"/>
        <v>1</v>
      </c>
      <c r="S49" s="64" t="str">
        <f t="shared" si="2"/>
        <v>0</v>
      </c>
      <c r="T49" s="64">
        <f t="shared" si="3"/>
        <v>0</v>
      </c>
      <c r="U49" s="64" t="str">
        <f t="shared" si="4"/>
        <v>0</v>
      </c>
      <c r="V49" s="64">
        <f t="shared" si="5"/>
        <v>0</v>
      </c>
      <c r="W49" s="64" t="str">
        <f t="shared" si="6"/>
        <v>0</v>
      </c>
      <c r="X49" s="64">
        <f t="shared" si="7"/>
        <v>0</v>
      </c>
      <c r="Y49" s="64" t="str">
        <f t="shared" si="8"/>
        <v>0</v>
      </c>
      <c r="Z49" s="64">
        <f t="shared" si="9"/>
        <v>0</v>
      </c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15.75" customHeight="1">
      <c r="A50" s="90">
        <v>43844.541784490742</v>
      </c>
      <c r="B50" s="70">
        <f>Parâmetros!G39*0.04*46.0055</f>
        <v>22.211455399999998</v>
      </c>
      <c r="C50" s="85">
        <f t="shared" si="34"/>
        <v>22.211455399999998</v>
      </c>
      <c r="D50" s="89">
        <f t="shared" si="35"/>
        <v>4.4422910799999995</v>
      </c>
      <c r="E50" s="53" t="str">
        <f t="shared" si="36"/>
        <v>1</v>
      </c>
      <c r="F50" s="62">
        <f t="shared" si="37"/>
        <v>-132.34383098499998</v>
      </c>
      <c r="G50" s="53" t="str">
        <f t="shared" si="38"/>
        <v>0</v>
      </c>
      <c r="H50" s="62">
        <f t="shared" si="39"/>
        <v>-25.171915492499991</v>
      </c>
      <c r="I50" s="53" t="str">
        <f t="shared" si="40"/>
        <v>0</v>
      </c>
      <c r="J50" s="62">
        <f t="shared" si="41"/>
        <v>91.956425897037036</v>
      </c>
      <c r="K50" s="53" t="str">
        <f t="shared" si="42"/>
        <v>0</v>
      </c>
      <c r="L50" s="62">
        <f t="shared" si="43"/>
        <v>83.704742336470588</v>
      </c>
      <c r="M50" s="66" t="str">
        <f t="shared" si="44"/>
        <v>0</v>
      </c>
      <c r="N50" s="69">
        <f t="shared" si="45"/>
        <v>4.4422910799999995</v>
      </c>
      <c r="O50" s="70">
        <v>260</v>
      </c>
      <c r="P50" s="3"/>
      <c r="Q50" s="64" t="str">
        <f t="shared" si="0"/>
        <v>1</v>
      </c>
      <c r="R50" s="64">
        <f t="shared" si="1"/>
        <v>1</v>
      </c>
      <c r="S50" s="64" t="str">
        <f t="shared" si="2"/>
        <v>0</v>
      </c>
      <c r="T50" s="64">
        <f t="shared" si="3"/>
        <v>0</v>
      </c>
      <c r="U50" s="64" t="str">
        <f t="shared" si="4"/>
        <v>0</v>
      </c>
      <c r="V50" s="64">
        <f t="shared" si="5"/>
        <v>0</v>
      </c>
      <c r="W50" s="64" t="str">
        <f t="shared" si="6"/>
        <v>0</v>
      </c>
      <c r="X50" s="64">
        <f t="shared" si="7"/>
        <v>0</v>
      </c>
      <c r="Y50" s="64" t="str">
        <f t="shared" si="8"/>
        <v>0</v>
      </c>
      <c r="Z50" s="64">
        <f t="shared" si="9"/>
        <v>0</v>
      </c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15.75" customHeight="1">
      <c r="A51" s="90">
        <v>43844.58345121528</v>
      </c>
      <c r="B51" s="70">
        <f>Parâmetros!G40*0.04*46.0055</f>
        <v>20.757681599999998</v>
      </c>
      <c r="C51" s="85">
        <f t="shared" si="34"/>
        <v>20.757681599999998</v>
      </c>
      <c r="D51" s="89">
        <f t="shared" si="35"/>
        <v>4.1515363199999991</v>
      </c>
      <c r="E51" s="53" t="str">
        <f t="shared" si="36"/>
        <v>1</v>
      </c>
      <c r="F51" s="62">
        <f t="shared" si="37"/>
        <v>-133.76126043999997</v>
      </c>
      <c r="G51" s="53" t="str">
        <f t="shared" si="38"/>
        <v>0</v>
      </c>
      <c r="H51" s="62">
        <f t="shared" si="39"/>
        <v>-25.880630219999986</v>
      </c>
      <c r="I51" s="53" t="str">
        <f t="shared" si="40"/>
        <v>0</v>
      </c>
      <c r="J51" s="62">
        <f t="shared" si="41"/>
        <v>91.814638081975303</v>
      </c>
      <c r="K51" s="53" t="str">
        <f t="shared" si="42"/>
        <v>0</v>
      </c>
      <c r="L51" s="62">
        <f t="shared" si="43"/>
        <v>83.550813345882361</v>
      </c>
      <c r="M51" s="66" t="str">
        <f t="shared" si="44"/>
        <v>0</v>
      </c>
      <c r="N51" s="69">
        <f t="shared" si="45"/>
        <v>4.1515363199999991</v>
      </c>
      <c r="O51" s="70">
        <v>260</v>
      </c>
      <c r="P51" s="3"/>
      <c r="Q51" s="64" t="str">
        <f t="shared" si="0"/>
        <v>1</v>
      </c>
      <c r="R51" s="64">
        <f t="shared" si="1"/>
        <v>1</v>
      </c>
      <c r="S51" s="64" t="str">
        <f t="shared" si="2"/>
        <v>0</v>
      </c>
      <c r="T51" s="64">
        <f t="shared" si="3"/>
        <v>0</v>
      </c>
      <c r="U51" s="64" t="str">
        <f t="shared" si="4"/>
        <v>0</v>
      </c>
      <c r="V51" s="64">
        <f t="shared" si="5"/>
        <v>0</v>
      </c>
      <c r="W51" s="64" t="str">
        <f t="shared" si="6"/>
        <v>0</v>
      </c>
      <c r="X51" s="64">
        <f t="shared" si="7"/>
        <v>0</v>
      </c>
      <c r="Y51" s="64" t="str">
        <f t="shared" si="8"/>
        <v>0</v>
      </c>
      <c r="Z51" s="64">
        <f t="shared" si="9"/>
        <v>0</v>
      </c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15.75" customHeight="1">
      <c r="A52" s="90">
        <v>43844.625117939817</v>
      </c>
      <c r="B52" s="70">
        <f>Parâmetros!G41*0.04*46.0055</f>
        <v>17.242861399999999</v>
      </c>
      <c r="C52" s="85">
        <f t="shared" si="34"/>
        <v>17.242861399999999</v>
      </c>
      <c r="D52" s="89">
        <f t="shared" si="35"/>
        <v>3.4485722799999996</v>
      </c>
      <c r="E52" s="53" t="str">
        <f t="shared" si="36"/>
        <v>1</v>
      </c>
      <c r="F52" s="62">
        <f t="shared" si="37"/>
        <v>-137.18821013499999</v>
      </c>
      <c r="G52" s="53" t="str">
        <f t="shared" si="38"/>
        <v>0</v>
      </c>
      <c r="H52" s="62">
        <f t="shared" si="39"/>
        <v>-27.594105067499996</v>
      </c>
      <c r="I52" s="53" t="str">
        <f t="shared" si="40"/>
        <v>0</v>
      </c>
      <c r="J52" s="62">
        <f t="shared" si="41"/>
        <v>91.471834630370367</v>
      </c>
      <c r="K52" s="53" t="str">
        <f t="shared" si="42"/>
        <v>0</v>
      </c>
      <c r="L52" s="62">
        <f t="shared" si="43"/>
        <v>83.178655912941181</v>
      </c>
      <c r="M52" s="66" t="str">
        <f t="shared" si="44"/>
        <v>0</v>
      </c>
      <c r="N52" s="69">
        <f t="shared" si="45"/>
        <v>3.4485722799999996</v>
      </c>
      <c r="O52" s="70">
        <v>260</v>
      </c>
      <c r="P52" s="3"/>
      <c r="Q52" s="64" t="str">
        <f t="shared" si="0"/>
        <v>1</v>
      </c>
      <c r="R52" s="64">
        <f t="shared" si="1"/>
        <v>1</v>
      </c>
      <c r="S52" s="64" t="str">
        <f t="shared" si="2"/>
        <v>0</v>
      </c>
      <c r="T52" s="64">
        <f t="shared" si="3"/>
        <v>0</v>
      </c>
      <c r="U52" s="64" t="str">
        <f t="shared" si="4"/>
        <v>0</v>
      </c>
      <c r="V52" s="64">
        <f t="shared" si="5"/>
        <v>0</v>
      </c>
      <c r="W52" s="64" t="str">
        <f t="shared" si="6"/>
        <v>0</v>
      </c>
      <c r="X52" s="64">
        <f t="shared" si="7"/>
        <v>0</v>
      </c>
      <c r="Y52" s="64" t="str">
        <f t="shared" si="8"/>
        <v>0</v>
      </c>
      <c r="Z52" s="64">
        <f t="shared" si="9"/>
        <v>0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15.75" customHeight="1">
      <c r="A53" s="90">
        <v>43844.666784664354</v>
      </c>
      <c r="B53" s="70">
        <f>Parâmetros!G42*0.04*46.0055</f>
        <v>16.157131599999996</v>
      </c>
      <c r="C53" s="85">
        <f t="shared" si="34"/>
        <v>16.157131599999996</v>
      </c>
      <c r="D53" s="89">
        <f t="shared" si="35"/>
        <v>3.2314263199999993</v>
      </c>
      <c r="E53" s="53" t="str">
        <f t="shared" si="36"/>
        <v>1</v>
      </c>
      <c r="F53" s="62">
        <f t="shared" si="37"/>
        <v>-138.24679669000002</v>
      </c>
      <c r="G53" s="53" t="str">
        <f t="shared" si="38"/>
        <v>0</v>
      </c>
      <c r="H53" s="62">
        <f t="shared" si="39"/>
        <v>-28.123398345000012</v>
      </c>
      <c r="I53" s="53" t="str">
        <f t="shared" si="40"/>
        <v>0</v>
      </c>
      <c r="J53" s="62">
        <f t="shared" si="41"/>
        <v>91.365942464691358</v>
      </c>
      <c r="K53" s="53" t="str">
        <f t="shared" si="42"/>
        <v>0</v>
      </c>
      <c r="L53" s="62">
        <f t="shared" si="43"/>
        <v>83.063696287058818</v>
      </c>
      <c r="M53" s="66" t="str">
        <f t="shared" si="44"/>
        <v>0</v>
      </c>
      <c r="N53" s="69">
        <f t="shared" si="45"/>
        <v>3.2314263199999993</v>
      </c>
      <c r="O53" s="70">
        <v>260</v>
      </c>
      <c r="P53" s="3"/>
      <c r="Q53" s="64" t="str">
        <f t="shared" si="0"/>
        <v>1</v>
      </c>
      <c r="R53" s="64">
        <f t="shared" si="1"/>
        <v>1</v>
      </c>
      <c r="S53" s="64" t="str">
        <f t="shared" si="2"/>
        <v>0</v>
      </c>
      <c r="T53" s="64">
        <f t="shared" si="3"/>
        <v>0</v>
      </c>
      <c r="U53" s="64" t="str">
        <f t="shared" si="4"/>
        <v>0</v>
      </c>
      <c r="V53" s="64">
        <f t="shared" si="5"/>
        <v>0</v>
      </c>
      <c r="W53" s="64" t="str">
        <f t="shared" si="6"/>
        <v>0</v>
      </c>
      <c r="X53" s="64">
        <f t="shared" si="7"/>
        <v>0</v>
      </c>
      <c r="Y53" s="64" t="str">
        <f t="shared" si="8"/>
        <v>0</v>
      </c>
      <c r="Z53" s="64">
        <f t="shared" si="9"/>
        <v>0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15.75" customHeight="1">
      <c r="A54" s="90">
        <v>43844.708451388891</v>
      </c>
      <c r="B54" s="70">
        <f>Parâmetros!G43*0.04*46.0055</f>
        <v>19.377516599999996</v>
      </c>
      <c r="C54" s="85">
        <f t="shared" si="34"/>
        <v>19.377516599999996</v>
      </c>
      <c r="D54" s="89">
        <f t="shared" si="35"/>
        <v>3.8755033199999995</v>
      </c>
      <c r="E54" s="53" t="str">
        <f t="shared" si="36"/>
        <v>1</v>
      </c>
      <c r="F54" s="62">
        <f t="shared" si="37"/>
        <v>-135.10692131499999</v>
      </c>
      <c r="G54" s="53" t="str">
        <f t="shared" si="38"/>
        <v>0</v>
      </c>
      <c r="H54" s="62">
        <f t="shared" si="39"/>
        <v>-26.553460657499997</v>
      </c>
      <c r="I54" s="53" t="str">
        <f t="shared" si="40"/>
        <v>0</v>
      </c>
      <c r="J54" s="62">
        <f t="shared" si="41"/>
        <v>91.680029396790118</v>
      </c>
      <c r="K54" s="53" t="str">
        <f t="shared" si="42"/>
        <v>0</v>
      </c>
      <c r="L54" s="62">
        <f t="shared" si="43"/>
        <v>83.404678228235284</v>
      </c>
      <c r="M54" s="66" t="str">
        <f t="shared" si="44"/>
        <v>0</v>
      </c>
      <c r="N54" s="69">
        <f t="shared" si="45"/>
        <v>3.8755033199999995</v>
      </c>
      <c r="O54" s="70">
        <v>260</v>
      </c>
      <c r="P54" s="3"/>
      <c r="Q54" s="64" t="str">
        <f t="shared" si="0"/>
        <v>1</v>
      </c>
      <c r="R54" s="64">
        <f t="shared" si="1"/>
        <v>1</v>
      </c>
      <c r="S54" s="64" t="str">
        <f t="shared" si="2"/>
        <v>0</v>
      </c>
      <c r="T54" s="64">
        <f t="shared" si="3"/>
        <v>0</v>
      </c>
      <c r="U54" s="64" t="str">
        <f t="shared" si="4"/>
        <v>0</v>
      </c>
      <c r="V54" s="64">
        <f t="shared" si="5"/>
        <v>0</v>
      </c>
      <c r="W54" s="64" t="str">
        <f t="shared" si="6"/>
        <v>0</v>
      </c>
      <c r="X54" s="64">
        <f t="shared" si="7"/>
        <v>0</v>
      </c>
      <c r="Y54" s="64" t="str">
        <f t="shared" si="8"/>
        <v>0</v>
      </c>
      <c r="Z54" s="64">
        <f t="shared" si="9"/>
        <v>0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15.75" customHeight="1">
      <c r="A55" s="90">
        <v>43844.750118113428</v>
      </c>
      <c r="B55" s="70">
        <f>Parâmetros!G44*0.04*46.0055</f>
        <v>24.6957524</v>
      </c>
      <c r="C55" s="85">
        <f t="shared" si="34"/>
        <v>24.6957524</v>
      </c>
      <c r="D55" s="89">
        <f t="shared" si="35"/>
        <v>4.9391504800000003</v>
      </c>
      <c r="E55" s="53" t="str">
        <f t="shared" si="36"/>
        <v>1</v>
      </c>
      <c r="F55" s="62">
        <f t="shared" si="37"/>
        <v>-129.92164140999998</v>
      </c>
      <c r="G55" s="53" t="str">
        <f t="shared" si="38"/>
        <v>0</v>
      </c>
      <c r="H55" s="62">
        <f t="shared" si="39"/>
        <v>-23.960820704999989</v>
      </c>
      <c r="I55" s="53" t="str">
        <f t="shared" si="40"/>
        <v>0</v>
      </c>
      <c r="J55" s="62">
        <f t="shared" si="41"/>
        <v>92.198721530370364</v>
      </c>
      <c r="K55" s="53" t="str">
        <f t="shared" si="42"/>
        <v>0</v>
      </c>
      <c r="L55" s="62">
        <f t="shared" si="43"/>
        <v>83.967785548235284</v>
      </c>
      <c r="M55" s="66" t="str">
        <f t="shared" si="44"/>
        <v>0</v>
      </c>
      <c r="N55" s="69">
        <f t="shared" si="45"/>
        <v>4.9391504800000003</v>
      </c>
      <c r="O55" s="70">
        <v>260</v>
      </c>
      <c r="P55" s="3"/>
      <c r="Q55" s="64" t="str">
        <f t="shared" si="0"/>
        <v>1</v>
      </c>
      <c r="R55" s="64">
        <f t="shared" si="1"/>
        <v>1</v>
      </c>
      <c r="S55" s="64" t="str">
        <f t="shared" si="2"/>
        <v>0</v>
      </c>
      <c r="T55" s="64">
        <f t="shared" si="3"/>
        <v>0</v>
      </c>
      <c r="U55" s="64" t="str">
        <f t="shared" si="4"/>
        <v>0</v>
      </c>
      <c r="V55" s="64">
        <f t="shared" si="5"/>
        <v>0</v>
      </c>
      <c r="W55" s="64" t="str">
        <f t="shared" si="6"/>
        <v>0</v>
      </c>
      <c r="X55" s="64">
        <f t="shared" si="7"/>
        <v>0</v>
      </c>
      <c r="Y55" s="64" t="str">
        <f t="shared" si="8"/>
        <v>0</v>
      </c>
      <c r="Z55" s="64">
        <f t="shared" si="9"/>
        <v>0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15.75" customHeight="1">
      <c r="A56" s="90">
        <v>43844.791784837966</v>
      </c>
      <c r="B56" s="70">
        <f>Parâmetros!G45*0.04*46.0055</f>
        <v>26.351950399999996</v>
      </c>
      <c r="C56" s="85">
        <f t="shared" si="34"/>
        <v>26.351950399999996</v>
      </c>
      <c r="D56" s="89">
        <f t="shared" si="35"/>
        <v>5.2703900799999994</v>
      </c>
      <c r="E56" s="53" t="str">
        <f t="shared" si="36"/>
        <v>1</v>
      </c>
      <c r="F56" s="62">
        <f t="shared" si="37"/>
        <v>-128.30684836</v>
      </c>
      <c r="G56" s="53" t="str">
        <f t="shared" si="38"/>
        <v>0</v>
      </c>
      <c r="H56" s="62">
        <f t="shared" si="39"/>
        <v>-23.153424180000002</v>
      </c>
      <c r="I56" s="53" t="str">
        <f t="shared" si="40"/>
        <v>0</v>
      </c>
      <c r="J56" s="62">
        <f t="shared" si="41"/>
        <v>92.360251952592591</v>
      </c>
      <c r="K56" s="53" t="str">
        <f t="shared" si="42"/>
        <v>0</v>
      </c>
      <c r="L56" s="62">
        <f t="shared" si="43"/>
        <v>84.143147689411762</v>
      </c>
      <c r="M56" s="66" t="str">
        <f t="shared" si="44"/>
        <v>0</v>
      </c>
      <c r="N56" s="69">
        <f t="shared" si="45"/>
        <v>5.2703900799999994</v>
      </c>
      <c r="O56" s="70">
        <v>260</v>
      </c>
      <c r="P56" s="3"/>
      <c r="Q56" s="64" t="str">
        <f t="shared" si="0"/>
        <v>1</v>
      </c>
      <c r="R56" s="64">
        <f t="shared" si="1"/>
        <v>1</v>
      </c>
      <c r="S56" s="64" t="str">
        <f t="shared" si="2"/>
        <v>0</v>
      </c>
      <c r="T56" s="64">
        <f t="shared" si="3"/>
        <v>0</v>
      </c>
      <c r="U56" s="64" t="str">
        <f t="shared" si="4"/>
        <v>0</v>
      </c>
      <c r="V56" s="64">
        <f t="shared" si="5"/>
        <v>0</v>
      </c>
      <c r="W56" s="64" t="str">
        <f t="shared" si="6"/>
        <v>0</v>
      </c>
      <c r="X56" s="64">
        <f t="shared" si="7"/>
        <v>0</v>
      </c>
      <c r="Y56" s="64" t="str">
        <f t="shared" si="8"/>
        <v>0</v>
      </c>
      <c r="Z56" s="64">
        <f t="shared" si="9"/>
        <v>0</v>
      </c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15.75" customHeight="1">
      <c r="A57" s="90">
        <v>43844.833451562503</v>
      </c>
      <c r="B57" s="70">
        <f>Parâmetros!G46*0.04*46.0055</f>
        <v>29.149084800000001</v>
      </c>
      <c r="C57" s="85">
        <f t="shared" si="34"/>
        <v>29.149084800000001</v>
      </c>
      <c r="D57" s="89">
        <f t="shared" si="35"/>
        <v>5.8298169600000005</v>
      </c>
      <c r="E57" s="53" t="str">
        <f t="shared" si="36"/>
        <v>1</v>
      </c>
      <c r="F57" s="62">
        <f t="shared" si="37"/>
        <v>-125.57964231999998</v>
      </c>
      <c r="G57" s="53" t="str">
        <f t="shared" si="38"/>
        <v>0</v>
      </c>
      <c r="H57" s="62">
        <f t="shared" si="39"/>
        <v>-21.789821159999988</v>
      </c>
      <c r="I57" s="53" t="str">
        <f t="shared" si="40"/>
        <v>0</v>
      </c>
      <c r="J57" s="62">
        <f t="shared" si="41"/>
        <v>92.633058887901228</v>
      </c>
      <c r="K57" s="53" t="str">
        <f t="shared" si="42"/>
        <v>0</v>
      </c>
      <c r="L57" s="62">
        <f t="shared" si="43"/>
        <v>84.439314861176484</v>
      </c>
      <c r="M57" s="66" t="str">
        <f t="shared" si="44"/>
        <v>0</v>
      </c>
      <c r="N57" s="69">
        <f t="shared" si="45"/>
        <v>5.8298169600000005</v>
      </c>
      <c r="O57" s="70">
        <v>260</v>
      </c>
      <c r="P57" s="3"/>
      <c r="Q57" s="64" t="str">
        <f t="shared" si="0"/>
        <v>1</v>
      </c>
      <c r="R57" s="64">
        <f t="shared" si="1"/>
        <v>1</v>
      </c>
      <c r="S57" s="64" t="str">
        <f t="shared" si="2"/>
        <v>0</v>
      </c>
      <c r="T57" s="64">
        <f t="shared" si="3"/>
        <v>0</v>
      </c>
      <c r="U57" s="64" t="str">
        <f t="shared" si="4"/>
        <v>0</v>
      </c>
      <c r="V57" s="64">
        <f t="shared" si="5"/>
        <v>0</v>
      </c>
      <c r="W57" s="64" t="str">
        <f t="shared" si="6"/>
        <v>0</v>
      </c>
      <c r="X57" s="64">
        <f t="shared" si="7"/>
        <v>0</v>
      </c>
      <c r="Y57" s="64" t="str">
        <f t="shared" si="8"/>
        <v>0</v>
      </c>
      <c r="Z57" s="64">
        <f t="shared" si="9"/>
        <v>0</v>
      </c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15.75" customHeight="1">
      <c r="A58" s="90">
        <v>43844.87511828704</v>
      </c>
      <c r="B58" s="70">
        <f>Parâmetros!G47*0.04*46.0055</f>
        <v>28.615420999999998</v>
      </c>
      <c r="C58" s="85">
        <f t="shared" si="34"/>
        <v>28.615420999999998</v>
      </c>
      <c r="D58" s="89">
        <f t="shared" si="35"/>
        <v>5.7230841999999988</v>
      </c>
      <c r="E58" s="53" t="str">
        <f t="shared" si="36"/>
        <v>1</v>
      </c>
      <c r="F58" s="62">
        <f t="shared" si="37"/>
        <v>-126.09996452499999</v>
      </c>
      <c r="G58" s="53" t="str">
        <f t="shared" si="38"/>
        <v>0</v>
      </c>
      <c r="H58" s="62">
        <f t="shared" si="39"/>
        <v>-22.049982262499995</v>
      </c>
      <c r="I58" s="53" t="str">
        <f t="shared" si="40"/>
        <v>0</v>
      </c>
      <c r="J58" s="62">
        <f t="shared" si="41"/>
        <v>92.58101019629629</v>
      </c>
      <c r="K58" s="53" t="str">
        <f t="shared" si="42"/>
        <v>0</v>
      </c>
      <c r="L58" s="62">
        <f t="shared" si="43"/>
        <v>84.382809282352937</v>
      </c>
      <c r="M58" s="66" t="str">
        <f t="shared" si="44"/>
        <v>0</v>
      </c>
      <c r="N58" s="69">
        <f t="shared" si="45"/>
        <v>5.7230841999999988</v>
      </c>
      <c r="O58" s="70">
        <v>260</v>
      </c>
      <c r="P58" s="3"/>
      <c r="Q58" s="64" t="str">
        <f t="shared" si="0"/>
        <v>1</v>
      </c>
      <c r="R58" s="64">
        <f t="shared" si="1"/>
        <v>1</v>
      </c>
      <c r="S58" s="64" t="str">
        <f t="shared" si="2"/>
        <v>0</v>
      </c>
      <c r="T58" s="64">
        <f t="shared" si="3"/>
        <v>0</v>
      </c>
      <c r="U58" s="64" t="str">
        <f t="shared" si="4"/>
        <v>0</v>
      </c>
      <c r="V58" s="64">
        <f t="shared" si="5"/>
        <v>0</v>
      </c>
      <c r="W58" s="64" t="str">
        <f t="shared" si="6"/>
        <v>0</v>
      </c>
      <c r="X58" s="64">
        <f t="shared" si="7"/>
        <v>0</v>
      </c>
      <c r="Y58" s="64" t="str">
        <f t="shared" si="8"/>
        <v>0</v>
      </c>
      <c r="Z58" s="64">
        <f t="shared" si="9"/>
        <v>0</v>
      </c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15.75" customHeight="1">
      <c r="A59" s="90">
        <v>43844.916785011577</v>
      </c>
      <c r="B59" s="70">
        <f>Parâmetros!G48*0.04*46.0055</f>
        <v>25.891895400000003</v>
      </c>
      <c r="C59" s="85">
        <f t="shared" si="34"/>
        <v>25.891895400000003</v>
      </c>
      <c r="D59" s="89">
        <f t="shared" si="35"/>
        <v>5.1783790800000009</v>
      </c>
      <c r="E59" s="53" t="str">
        <f t="shared" si="36"/>
        <v>1</v>
      </c>
      <c r="F59" s="62">
        <f t="shared" si="37"/>
        <v>-128.75540198499999</v>
      </c>
      <c r="G59" s="53" t="str">
        <f t="shared" si="38"/>
        <v>0</v>
      </c>
      <c r="H59" s="62">
        <f t="shared" si="39"/>
        <v>-23.377700992499996</v>
      </c>
      <c r="I59" s="53" t="str">
        <f t="shared" si="40"/>
        <v>0</v>
      </c>
      <c r="J59" s="62">
        <f t="shared" si="41"/>
        <v>92.315382390864201</v>
      </c>
      <c r="K59" s="53" t="str">
        <f t="shared" si="42"/>
        <v>0</v>
      </c>
      <c r="L59" s="62">
        <f t="shared" si="43"/>
        <v>84.094435983529422</v>
      </c>
      <c r="M59" s="66" t="str">
        <f t="shared" si="44"/>
        <v>0</v>
      </c>
      <c r="N59" s="69">
        <f t="shared" si="45"/>
        <v>5.1783790800000009</v>
      </c>
      <c r="O59" s="70">
        <v>260</v>
      </c>
      <c r="P59" s="3"/>
      <c r="Q59" s="64" t="str">
        <f t="shared" si="0"/>
        <v>1</v>
      </c>
      <c r="R59" s="64">
        <f t="shared" si="1"/>
        <v>1</v>
      </c>
      <c r="S59" s="64" t="str">
        <f t="shared" si="2"/>
        <v>0</v>
      </c>
      <c r="T59" s="64">
        <f t="shared" si="3"/>
        <v>0</v>
      </c>
      <c r="U59" s="64" t="str">
        <f t="shared" si="4"/>
        <v>0</v>
      </c>
      <c r="V59" s="64">
        <f t="shared" si="5"/>
        <v>0</v>
      </c>
      <c r="W59" s="64" t="str">
        <f t="shared" si="6"/>
        <v>0</v>
      </c>
      <c r="X59" s="64">
        <f t="shared" si="7"/>
        <v>0</v>
      </c>
      <c r="Y59" s="64" t="str">
        <f t="shared" si="8"/>
        <v>0</v>
      </c>
      <c r="Z59" s="64">
        <f t="shared" si="9"/>
        <v>0</v>
      </c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15.75" customHeight="1">
      <c r="A60" s="90">
        <v>43844.958451736115</v>
      </c>
      <c r="B60" s="70">
        <f>Parâmetros!G49*0.04*46.0055</f>
        <v>26.867211999999999</v>
      </c>
      <c r="C60" s="85">
        <f t="shared" si="34"/>
        <v>26.867211999999999</v>
      </c>
      <c r="D60" s="89">
        <f t="shared" si="35"/>
        <v>5.3734423999999992</v>
      </c>
      <c r="E60" s="53" t="str">
        <f t="shared" si="36"/>
        <v>1</v>
      </c>
      <c r="F60" s="62">
        <f t="shared" si="37"/>
        <v>-127.8044683</v>
      </c>
      <c r="G60" s="53" t="str">
        <f t="shared" si="38"/>
        <v>0</v>
      </c>
      <c r="H60" s="62">
        <f t="shared" si="39"/>
        <v>-22.902234149999998</v>
      </c>
      <c r="I60" s="53" t="str">
        <f t="shared" si="40"/>
        <v>0</v>
      </c>
      <c r="J60" s="62">
        <f t="shared" si="41"/>
        <v>92.410505861728396</v>
      </c>
      <c r="K60" s="53" t="str">
        <f t="shared" si="42"/>
        <v>0</v>
      </c>
      <c r="L60" s="62">
        <f t="shared" si="43"/>
        <v>84.197704800000011</v>
      </c>
      <c r="M60" s="66" t="str">
        <f t="shared" si="44"/>
        <v>0</v>
      </c>
      <c r="N60" s="69">
        <f t="shared" si="45"/>
        <v>5.3734423999999992</v>
      </c>
      <c r="O60" s="70">
        <v>260</v>
      </c>
      <c r="P60" s="3"/>
      <c r="Q60" s="64" t="str">
        <f t="shared" si="0"/>
        <v>1</v>
      </c>
      <c r="R60" s="64">
        <f t="shared" si="1"/>
        <v>1</v>
      </c>
      <c r="S60" s="64" t="str">
        <f t="shared" si="2"/>
        <v>0</v>
      </c>
      <c r="T60" s="64">
        <f t="shared" si="3"/>
        <v>0</v>
      </c>
      <c r="U60" s="64" t="str">
        <f t="shared" si="4"/>
        <v>0</v>
      </c>
      <c r="V60" s="64">
        <f t="shared" si="5"/>
        <v>0</v>
      </c>
      <c r="W60" s="64" t="str">
        <f t="shared" si="6"/>
        <v>0</v>
      </c>
      <c r="X60" s="64">
        <f t="shared" si="7"/>
        <v>0</v>
      </c>
      <c r="Y60" s="64" t="str">
        <f t="shared" si="8"/>
        <v>0</v>
      </c>
      <c r="Z60" s="64">
        <f t="shared" si="9"/>
        <v>0</v>
      </c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15.75" customHeight="1">
      <c r="A61" s="90">
        <v>43845.000118460652</v>
      </c>
      <c r="B61" s="70">
        <f>Parâmetros!G50*0.04*46.0055</f>
        <v>25.063796399999998</v>
      </c>
      <c r="C61" s="85">
        <f t="shared" si="34"/>
        <v>25.063796399999998</v>
      </c>
      <c r="D61" s="89">
        <f t="shared" si="35"/>
        <v>5.01275928</v>
      </c>
      <c r="E61" s="53" t="str">
        <f t="shared" si="36"/>
        <v>1</v>
      </c>
      <c r="F61" s="62">
        <f t="shared" si="37"/>
        <v>-129.56279851000002</v>
      </c>
      <c r="G61" s="53" t="str">
        <f t="shared" si="38"/>
        <v>0</v>
      </c>
      <c r="H61" s="62">
        <f t="shared" si="39"/>
        <v>-23.781399255000011</v>
      </c>
      <c r="I61" s="53" t="str">
        <f t="shared" si="40"/>
        <v>0</v>
      </c>
      <c r="J61" s="62">
        <f t="shared" si="41"/>
        <v>92.234617179753087</v>
      </c>
      <c r="K61" s="53" t="str">
        <f t="shared" si="42"/>
        <v>0</v>
      </c>
      <c r="L61" s="62">
        <f t="shared" si="43"/>
        <v>84.006754912941176</v>
      </c>
      <c r="M61" s="66" t="str">
        <f t="shared" si="44"/>
        <v>0</v>
      </c>
      <c r="N61" s="69">
        <f t="shared" si="45"/>
        <v>5.01275928</v>
      </c>
      <c r="O61" s="70">
        <v>260</v>
      </c>
      <c r="P61" s="3"/>
      <c r="Q61" s="64" t="str">
        <f t="shared" si="0"/>
        <v>1</v>
      </c>
      <c r="R61" s="64">
        <f t="shared" si="1"/>
        <v>1</v>
      </c>
      <c r="S61" s="64" t="str">
        <f t="shared" si="2"/>
        <v>0</v>
      </c>
      <c r="T61" s="64">
        <f t="shared" si="3"/>
        <v>0</v>
      </c>
      <c r="U61" s="64" t="str">
        <f t="shared" si="4"/>
        <v>0</v>
      </c>
      <c r="V61" s="64">
        <f t="shared" si="5"/>
        <v>0</v>
      </c>
      <c r="W61" s="64" t="str">
        <f t="shared" si="6"/>
        <v>0</v>
      </c>
      <c r="X61" s="64">
        <f t="shared" si="7"/>
        <v>0</v>
      </c>
      <c r="Y61" s="64" t="str">
        <f t="shared" si="8"/>
        <v>0</v>
      </c>
      <c r="Z61" s="64">
        <f t="shared" si="9"/>
        <v>0</v>
      </c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15.75" customHeight="1">
      <c r="A62" s="90">
        <v>43845.041785185182</v>
      </c>
      <c r="B62" s="70">
        <f>Parâmetros!G51*0.04*46.0055</f>
        <v>20.665670600000002</v>
      </c>
      <c r="C62" s="85">
        <f t="shared" si="34"/>
        <v>20.665670600000002</v>
      </c>
      <c r="D62" s="89">
        <f t="shared" si="35"/>
        <v>4.1331341200000002</v>
      </c>
      <c r="E62" s="53" t="str">
        <f t="shared" si="36"/>
        <v>1</v>
      </c>
      <c r="F62" s="62">
        <f t="shared" si="37"/>
        <v>-133.850971165</v>
      </c>
      <c r="G62" s="53" t="str">
        <f t="shared" si="38"/>
        <v>0</v>
      </c>
      <c r="H62" s="62">
        <f t="shared" si="39"/>
        <v>-25.925485582500002</v>
      </c>
      <c r="I62" s="53" t="str">
        <f t="shared" si="40"/>
        <v>0</v>
      </c>
      <c r="J62" s="62">
        <f t="shared" si="41"/>
        <v>91.805664169629637</v>
      </c>
      <c r="K62" s="53" t="str">
        <f t="shared" si="42"/>
        <v>0</v>
      </c>
      <c r="L62" s="62">
        <f t="shared" si="43"/>
        <v>83.541071004705884</v>
      </c>
      <c r="M62" s="66" t="str">
        <f t="shared" si="44"/>
        <v>0</v>
      </c>
      <c r="N62" s="69">
        <f t="shared" si="45"/>
        <v>4.1331341200000002</v>
      </c>
      <c r="O62" s="70">
        <v>260</v>
      </c>
      <c r="P62" s="3"/>
      <c r="Q62" s="64" t="str">
        <f t="shared" si="0"/>
        <v>1</v>
      </c>
      <c r="R62" s="64">
        <f t="shared" si="1"/>
        <v>1</v>
      </c>
      <c r="S62" s="64" t="str">
        <f t="shared" si="2"/>
        <v>0</v>
      </c>
      <c r="T62" s="64">
        <f t="shared" si="3"/>
        <v>0</v>
      </c>
      <c r="U62" s="64" t="str">
        <f t="shared" si="4"/>
        <v>0</v>
      </c>
      <c r="V62" s="64">
        <f t="shared" si="5"/>
        <v>0</v>
      </c>
      <c r="W62" s="64" t="str">
        <f t="shared" si="6"/>
        <v>0</v>
      </c>
      <c r="X62" s="64">
        <f t="shared" si="7"/>
        <v>0</v>
      </c>
      <c r="Y62" s="64" t="str">
        <f t="shared" si="8"/>
        <v>0</v>
      </c>
      <c r="Z62" s="64">
        <f t="shared" si="9"/>
        <v>0</v>
      </c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15.75" customHeight="1">
      <c r="A63" s="90">
        <v>43845.083451909719</v>
      </c>
      <c r="B63" s="70">
        <f>Parâmetros!G52*0.04*46.0055</f>
        <v>20.187213400000001</v>
      </c>
      <c r="C63" s="85">
        <f t="shared" si="34"/>
        <v>20.187213400000001</v>
      </c>
      <c r="D63" s="89">
        <f t="shared" si="35"/>
        <v>4.0374426799999998</v>
      </c>
      <c r="E63" s="53" t="str">
        <f t="shared" si="36"/>
        <v>1</v>
      </c>
      <c r="F63" s="62">
        <f t="shared" si="37"/>
        <v>-134.317466935</v>
      </c>
      <c r="G63" s="53" t="str">
        <f t="shared" si="38"/>
        <v>0</v>
      </c>
      <c r="H63" s="62">
        <f t="shared" si="39"/>
        <v>-26.158733467499999</v>
      </c>
      <c r="I63" s="53" t="str">
        <f t="shared" si="40"/>
        <v>0</v>
      </c>
      <c r="J63" s="62">
        <f t="shared" si="41"/>
        <v>91.758999825432099</v>
      </c>
      <c r="K63" s="53" t="str">
        <f t="shared" si="42"/>
        <v>0</v>
      </c>
      <c r="L63" s="62">
        <f t="shared" si="43"/>
        <v>83.490410830588232</v>
      </c>
      <c r="M63" s="66" t="str">
        <f t="shared" si="44"/>
        <v>0</v>
      </c>
      <c r="N63" s="69">
        <f t="shared" si="45"/>
        <v>4.0374426799999998</v>
      </c>
      <c r="O63" s="70">
        <v>260</v>
      </c>
      <c r="P63" s="3"/>
      <c r="Q63" s="64" t="str">
        <f t="shared" si="0"/>
        <v>1</v>
      </c>
      <c r="R63" s="64">
        <f t="shared" si="1"/>
        <v>1</v>
      </c>
      <c r="S63" s="64" t="str">
        <f t="shared" si="2"/>
        <v>0</v>
      </c>
      <c r="T63" s="64">
        <f t="shared" si="3"/>
        <v>0</v>
      </c>
      <c r="U63" s="64" t="str">
        <f t="shared" si="4"/>
        <v>0</v>
      </c>
      <c r="V63" s="64">
        <f t="shared" si="5"/>
        <v>0</v>
      </c>
      <c r="W63" s="64" t="str">
        <f t="shared" si="6"/>
        <v>0</v>
      </c>
      <c r="X63" s="64">
        <f t="shared" si="7"/>
        <v>0</v>
      </c>
      <c r="Y63" s="64" t="str">
        <f t="shared" si="8"/>
        <v>0</v>
      </c>
      <c r="Z63" s="64">
        <f t="shared" si="9"/>
        <v>0</v>
      </c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15.75" customHeight="1">
      <c r="A64" s="90">
        <v>43845.125118634256</v>
      </c>
      <c r="B64" s="70">
        <f>Parâmetros!G53*0.04*46.0055</f>
        <v>19.469527599999999</v>
      </c>
      <c r="C64" s="85">
        <f t="shared" si="34"/>
        <v>19.469527599999999</v>
      </c>
      <c r="D64" s="89">
        <f t="shared" si="35"/>
        <v>3.8939055200000001</v>
      </c>
      <c r="E64" s="53" t="str">
        <f t="shared" si="36"/>
        <v>1</v>
      </c>
      <c r="F64" s="62">
        <f t="shared" si="37"/>
        <v>-135.01721059000002</v>
      </c>
      <c r="G64" s="53" t="str">
        <f t="shared" si="38"/>
        <v>0</v>
      </c>
      <c r="H64" s="62">
        <f t="shared" si="39"/>
        <v>-26.50860529500001</v>
      </c>
      <c r="I64" s="53" t="str">
        <f t="shared" si="40"/>
        <v>0</v>
      </c>
      <c r="J64" s="62">
        <f t="shared" si="41"/>
        <v>91.689003309135799</v>
      </c>
      <c r="K64" s="53" t="str">
        <f t="shared" si="42"/>
        <v>0</v>
      </c>
      <c r="L64" s="62">
        <f t="shared" si="43"/>
        <v>83.41442056941176</v>
      </c>
      <c r="M64" s="66" t="str">
        <f t="shared" si="44"/>
        <v>0</v>
      </c>
      <c r="N64" s="69">
        <f t="shared" si="45"/>
        <v>3.8939055200000001</v>
      </c>
      <c r="O64" s="70">
        <v>260</v>
      </c>
      <c r="P64" s="3"/>
      <c r="Q64" s="64" t="str">
        <f t="shared" si="0"/>
        <v>1</v>
      </c>
      <c r="R64" s="64">
        <f t="shared" si="1"/>
        <v>1</v>
      </c>
      <c r="S64" s="64" t="str">
        <f t="shared" si="2"/>
        <v>0</v>
      </c>
      <c r="T64" s="64">
        <f t="shared" si="3"/>
        <v>0</v>
      </c>
      <c r="U64" s="64" t="str">
        <f t="shared" si="4"/>
        <v>0</v>
      </c>
      <c r="V64" s="64">
        <f t="shared" si="5"/>
        <v>0</v>
      </c>
      <c r="W64" s="64" t="str">
        <f t="shared" si="6"/>
        <v>0</v>
      </c>
      <c r="X64" s="64">
        <f t="shared" si="7"/>
        <v>0</v>
      </c>
      <c r="Y64" s="64" t="str">
        <f t="shared" si="8"/>
        <v>0</v>
      </c>
      <c r="Z64" s="64">
        <f t="shared" si="9"/>
        <v>0</v>
      </c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15.75" customHeight="1">
      <c r="A65" s="90">
        <v>43845.166785358793</v>
      </c>
      <c r="B65" s="70">
        <f>Parâmetros!G54*0.04*46.0055</f>
        <v>16.727599799999997</v>
      </c>
      <c r="C65" s="85">
        <f t="shared" si="34"/>
        <v>16.727599799999997</v>
      </c>
      <c r="D65" s="89">
        <f t="shared" si="35"/>
        <v>3.345519959999999</v>
      </c>
      <c r="E65" s="53" t="str">
        <f t="shared" si="36"/>
        <v>1</v>
      </c>
      <c r="F65" s="62">
        <f t="shared" si="37"/>
        <v>-137.69059019499997</v>
      </c>
      <c r="G65" s="53" t="str">
        <f t="shared" si="38"/>
        <v>0</v>
      </c>
      <c r="H65" s="62">
        <f t="shared" si="39"/>
        <v>-27.845295097499985</v>
      </c>
      <c r="I65" s="53" t="str">
        <f t="shared" si="40"/>
        <v>0</v>
      </c>
      <c r="J65" s="62">
        <f t="shared" si="41"/>
        <v>91.421580721234562</v>
      </c>
      <c r="K65" s="53" t="str">
        <f t="shared" si="42"/>
        <v>0</v>
      </c>
      <c r="L65" s="62">
        <f t="shared" si="43"/>
        <v>83.124098802352933</v>
      </c>
      <c r="M65" s="66" t="str">
        <f t="shared" si="44"/>
        <v>0</v>
      </c>
      <c r="N65" s="69">
        <f t="shared" si="45"/>
        <v>3.345519959999999</v>
      </c>
      <c r="O65" s="70">
        <v>260</v>
      </c>
      <c r="P65" s="3"/>
      <c r="Q65" s="64" t="str">
        <f t="shared" si="0"/>
        <v>1</v>
      </c>
      <c r="R65" s="64">
        <f t="shared" si="1"/>
        <v>1</v>
      </c>
      <c r="S65" s="64" t="str">
        <f t="shared" si="2"/>
        <v>0</v>
      </c>
      <c r="T65" s="64">
        <f t="shared" si="3"/>
        <v>0</v>
      </c>
      <c r="U65" s="64" t="str">
        <f t="shared" si="4"/>
        <v>0</v>
      </c>
      <c r="V65" s="64">
        <f t="shared" si="5"/>
        <v>0</v>
      </c>
      <c r="W65" s="64" t="str">
        <f t="shared" si="6"/>
        <v>0</v>
      </c>
      <c r="X65" s="64">
        <f t="shared" si="7"/>
        <v>0</v>
      </c>
      <c r="Y65" s="64" t="str">
        <f t="shared" si="8"/>
        <v>0</v>
      </c>
      <c r="Z65" s="64">
        <f t="shared" si="9"/>
        <v>0</v>
      </c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15.75" customHeight="1">
      <c r="A66" s="90">
        <v>43845.20845208333</v>
      </c>
      <c r="B66" s="70">
        <f>Parâmetros!G55*0.04*46.0055</f>
        <v>15.8995008</v>
      </c>
      <c r="C66" s="85">
        <f t="shared" si="34"/>
        <v>15.8995008</v>
      </c>
      <c r="D66" s="89">
        <f t="shared" si="35"/>
        <v>3.1799001599999999</v>
      </c>
      <c r="E66" s="53" t="str">
        <f t="shared" si="36"/>
        <v>1</v>
      </c>
      <c r="F66" s="62">
        <f t="shared" si="37"/>
        <v>-138.49798672</v>
      </c>
      <c r="G66" s="53" t="str">
        <f t="shared" si="38"/>
        <v>0</v>
      </c>
      <c r="H66" s="62">
        <f t="shared" si="39"/>
        <v>-28.24899336</v>
      </c>
      <c r="I66" s="53" t="str">
        <f t="shared" si="40"/>
        <v>0</v>
      </c>
      <c r="J66" s="62">
        <f t="shared" si="41"/>
        <v>91.340815510123463</v>
      </c>
      <c r="K66" s="53" t="str">
        <f t="shared" si="42"/>
        <v>0</v>
      </c>
      <c r="L66" s="62">
        <f t="shared" si="43"/>
        <v>83.036417731764701</v>
      </c>
      <c r="M66" s="66" t="str">
        <f t="shared" si="44"/>
        <v>0</v>
      </c>
      <c r="N66" s="69">
        <f t="shared" si="45"/>
        <v>3.1799001599999999</v>
      </c>
      <c r="O66" s="70">
        <v>260</v>
      </c>
      <c r="P66" s="3"/>
      <c r="Q66" s="64" t="str">
        <f t="shared" si="0"/>
        <v>1</v>
      </c>
      <c r="R66" s="64">
        <f t="shared" si="1"/>
        <v>1</v>
      </c>
      <c r="S66" s="64" t="str">
        <f t="shared" si="2"/>
        <v>0</v>
      </c>
      <c r="T66" s="64">
        <f t="shared" si="3"/>
        <v>0</v>
      </c>
      <c r="U66" s="64" t="str">
        <f t="shared" si="4"/>
        <v>0</v>
      </c>
      <c r="V66" s="64">
        <f t="shared" si="5"/>
        <v>0</v>
      </c>
      <c r="W66" s="64" t="str">
        <f t="shared" si="6"/>
        <v>0</v>
      </c>
      <c r="X66" s="64">
        <f t="shared" si="7"/>
        <v>0</v>
      </c>
      <c r="Y66" s="64" t="str">
        <f t="shared" si="8"/>
        <v>0</v>
      </c>
      <c r="Z66" s="64">
        <f t="shared" si="9"/>
        <v>0</v>
      </c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15.75" customHeight="1">
      <c r="A67" s="90">
        <v>43845.250118807868</v>
      </c>
      <c r="B67" s="70">
        <f>Parâmetros!G56*0.04*46.0055</f>
        <v>19.469527599999999</v>
      </c>
      <c r="C67" s="85">
        <f t="shared" si="34"/>
        <v>19.469527599999999</v>
      </c>
      <c r="D67" s="89">
        <f t="shared" si="35"/>
        <v>3.8939055200000001</v>
      </c>
      <c r="E67" s="53" t="str">
        <f t="shared" si="36"/>
        <v>1</v>
      </c>
      <c r="F67" s="62">
        <f t="shared" si="37"/>
        <v>-135.01721059000002</v>
      </c>
      <c r="G67" s="53" t="str">
        <f t="shared" si="38"/>
        <v>0</v>
      </c>
      <c r="H67" s="62">
        <f t="shared" si="39"/>
        <v>-26.50860529500001</v>
      </c>
      <c r="I67" s="53" t="str">
        <f t="shared" si="40"/>
        <v>0</v>
      </c>
      <c r="J67" s="62">
        <f t="shared" si="41"/>
        <v>91.689003309135799</v>
      </c>
      <c r="K67" s="53" t="str">
        <f t="shared" si="42"/>
        <v>0</v>
      </c>
      <c r="L67" s="62">
        <f t="shared" si="43"/>
        <v>83.41442056941176</v>
      </c>
      <c r="M67" s="66" t="str">
        <f t="shared" si="44"/>
        <v>0</v>
      </c>
      <c r="N67" s="69">
        <f t="shared" si="45"/>
        <v>3.8939055200000001</v>
      </c>
      <c r="O67" s="70">
        <v>260</v>
      </c>
      <c r="P67" s="3"/>
      <c r="Q67" s="64" t="str">
        <f t="shared" si="0"/>
        <v>1</v>
      </c>
      <c r="R67" s="64">
        <f t="shared" si="1"/>
        <v>1</v>
      </c>
      <c r="S67" s="64" t="str">
        <f t="shared" si="2"/>
        <v>0</v>
      </c>
      <c r="T67" s="64">
        <f t="shared" si="3"/>
        <v>0</v>
      </c>
      <c r="U67" s="64" t="str">
        <f t="shared" si="4"/>
        <v>0</v>
      </c>
      <c r="V67" s="64">
        <f t="shared" si="5"/>
        <v>0</v>
      </c>
      <c r="W67" s="64" t="str">
        <f t="shared" si="6"/>
        <v>0</v>
      </c>
      <c r="X67" s="64">
        <f t="shared" si="7"/>
        <v>0</v>
      </c>
      <c r="Y67" s="64" t="str">
        <f t="shared" si="8"/>
        <v>0</v>
      </c>
      <c r="Z67" s="64">
        <f t="shared" si="9"/>
        <v>0</v>
      </c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15.75" customHeight="1">
      <c r="A68" s="90">
        <v>43845.291785532405</v>
      </c>
      <c r="B68" s="70">
        <f>Parâmetros!G57*0.04*46.0055</f>
        <v>26.315146000000002</v>
      </c>
      <c r="C68" s="85">
        <f t="shared" si="34"/>
        <v>26.315146000000002</v>
      </c>
      <c r="D68" s="89">
        <f t="shared" si="35"/>
        <v>5.2630292000000001</v>
      </c>
      <c r="E68" s="53" t="str">
        <f t="shared" si="36"/>
        <v>1</v>
      </c>
      <c r="F68" s="62">
        <f t="shared" si="37"/>
        <v>-128.34273265000002</v>
      </c>
      <c r="G68" s="53" t="str">
        <f t="shared" si="38"/>
        <v>0</v>
      </c>
      <c r="H68" s="62">
        <f t="shared" si="39"/>
        <v>-23.171366325000008</v>
      </c>
      <c r="I68" s="53" t="str">
        <f t="shared" si="40"/>
        <v>0</v>
      </c>
      <c r="J68" s="62">
        <f t="shared" si="41"/>
        <v>92.356662387654325</v>
      </c>
      <c r="K68" s="53" t="str">
        <f t="shared" si="42"/>
        <v>0</v>
      </c>
      <c r="L68" s="62">
        <f t="shared" si="43"/>
        <v>84.139250752941166</v>
      </c>
      <c r="M68" s="66" t="str">
        <f t="shared" si="44"/>
        <v>0</v>
      </c>
      <c r="N68" s="69">
        <f t="shared" si="45"/>
        <v>5.2630292000000001</v>
      </c>
      <c r="O68" s="70">
        <v>260</v>
      </c>
      <c r="P68" s="3"/>
      <c r="Q68" s="64" t="str">
        <f t="shared" si="0"/>
        <v>1</v>
      </c>
      <c r="R68" s="64">
        <f t="shared" si="1"/>
        <v>1</v>
      </c>
      <c r="S68" s="64" t="str">
        <f t="shared" si="2"/>
        <v>0</v>
      </c>
      <c r="T68" s="64">
        <f t="shared" si="3"/>
        <v>0</v>
      </c>
      <c r="U68" s="64" t="str">
        <f t="shared" si="4"/>
        <v>0</v>
      </c>
      <c r="V68" s="64">
        <f t="shared" si="5"/>
        <v>0</v>
      </c>
      <c r="W68" s="64" t="str">
        <f t="shared" si="6"/>
        <v>0</v>
      </c>
      <c r="X68" s="64">
        <f t="shared" si="7"/>
        <v>0</v>
      </c>
      <c r="Y68" s="64" t="str">
        <f t="shared" si="8"/>
        <v>0</v>
      </c>
      <c r="Z68" s="64">
        <f t="shared" si="9"/>
        <v>0</v>
      </c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15.75" customHeight="1">
      <c r="A69" s="90">
        <v>43845.333452256942</v>
      </c>
      <c r="B69" s="70">
        <f>Parâmetros!G58*0.04*46.0055</f>
        <v>22.285064199999997</v>
      </c>
      <c r="C69" s="85">
        <f t="shared" si="34"/>
        <v>22.285064199999997</v>
      </c>
      <c r="D69" s="89">
        <f t="shared" si="35"/>
        <v>4.4570128399999991</v>
      </c>
      <c r="E69" s="53" t="str">
        <f t="shared" si="36"/>
        <v>1</v>
      </c>
      <c r="F69" s="62">
        <f t="shared" si="37"/>
        <v>-132.27206240500001</v>
      </c>
      <c r="G69" s="53" t="str">
        <f t="shared" si="38"/>
        <v>0</v>
      </c>
      <c r="H69" s="62">
        <f t="shared" si="39"/>
        <v>-25.136031202500007</v>
      </c>
      <c r="I69" s="53" t="str">
        <f t="shared" si="40"/>
        <v>0</v>
      </c>
      <c r="J69" s="62">
        <f t="shared" si="41"/>
        <v>91.963605026913584</v>
      </c>
      <c r="K69" s="53" t="str">
        <f t="shared" si="42"/>
        <v>0</v>
      </c>
      <c r="L69" s="62">
        <f t="shared" si="43"/>
        <v>83.71253620941178</v>
      </c>
      <c r="M69" s="66" t="str">
        <f t="shared" si="44"/>
        <v>0</v>
      </c>
      <c r="N69" s="69">
        <f t="shared" si="45"/>
        <v>4.4570128399999991</v>
      </c>
      <c r="O69" s="70">
        <v>260</v>
      </c>
      <c r="P69" s="3"/>
      <c r="Q69" s="64" t="str">
        <f t="shared" si="0"/>
        <v>1</v>
      </c>
      <c r="R69" s="64">
        <f t="shared" si="1"/>
        <v>1</v>
      </c>
      <c r="S69" s="64" t="str">
        <f t="shared" si="2"/>
        <v>0</v>
      </c>
      <c r="T69" s="64">
        <f t="shared" si="3"/>
        <v>0</v>
      </c>
      <c r="U69" s="64" t="str">
        <f t="shared" si="4"/>
        <v>0</v>
      </c>
      <c r="V69" s="64">
        <f t="shared" si="5"/>
        <v>0</v>
      </c>
      <c r="W69" s="64" t="str">
        <f t="shared" si="6"/>
        <v>0</v>
      </c>
      <c r="X69" s="64">
        <f t="shared" si="7"/>
        <v>0</v>
      </c>
      <c r="Y69" s="64" t="str">
        <f t="shared" si="8"/>
        <v>0</v>
      </c>
      <c r="Z69" s="64">
        <f t="shared" si="9"/>
        <v>0</v>
      </c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15.75" customHeight="1">
      <c r="A70" s="90">
        <v>43845.375118981479</v>
      </c>
      <c r="B70" s="70">
        <f>Parâmetros!G59*0.04*46.0055</f>
        <v>21.420160799999998</v>
      </c>
      <c r="C70" s="85">
        <f t="shared" si="34"/>
        <v>21.420160799999998</v>
      </c>
      <c r="D70" s="89">
        <f t="shared" si="35"/>
        <v>4.2840321599999998</v>
      </c>
      <c r="E70" s="53" t="str">
        <f t="shared" si="36"/>
        <v>1</v>
      </c>
      <c r="F70" s="62">
        <f t="shared" si="37"/>
        <v>-133.11534322000003</v>
      </c>
      <c r="G70" s="53" t="str">
        <f t="shared" si="38"/>
        <v>0</v>
      </c>
      <c r="H70" s="62">
        <f t="shared" si="39"/>
        <v>-25.557671610000014</v>
      </c>
      <c r="I70" s="53" t="str">
        <f t="shared" si="40"/>
        <v>0</v>
      </c>
      <c r="J70" s="62">
        <f t="shared" si="41"/>
        <v>91.879250250864203</v>
      </c>
      <c r="K70" s="53" t="str">
        <f t="shared" si="42"/>
        <v>0</v>
      </c>
      <c r="L70" s="62">
        <f t="shared" si="43"/>
        <v>83.620958202352952</v>
      </c>
      <c r="M70" s="66" t="str">
        <f t="shared" si="44"/>
        <v>0</v>
      </c>
      <c r="N70" s="69">
        <f t="shared" si="45"/>
        <v>4.2840321599999998</v>
      </c>
      <c r="O70" s="70">
        <v>260</v>
      </c>
      <c r="P70" s="3"/>
      <c r="Q70" s="64" t="str">
        <f t="shared" si="0"/>
        <v>1</v>
      </c>
      <c r="R70" s="64">
        <f t="shared" si="1"/>
        <v>1</v>
      </c>
      <c r="S70" s="64" t="str">
        <f t="shared" si="2"/>
        <v>0</v>
      </c>
      <c r="T70" s="64">
        <f t="shared" si="3"/>
        <v>0</v>
      </c>
      <c r="U70" s="64" t="str">
        <f t="shared" si="4"/>
        <v>0</v>
      </c>
      <c r="V70" s="64">
        <f t="shared" si="5"/>
        <v>0</v>
      </c>
      <c r="W70" s="64" t="str">
        <f t="shared" si="6"/>
        <v>0</v>
      </c>
      <c r="X70" s="64">
        <f t="shared" si="7"/>
        <v>0</v>
      </c>
      <c r="Y70" s="64" t="str">
        <f t="shared" si="8"/>
        <v>0</v>
      </c>
      <c r="Z70" s="64">
        <f t="shared" si="9"/>
        <v>0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15.75" customHeight="1">
      <c r="A71" s="90">
        <v>43845.416785706017</v>
      </c>
      <c r="B71" s="70">
        <f>Parâmetros!G60*0.04*46.0055</f>
        <v>19.395918799999997</v>
      </c>
      <c r="C71" s="85">
        <f t="shared" si="34"/>
        <v>19.395918799999997</v>
      </c>
      <c r="D71" s="89">
        <f t="shared" si="35"/>
        <v>3.8791837599999996</v>
      </c>
      <c r="E71" s="53" t="str">
        <f t="shared" si="36"/>
        <v>1</v>
      </c>
      <c r="F71" s="62">
        <f t="shared" si="37"/>
        <v>-135.08897916999999</v>
      </c>
      <c r="G71" s="53" t="str">
        <f t="shared" si="38"/>
        <v>0</v>
      </c>
      <c r="H71" s="62">
        <f t="shared" si="39"/>
        <v>-26.544489584999994</v>
      </c>
      <c r="I71" s="53" t="str">
        <f t="shared" si="40"/>
        <v>0</v>
      </c>
      <c r="J71" s="62">
        <f t="shared" si="41"/>
        <v>91.681824179259252</v>
      </c>
      <c r="K71" s="53" t="str">
        <f t="shared" si="42"/>
        <v>0</v>
      </c>
      <c r="L71" s="62">
        <f t="shared" si="43"/>
        <v>83.406626696470582</v>
      </c>
      <c r="M71" s="66" t="str">
        <f t="shared" si="44"/>
        <v>0</v>
      </c>
      <c r="N71" s="69">
        <f t="shared" si="45"/>
        <v>3.8791837599999996</v>
      </c>
      <c r="O71" s="70">
        <v>260</v>
      </c>
      <c r="P71" s="3"/>
      <c r="Q71" s="64" t="str">
        <f t="shared" si="0"/>
        <v>1</v>
      </c>
      <c r="R71" s="64">
        <f t="shared" si="1"/>
        <v>1</v>
      </c>
      <c r="S71" s="64" t="str">
        <f t="shared" si="2"/>
        <v>0</v>
      </c>
      <c r="T71" s="64">
        <f t="shared" si="3"/>
        <v>0</v>
      </c>
      <c r="U71" s="64" t="str">
        <f t="shared" si="4"/>
        <v>0</v>
      </c>
      <c r="V71" s="64">
        <f t="shared" si="5"/>
        <v>0</v>
      </c>
      <c r="W71" s="64" t="str">
        <f t="shared" si="6"/>
        <v>0</v>
      </c>
      <c r="X71" s="64">
        <f t="shared" si="7"/>
        <v>0</v>
      </c>
      <c r="Y71" s="64" t="str">
        <f t="shared" si="8"/>
        <v>0</v>
      </c>
      <c r="Z71" s="64">
        <f t="shared" si="9"/>
        <v>0</v>
      </c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15.75" customHeight="1">
      <c r="A72" s="90">
        <v>43845.458452430554</v>
      </c>
      <c r="B72" s="70">
        <f>Parâmetros!G61*0.04*46.0055</f>
        <v>19.377516599999996</v>
      </c>
      <c r="C72" s="85">
        <f t="shared" si="34"/>
        <v>19.377516599999996</v>
      </c>
      <c r="D72" s="89">
        <f t="shared" si="35"/>
        <v>3.8755033199999995</v>
      </c>
      <c r="E72" s="53" t="str">
        <f t="shared" si="36"/>
        <v>1</v>
      </c>
      <c r="F72" s="62">
        <f t="shared" si="37"/>
        <v>-135.10692131499999</v>
      </c>
      <c r="G72" s="53" t="str">
        <f t="shared" si="38"/>
        <v>0</v>
      </c>
      <c r="H72" s="62">
        <f t="shared" si="39"/>
        <v>-26.553460657499997</v>
      </c>
      <c r="I72" s="53" t="str">
        <f t="shared" si="40"/>
        <v>0</v>
      </c>
      <c r="J72" s="62">
        <f t="shared" si="41"/>
        <v>91.680029396790118</v>
      </c>
      <c r="K72" s="53" t="str">
        <f t="shared" si="42"/>
        <v>0</v>
      </c>
      <c r="L72" s="62">
        <f t="shared" si="43"/>
        <v>83.404678228235284</v>
      </c>
      <c r="M72" s="66" t="str">
        <f t="shared" si="44"/>
        <v>0</v>
      </c>
      <c r="N72" s="69">
        <f t="shared" si="45"/>
        <v>3.8755033199999995</v>
      </c>
      <c r="O72" s="70">
        <v>260</v>
      </c>
      <c r="P72" s="3"/>
      <c r="Q72" s="64" t="str">
        <f t="shared" si="0"/>
        <v>1</v>
      </c>
      <c r="R72" s="64">
        <f t="shared" si="1"/>
        <v>1</v>
      </c>
      <c r="S72" s="64" t="str">
        <f t="shared" si="2"/>
        <v>0</v>
      </c>
      <c r="T72" s="64">
        <f t="shared" si="3"/>
        <v>0</v>
      </c>
      <c r="U72" s="64" t="str">
        <f t="shared" si="4"/>
        <v>0</v>
      </c>
      <c r="V72" s="64">
        <f t="shared" si="5"/>
        <v>0</v>
      </c>
      <c r="W72" s="64" t="str">
        <f t="shared" si="6"/>
        <v>0</v>
      </c>
      <c r="X72" s="64">
        <f t="shared" si="7"/>
        <v>0</v>
      </c>
      <c r="Y72" s="64" t="str">
        <f t="shared" si="8"/>
        <v>0</v>
      </c>
      <c r="Z72" s="64">
        <f t="shared" si="9"/>
        <v>0</v>
      </c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15.75" customHeight="1">
      <c r="A73" s="90">
        <v>43845.500119155091</v>
      </c>
      <c r="B73" s="70">
        <f>Parâmetros!G62*0.04*46.0055</f>
        <v>16.874817400000001</v>
      </c>
      <c r="C73" s="85">
        <f t="shared" si="34"/>
        <v>16.874817400000001</v>
      </c>
      <c r="D73" s="89">
        <f t="shared" si="35"/>
        <v>3.3749634799999999</v>
      </c>
      <c r="E73" s="53" t="str">
        <f t="shared" si="36"/>
        <v>1</v>
      </c>
      <c r="F73" s="62">
        <f t="shared" si="37"/>
        <v>-137.54705303499998</v>
      </c>
      <c r="G73" s="53" t="str">
        <f t="shared" si="38"/>
        <v>0</v>
      </c>
      <c r="H73" s="62">
        <f t="shared" si="39"/>
        <v>-27.773526517499988</v>
      </c>
      <c r="I73" s="53" t="str">
        <f t="shared" si="40"/>
        <v>0</v>
      </c>
      <c r="J73" s="62">
        <f t="shared" si="41"/>
        <v>91.435938980987657</v>
      </c>
      <c r="K73" s="53" t="str">
        <f t="shared" si="42"/>
        <v>0</v>
      </c>
      <c r="L73" s="62">
        <f t="shared" si="43"/>
        <v>83.139686548235289</v>
      </c>
      <c r="M73" s="66" t="str">
        <f t="shared" si="44"/>
        <v>0</v>
      </c>
      <c r="N73" s="69">
        <f t="shared" si="45"/>
        <v>3.3749634799999999</v>
      </c>
      <c r="O73" s="70">
        <v>260</v>
      </c>
      <c r="P73" s="3"/>
      <c r="Q73" s="64" t="str">
        <f t="shared" si="0"/>
        <v>1</v>
      </c>
      <c r="R73" s="64">
        <f t="shared" si="1"/>
        <v>1</v>
      </c>
      <c r="S73" s="64" t="str">
        <f t="shared" si="2"/>
        <v>0</v>
      </c>
      <c r="T73" s="64">
        <f t="shared" si="3"/>
        <v>0</v>
      </c>
      <c r="U73" s="64" t="str">
        <f t="shared" si="4"/>
        <v>0</v>
      </c>
      <c r="V73" s="64">
        <f t="shared" si="5"/>
        <v>0</v>
      </c>
      <c r="W73" s="64" t="str">
        <f t="shared" si="6"/>
        <v>0</v>
      </c>
      <c r="X73" s="64">
        <f t="shared" si="7"/>
        <v>0</v>
      </c>
      <c r="Y73" s="64" t="str">
        <f t="shared" si="8"/>
        <v>0</v>
      </c>
      <c r="Z73" s="64">
        <f t="shared" si="9"/>
        <v>0</v>
      </c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15.75" customHeight="1">
      <c r="A74" s="90">
        <v>43845.541785879628</v>
      </c>
      <c r="B74" s="70">
        <f>Parâmetros!G63*0.04*46.0055</f>
        <v>16.175533799999997</v>
      </c>
      <c r="C74" s="85">
        <f t="shared" si="34"/>
        <v>16.175533799999997</v>
      </c>
      <c r="D74" s="89">
        <f t="shared" si="35"/>
        <v>3.2351067599999994</v>
      </c>
      <c r="E74" s="53" t="str">
        <f t="shared" si="36"/>
        <v>1</v>
      </c>
      <c r="F74" s="62">
        <f t="shared" si="37"/>
        <v>-138.22885454500002</v>
      </c>
      <c r="G74" s="53" t="str">
        <f t="shared" si="38"/>
        <v>0</v>
      </c>
      <c r="H74" s="62">
        <f t="shared" si="39"/>
        <v>-28.114427272500009</v>
      </c>
      <c r="I74" s="53" t="str">
        <f t="shared" si="40"/>
        <v>0</v>
      </c>
      <c r="J74" s="62">
        <f t="shared" si="41"/>
        <v>91.367737247160491</v>
      </c>
      <c r="K74" s="53" t="str">
        <f t="shared" si="42"/>
        <v>0</v>
      </c>
      <c r="L74" s="62">
        <f t="shared" si="43"/>
        <v>83.06564475529413</v>
      </c>
      <c r="M74" s="66" t="str">
        <f t="shared" si="44"/>
        <v>0</v>
      </c>
      <c r="N74" s="69">
        <f t="shared" si="45"/>
        <v>3.2351067599999994</v>
      </c>
      <c r="O74" s="70">
        <v>260</v>
      </c>
      <c r="P74" s="3"/>
      <c r="Q74" s="64" t="str">
        <f t="shared" si="0"/>
        <v>1</v>
      </c>
      <c r="R74" s="64">
        <f t="shared" si="1"/>
        <v>1</v>
      </c>
      <c r="S74" s="64" t="str">
        <f t="shared" si="2"/>
        <v>0</v>
      </c>
      <c r="T74" s="64">
        <f t="shared" si="3"/>
        <v>0</v>
      </c>
      <c r="U74" s="64" t="str">
        <f t="shared" si="4"/>
        <v>0</v>
      </c>
      <c r="V74" s="64">
        <f t="shared" si="5"/>
        <v>0</v>
      </c>
      <c r="W74" s="64" t="str">
        <f t="shared" si="6"/>
        <v>0</v>
      </c>
      <c r="X74" s="64">
        <f t="shared" si="7"/>
        <v>0</v>
      </c>
      <c r="Y74" s="64" t="str">
        <f t="shared" si="8"/>
        <v>0</v>
      </c>
      <c r="Z74" s="64">
        <f t="shared" si="9"/>
        <v>0</v>
      </c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15.75" customHeight="1">
      <c r="A75" s="90">
        <v>43845.583452604165</v>
      </c>
      <c r="B75" s="70">
        <f>Parâmetros!G64*0.04*46.0055</f>
        <v>15.678674399999998</v>
      </c>
      <c r="C75" s="85">
        <f t="shared" si="34"/>
        <v>15.678674399999998</v>
      </c>
      <c r="D75" s="89">
        <f t="shared" si="35"/>
        <v>3.1357348799999993</v>
      </c>
      <c r="E75" s="53" t="str">
        <f t="shared" si="36"/>
        <v>1</v>
      </c>
      <c r="F75" s="62">
        <f t="shared" si="37"/>
        <v>-138.71329245999999</v>
      </c>
      <c r="G75" s="53" t="str">
        <f t="shared" si="38"/>
        <v>0</v>
      </c>
      <c r="H75" s="62">
        <f t="shared" si="39"/>
        <v>-28.356646229999996</v>
      </c>
      <c r="I75" s="53" t="str">
        <f t="shared" si="40"/>
        <v>0</v>
      </c>
      <c r="J75" s="62">
        <f t="shared" si="41"/>
        <v>91.319278120493834</v>
      </c>
      <c r="K75" s="53" t="str">
        <f t="shared" si="42"/>
        <v>0</v>
      </c>
      <c r="L75" s="62">
        <f t="shared" si="43"/>
        <v>83.013036112941194</v>
      </c>
      <c r="M75" s="66" t="str">
        <f t="shared" si="44"/>
        <v>0</v>
      </c>
      <c r="N75" s="69">
        <f t="shared" si="45"/>
        <v>3.1357348799999993</v>
      </c>
      <c r="O75" s="70">
        <v>260</v>
      </c>
      <c r="P75" s="3"/>
      <c r="Q75" s="64" t="str">
        <f t="shared" si="0"/>
        <v>1</v>
      </c>
      <c r="R75" s="64">
        <f t="shared" si="1"/>
        <v>1</v>
      </c>
      <c r="S75" s="64" t="str">
        <f t="shared" si="2"/>
        <v>0</v>
      </c>
      <c r="T75" s="64">
        <f t="shared" si="3"/>
        <v>0</v>
      </c>
      <c r="U75" s="64" t="str">
        <f t="shared" si="4"/>
        <v>0</v>
      </c>
      <c r="V75" s="64">
        <f t="shared" si="5"/>
        <v>0</v>
      </c>
      <c r="W75" s="64" t="str">
        <f t="shared" si="6"/>
        <v>0</v>
      </c>
      <c r="X75" s="64">
        <f t="shared" si="7"/>
        <v>0</v>
      </c>
      <c r="Y75" s="64" t="str">
        <f t="shared" si="8"/>
        <v>0</v>
      </c>
      <c r="Z75" s="64">
        <f t="shared" si="9"/>
        <v>0</v>
      </c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15.75" customHeight="1">
      <c r="A76" s="90">
        <v>43845.625119328703</v>
      </c>
      <c r="B76" s="70">
        <f>Parâmetros!G65*0.04*46.0055</f>
        <v>16.157131599999996</v>
      </c>
      <c r="C76" s="85">
        <f t="shared" si="34"/>
        <v>16.157131599999996</v>
      </c>
      <c r="D76" s="89">
        <f t="shared" si="35"/>
        <v>3.2314263199999993</v>
      </c>
      <c r="E76" s="53" t="str">
        <f t="shared" si="36"/>
        <v>1</v>
      </c>
      <c r="F76" s="62">
        <f t="shared" si="37"/>
        <v>-138.24679669000002</v>
      </c>
      <c r="G76" s="53" t="str">
        <f t="shared" si="38"/>
        <v>0</v>
      </c>
      <c r="H76" s="62">
        <f t="shared" si="39"/>
        <v>-28.123398345000012</v>
      </c>
      <c r="I76" s="53" t="str">
        <f t="shared" si="40"/>
        <v>0</v>
      </c>
      <c r="J76" s="62">
        <f t="shared" si="41"/>
        <v>91.365942464691358</v>
      </c>
      <c r="K76" s="53" t="str">
        <f t="shared" si="42"/>
        <v>0</v>
      </c>
      <c r="L76" s="62">
        <f t="shared" si="43"/>
        <v>83.063696287058818</v>
      </c>
      <c r="M76" s="66" t="str">
        <f t="shared" si="44"/>
        <v>0</v>
      </c>
      <c r="N76" s="69">
        <f t="shared" si="45"/>
        <v>3.2314263199999993</v>
      </c>
      <c r="O76" s="70">
        <v>260</v>
      </c>
      <c r="P76" s="3"/>
      <c r="Q76" s="64" t="str">
        <f t="shared" si="0"/>
        <v>1</v>
      </c>
      <c r="R76" s="64">
        <f t="shared" si="1"/>
        <v>1</v>
      </c>
      <c r="S76" s="64" t="str">
        <f t="shared" si="2"/>
        <v>0</v>
      </c>
      <c r="T76" s="64">
        <f t="shared" si="3"/>
        <v>0</v>
      </c>
      <c r="U76" s="64" t="str">
        <f t="shared" si="4"/>
        <v>0</v>
      </c>
      <c r="V76" s="64">
        <f t="shared" si="5"/>
        <v>0</v>
      </c>
      <c r="W76" s="64" t="str">
        <f t="shared" si="6"/>
        <v>0</v>
      </c>
      <c r="X76" s="64">
        <f t="shared" si="7"/>
        <v>0</v>
      </c>
      <c r="Y76" s="64" t="str">
        <f t="shared" si="8"/>
        <v>0</v>
      </c>
      <c r="Z76" s="64">
        <f t="shared" si="9"/>
        <v>0</v>
      </c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15.75" customHeight="1">
      <c r="A77" s="90">
        <v>43845.66678605324</v>
      </c>
      <c r="B77" s="70">
        <f>Parâmetros!G66*0.04*46.0055</f>
        <v>15.3290326</v>
      </c>
      <c r="C77" s="85">
        <f t="shared" si="34"/>
        <v>15.3290326</v>
      </c>
      <c r="D77" s="89">
        <f t="shared" si="35"/>
        <v>3.0658065200000002</v>
      </c>
      <c r="E77" s="53" t="str">
        <f t="shared" si="36"/>
        <v>1</v>
      </c>
      <c r="F77" s="62">
        <f t="shared" si="37"/>
        <v>-139.054193215</v>
      </c>
      <c r="G77" s="53" t="str">
        <f t="shared" si="38"/>
        <v>0</v>
      </c>
      <c r="H77" s="62">
        <f t="shared" si="39"/>
        <v>-28.527096607499999</v>
      </c>
      <c r="I77" s="53" t="str">
        <f t="shared" si="40"/>
        <v>0</v>
      </c>
      <c r="J77" s="62">
        <f t="shared" si="41"/>
        <v>91.285177253580244</v>
      </c>
      <c r="K77" s="53" t="str">
        <f t="shared" si="42"/>
        <v>0</v>
      </c>
      <c r="L77" s="62">
        <f t="shared" si="43"/>
        <v>82.976015216470586</v>
      </c>
      <c r="M77" s="66" t="str">
        <f t="shared" si="44"/>
        <v>0</v>
      </c>
      <c r="N77" s="69">
        <f t="shared" si="45"/>
        <v>3.0658065200000002</v>
      </c>
      <c r="O77" s="70">
        <v>260</v>
      </c>
      <c r="P77" s="3"/>
      <c r="Q77" s="64" t="str">
        <f t="shared" si="0"/>
        <v>1</v>
      </c>
      <c r="R77" s="64">
        <f t="shared" si="1"/>
        <v>1</v>
      </c>
      <c r="S77" s="64" t="str">
        <f t="shared" si="2"/>
        <v>0</v>
      </c>
      <c r="T77" s="64">
        <f t="shared" si="3"/>
        <v>0</v>
      </c>
      <c r="U77" s="64" t="str">
        <f t="shared" si="4"/>
        <v>0</v>
      </c>
      <c r="V77" s="64">
        <f t="shared" si="5"/>
        <v>0</v>
      </c>
      <c r="W77" s="64" t="str">
        <f t="shared" si="6"/>
        <v>0</v>
      </c>
      <c r="X77" s="64">
        <f t="shared" si="7"/>
        <v>0</v>
      </c>
      <c r="Y77" s="64" t="str">
        <f t="shared" si="8"/>
        <v>0</v>
      </c>
      <c r="Z77" s="64">
        <f t="shared" si="9"/>
        <v>0</v>
      </c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15.75" customHeight="1">
      <c r="A78" s="90">
        <v>43845.708452777777</v>
      </c>
      <c r="B78" s="70">
        <f>Parâmetros!G67*0.04*46.0055</f>
        <v>15.825891999999998</v>
      </c>
      <c r="C78" s="85">
        <f t="shared" si="34"/>
        <v>15.825891999999998</v>
      </c>
      <c r="D78" s="89">
        <f t="shared" si="35"/>
        <v>3.1651783999999994</v>
      </c>
      <c r="E78" s="53" t="str">
        <f t="shared" si="36"/>
        <v>1</v>
      </c>
      <c r="F78" s="62">
        <f t="shared" si="37"/>
        <v>-138.5697553</v>
      </c>
      <c r="G78" s="53" t="str">
        <f t="shared" si="38"/>
        <v>0</v>
      </c>
      <c r="H78" s="62">
        <f t="shared" si="39"/>
        <v>-28.284877649999999</v>
      </c>
      <c r="I78" s="53" t="str">
        <f t="shared" si="40"/>
        <v>0</v>
      </c>
      <c r="J78" s="62">
        <f t="shared" si="41"/>
        <v>91.333636380246915</v>
      </c>
      <c r="K78" s="53" t="str">
        <f t="shared" si="42"/>
        <v>0</v>
      </c>
      <c r="L78" s="62">
        <f t="shared" si="43"/>
        <v>83.028623858823536</v>
      </c>
      <c r="M78" s="66" t="str">
        <f t="shared" si="44"/>
        <v>0</v>
      </c>
      <c r="N78" s="69">
        <f t="shared" si="45"/>
        <v>3.1651783999999994</v>
      </c>
      <c r="O78" s="70">
        <v>260</v>
      </c>
      <c r="P78" s="3"/>
      <c r="Q78" s="64" t="str">
        <f t="shared" si="0"/>
        <v>1</v>
      </c>
      <c r="R78" s="64">
        <f t="shared" si="1"/>
        <v>1</v>
      </c>
      <c r="S78" s="64" t="str">
        <f t="shared" si="2"/>
        <v>0</v>
      </c>
      <c r="T78" s="64">
        <f t="shared" si="3"/>
        <v>0</v>
      </c>
      <c r="U78" s="64" t="str">
        <f t="shared" si="4"/>
        <v>0</v>
      </c>
      <c r="V78" s="64">
        <f t="shared" si="5"/>
        <v>0</v>
      </c>
      <c r="W78" s="64" t="str">
        <f t="shared" si="6"/>
        <v>0</v>
      </c>
      <c r="X78" s="64">
        <f t="shared" si="7"/>
        <v>0</v>
      </c>
      <c r="Y78" s="64" t="str">
        <f t="shared" si="8"/>
        <v>0</v>
      </c>
      <c r="Z78" s="64">
        <f t="shared" si="9"/>
        <v>0</v>
      </c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15.75" customHeight="1">
      <c r="A79" s="90">
        <v>43845.750119502314</v>
      </c>
      <c r="B79" s="70">
        <f>Parâmetros!G68*0.04*46.0055</f>
        <v>21.512171800000001</v>
      </c>
      <c r="C79" s="85">
        <f t="shared" si="34"/>
        <v>21.512171800000001</v>
      </c>
      <c r="D79" s="89">
        <f t="shared" si="35"/>
        <v>4.3024343600000003</v>
      </c>
      <c r="E79" s="53" t="str">
        <f t="shared" si="36"/>
        <v>1</v>
      </c>
      <c r="F79" s="62">
        <f t="shared" si="37"/>
        <v>-133.025632495</v>
      </c>
      <c r="G79" s="53" t="str">
        <f t="shared" si="38"/>
        <v>0</v>
      </c>
      <c r="H79" s="62">
        <f t="shared" si="39"/>
        <v>-25.512816247499998</v>
      </c>
      <c r="I79" s="53" t="str">
        <f t="shared" si="40"/>
        <v>0</v>
      </c>
      <c r="J79" s="62">
        <f t="shared" si="41"/>
        <v>91.888224163209884</v>
      </c>
      <c r="K79" s="53" t="str">
        <f t="shared" si="42"/>
        <v>0</v>
      </c>
      <c r="L79" s="62">
        <f t="shared" si="43"/>
        <v>83.630700543529429</v>
      </c>
      <c r="M79" s="66" t="str">
        <f t="shared" si="44"/>
        <v>0</v>
      </c>
      <c r="N79" s="69">
        <f t="shared" si="45"/>
        <v>4.3024343600000003</v>
      </c>
      <c r="O79" s="70">
        <v>260</v>
      </c>
      <c r="P79" s="3"/>
      <c r="Q79" s="64" t="str">
        <f t="shared" si="0"/>
        <v>1</v>
      </c>
      <c r="R79" s="64">
        <f t="shared" si="1"/>
        <v>1</v>
      </c>
      <c r="S79" s="64" t="str">
        <f t="shared" si="2"/>
        <v>0</v>
      </c>
      <c r="T79" s="64">
        <f t="shared" si="3"/>
        <v>0</v>
      </c>
      <c r="U79" s="64" t="str">
        <f t="shared" si="4"/>
        <v>0</v>
      </c>
      <c r="V79" s="64">
        <f t="shared" si="5"/>
        <v>0</v>
      </c>
      <c r="W79" s="64" t="str">
        <f t="shared" si="6"/>
        <v>0</v>
      </c>
      <c r="X79" s="64">
        <f t="shared" si="7"/>
        <v>0</v>
      </c>
      <c r="Y79" s="64" t="str">
        <f t="shared" si="8"/>
        <v>0</v>
      </c>
      <c r="Z79" s="64">
        <f t="shared" si="9"/>
        <v>0</v>
      </c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15.75" customHeight="1">
      <c r="A80" s="90">
        <v>43845.791786226851</v>
      </c>
      <c r="B80" s="70">
        <f>Parâmetros!G69*0.04*46.0055</f>
        <v>22.561097199999999</v>
      </c>
      <c r="C80" s="85">
        <f t="shared" si="34"/>
        <v>22.561097199999999</v>
      </c>
      <c r="D80" s="89">
        <f t="shared" si="35"/>
        <v>4.51221944</v>
      </c>
      <c r="E80" s="53" t="str">
        <f t="shared" si="36"/>
        <v>1</v>
      </c>
      <c r="F80" s="62">
        <f t="shared" si="37"/>
        <v>-132.00293022999998</v>
      </c>
      <c r="G80" s="53" t="str">
        <f t="shared" si="38"/>
        <v>0</v>
      </c>
      <c r="H80" s="62">
        <f t="shared" si="39"/>
        <v>-25.001465114999988</v>
      </c>
      <c r="I80" s="53" t="str">
        <f t="shared" si="40"/>
        <v>0</v>
      </c>
      <c r="J80" s="62">
        <f t="shared" si="41"/>
        <v>91.990526763950612</v>
      </c>
      <c r="K80" s="53" t="str">
        <f t="shared" si="42"/>
        <v>0</v>
      </c>
      <c r="L80" s="62">
        <f t="shared" si="43"/>
        <v>83.741763232941167</v>
      </c>
      <c r="M80" s="66" t="str">
        <f t="shared" si="44"/>
        <v>0</v>
      </c>
      <c r="N80" s="69">
        <f t="shared" si="45"/>
        <v>4.51221944</v>
      </c>
      <c r="O80" s="70">
        <v>260</v>
      </c>
      <c r="P80" s="3"/>
      <c r="Q80" s="64" t="str">
        <f t="shared" si="0"/>
        <v>1</v>
      </c>
      <c r="R80" s="64">
        <f t="shared" si="1"/>
        <v>1</v>
      </c>
      <c r="S80" s="64" t="str">
        <f t="shared" si="2"/>
        <v>0</v>
      </c>
      <c r="T80" s="64">
        <f t="shared" si="3"/>
        <v>0</v>
      </c>
      <c r="U80" s="64" t="str">
        <f t="shared" si="4"/>
        <v>0</v>
      </c>
      <c r="V80" s="64">
        <f t="shared" si="5"/>
        <v>0</v>
      </c>
      <c r="W80" s="64" t="str">
        <f t="shared" si="6"/>
        <v>0</v>
      </c>
      <c r="X80" s="64">
        <f t="shared" si="7"/>
        <v>0</v>
      </c>
      <c r="Y80" s="64" t="str">
        <f t="shared" si="8"/>
        <v>0</v>
      </c>
      <c r="Z80" s="64">
        <f t="shared" si="9"/>
        <v>0</v>
      </c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15.75" customHeight="1">
      <c r="A81" s="90">
        <v>43845.833452951389</v>
      </c>
      <c r="B81" s="70">
        <f>Parâmetros!G70*0.04*46.0055</f>
        <v>22.965945600000001</v>
      </c>
      <c r="C81" s="85">
        <f t="shared" si="34"/>
        <v>22.965945600000001</v>
      </c>
      <c r="D81" s="89">
        <f t="shared" si="35"/>
        <v>4.5931891199999999</v>
      </c>
      <c r="E81" s="53" t="str">
        <f t="shared" si="36"/>
        <v>1</v>
      </c>
      <c r="F81" s="62">
        <f t="shared" si="37"/>
        <v>-131.60820304000001</v>
      </c>
      <c r="G81" s="53" t="str">
        <f t="shared" si="38"/>
        <v>0</v>
      </c>
      <c r="H81" s="62">
        <f t="shared" si="39"/>
        <v>-24.804101520000003</v>
      </c>
      <c r="I81" s="53" t="str">
        <f t="shared" si="40"/>
        <v>0</v>
      </c>
      <c r="J81" s="62">
        <f t="shared" si="41"/>
        <v>92.030011978271602</v>
      </c>
      <c r="K81" s="53" t="str">
        <f t="shared" si="42"/>
        <v>0</v>
      </c>
      <c r="L81" s="62">
        <f t="shared" si="43"/>
        <v>83.784629534117627</v>
      </c>
      <c r="M81" s="66" t="str">
        <f t="shared" si="44"/>
        <v>0</v>
      </c>
      <c r="N81" s="69">
        <f t="shared" si="45"/>
        <v>4.5931891199999999</v>
      </c>
      <c r="O81" s="70">
        <v>260</v>
      </c>
      <c r="P81" s="3"/>
      <c r="Q81" s="64" t="str">
        <f t="shared" si="0"/>
        <v>1</v>
      </c>
      <c r="R81" s="64">
        <f t="shared" si="1"/>
        <v>1</v>
      </c>
      <c r="S81" s="64" t="str">
        <f t="shared" si="2"/>
        <v>0</v>
      </c>
      <c r="T81" s="64">
        <f t="shared" si="3"/>
        <v>0</v>
      </c>
      <c r="U81" s="64" t="str">
        <f t="shared" si="4"/>
        <v>0</v>
      </c>
      <c r="V81" s="64">
        <f t="shared" si="5"/>
        <v>0</v>
      </c>
      <c r="W81" s="64" t="str">
        <f t="shared" si="6"/>
        <v>0</v>
      </c>
      <c r="X81" s="64">
        <f t="shared" si="7"/>
        <v>0</v>
      </c>
      <c r="Y81" s="64" t="str">
        <f t="shared" si="8"/>
        <v>0</v>
      </c>
      <c r="Z81" s="64">
        <f t="shared" si="9"/>
        <v>0</v>
      </c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15.75" customHeight="1">
      <c r="A82" s="90">
        <v>43845.875119675926</v>
      </c>
      <c r="B82" s="70">
        <f>Parâmetros!G71*0.04*46.0055</f>
        <v>20.555257400000002</v>
      </c>
      <c r="C82" s="85">
        <f t="shared" si="34"/>
        <v>20.555257400000002</v>
      </c>
      <c r="D82" s="89">
        <f t="shared" si="35"/>
        <v>4.1110514800000004</v>
      </c>
      <c r="E82" s="53" t="str">
        <f t="shared" si="36"/>
        <v>1</v>
      </c>
      <c r="F82" s="62">
        <f t="shared" si="37"/>
        <v>-133.95862403499999</v>
      </c>
      <c r="G82" s="53" t="str">
        <f t="shared" si="38"/>
        <v>0</v>
      </c>
      <c r="H82" s="62">
        <f t="shared" si="39"/>
        <v>-25.979312017499993</v>
      </c>
      <c r="I82" s="53" t="str">
        <f t="shared" si="40"/>
        <v>0</v>
      </c>
      <c r="J82" s="62">
        <f t="shared" si="41"/>
        <v>91.794895474814808</v>
      </c>
      <c r="K82" s="53" t="str">
        <f t="shared" si="42"/>
        <v>0</v>
      </c>
      <c r="L82" s="62">
        <f t="shared" si="43"/>
        <v>83.529380195294124</v>
      </c>
      <c r="M82" s="66" t="str">
        <f t="shared" si="44"/>
        <v>0</v>
      </c>
      <c r="N82" s="69">
        <f t="shared" si="45"/>
        <v>4.1110514800000004</v>
      </c>
      <c r="O82" s="70">
        <v>260</v>
      </c>
      <c r="P82" s="3"/>
      <c r="Q82" s="64" t="str">
        <f t="shared" si="0"/>
        <v>1</v>
      </c>
      <c r="R82" s="64">
        <f t="shared" si="1"/>
        <v>1</v>
      </c>
      <c r="S82" s="64" t="str">
        <f t="shared" si="2"/>
        <v>0</v>
      </c>
      <c r="T82" s="64">
        <f t="shared" si="3"/>
        <v>0</v>
      </c>
      <c r="U82" s="64" t="str">
        <f t="shared" si="4"/>
        <v>0</v>
      </c>
      <c r="V82" s="64">
        <f t="shared" si="5"/>
        <v>0</v>
      </c>
      <c r="W82" s="64" t="str">
        <f t="shared" si="6"/>
        <v>0</v>
      </c>
      <c r="X82" s="64">
        <f t="shared" si="7"/>
        <v>0</v>
      </c>
      <c r="Y82" s="64" t="str">
        <f t="shared" si="8"/>
        <v>0</v>
      </c>
      <c r="Z82" s="64">
        <f t="shared" si="9"/>
        <v>0</v>
      </c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15.75" customHeight="1">
      <c r="A83" s="90">
        <v>43845.916786400463</v>
      </c>
      <c r="B83" s="70">
        <f>Parâmetros!G72*0.04*46.0055</f>
        <v>21.236138799999996</v>
      </c>
      <c r="C83" s="85">
        <f t="shared" si="34"/>
        <v>21.236138799999996</v>
      </c>
      <c r="D83" s="89">
        <f t="shared" si="35"/>
        <v>4.2472277599999995</v>
      </c>
      <c r="E83" s="53" t="str">
        <f t="shared" si="36"/>
        <v>1</v>
      </c>
      <c r="F83" s="62">
        <f t="shared" si="37"/>
        <v>-133.29476467000001</v>
      </c>
      <c r="G83" s="53" t="str">
        <f t="shared" si="38"/>
        <v>0</v>
      </c>
      <c r="H83" s="62">
        <f t="shared" si="39"/>
        <v>-25.647382335000003</v>
      </c>
      <c r="I83" s="53" t="str">
        <f t="shared" si="40"/>
        <v>0</v>
      </c>
      <c r="J83" s="62">
        <f t="shared" si="41"/>
        <v>91.861302426172841</v>
      </c>
      <c r="K83" s="53" t="str">
        <f t="shared" si="42"/>
        <v>0</v>
      </c>
      <c r="L83" s="62">
        <f t="shared" si="43"/>
        <v>83.601473519999985</v>
      </c>
      <c r="M83" s="66" t="str">
        <f t="shared" si="44"/>
        <v>0</v>
      </c>
      <c r="N83" s="69">
        <f t="shared" si="45"/>
        <v>4.2472277599999995</v>
      </c>
      <c r="O83" s="70">
        <v>260</v>
      </c>
      <c r="P83" s="3"/>
      <c r="Q83" s="64" t="str">
        <f t="shared" si="0"/>
        <v>1</v>
      </c>
      <c r="R83" s="64">
        <f t="shared" si="1"/>
        <v>1</v>
      </c>
      <c r="S83" s="64" t="str">
        <f t="shared" si="2"/>
        <v>0</v>
      </c>
      <c r="T83" s="64">
        <f t="shared" si="3"/>
        <v>0</v>
      </c>
      <c r="U83" s="64" t="str">
        <f t="shared" si="4"/>
        <v>0</v>
      </c>
      <c r="V83" s="64">
        <f t="shared" si="5"/>
        <v>0</v>
      </c>
      <c r="W83" s="64" t="str">
        <f t="shared" si="6"/>
        <v>0</v>
      </c>
      <c r="X83" s="64">
        <f t="shared" si="7"/>
        <v>0</v>
      </c>
      <c r="Y83" s="64" t="str">
        <f t="shared" si="8"/>
        <v>0</v>
      </c>
      <c r="Z83" s="64">
        <f t="shared" si="9"/>
        <v>0</v>
      </c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15.75" customHeight="1">
      <c r="A84" s="90">
        <v>43845.958453125</v>
      </c>
      <c r="B84" s="70">
        <f>Parâmetros!G73*0.04*46.0055</f>
        <v>18.8254506</v>
      </c>
      <c r="C84" s="85">
        <f t="shared" si="34"/>
        <v>18.8254506</v>
      </c>
      <c r="D84" s="89">
        <f t="shared" si="35"/>
        <v>3.76509012</v>
      </c>
      <c r="E84" s="53" t="str">
        <f t="shared" si="36"/>
        <v>1</v>
      </c>
      <c r="F84" s="62">
        <f t="shared" si="37"/>
        <v>-135.64518566499999</v>
      </c>
      <c r="G84" s="53" t="str">
        <f t="shared" si="38"/>
        <v>0</v>
      </c>
      <c r="H84" s="62">
        <f t="shared" si="39"/>
        <v>-26.822592832499993</v>
      </c>
      <c r="I84" s="53" t="str">
        <f t="shared" si="40"/>
        <v>0</v>
      </c>
      <c r="J84" s="62">
        <f t="shared" si="41"/>
        <v>91.626185922716047</v>
      </c>
      <c r="K84" s="53" t="str">
        <f t="shared" si="42"/>
        <v>0</v>
      </c>
      <c r="L84" s="62">
        <f t="shared" si="43"/>
        <v>83.346224181176481</v>
      </c>
      <c r="M84" s="66" t="str">
        <f t="shared" si="44"/>
        <v>0</v>
      </c>
      <c r="N84" s="69">
        <f t="shared" si="45"/>
        <v>3.76509012</v>
      </c>
      <c r="O84" s="70">
        <v>260</v>
      </c>
      <c r="P84" s="3"/>
      <c r="Q84" s="64" t="str">
        <f t="shared" si="0"/>
        <v>1</v>
      </c>
      <c r="R84" s="64">
        <f t="shared" si="1"/>
        <v>1</v>
      </c>
      <c r="S84" s="64" t="str">
        <f t="shared" si="2"/>
        <v>0</v>
      </c>
      <c r="T84" s="64">
        <f t="shared" si="3"/>
        <v>0</v>
      </c>
      <c r="U84" s="64" t="str">
        <f t="shared" si="4"/>
        <v>0</v>
      </c>
      <c r="V84" s="64">
        <f t="shared" si="5"/>
        <v>0</v>
      </c>
      <c r="W84" s="64" t="str">
        <f t="shared" si="6"/>
        <v>0</v>
      </c>
      <c r="X84" s="64">
        <f t="shared" si="7"/>
        <v>0</v>
      </c>
      <c r="Y84" s="64" t="str">
        <f t="shared" si="8"/>
        <v>0</v>
      </c>
      <c r="Z84" s="64">
        <f t="shared" si="9"/>
        <v>0</v>
      </c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15.75" customHeight="1">
      <c r="A85" s="90">
        <v>43846.000119849537</v>
      </c>
      <c r="B85" s="70">
        <f>Parâmetros!G74*0.04*46.0055</f>
        <v>17.003632800000002</v>
      </c>
      <c r="C85" s="85">
        <f t="shared" si="34"/>
        <v>17.003632800000002</v>
      </c>
      <c r="D85" s="89">
        <f t="shared" si="35"/>
        <v>3.4007265600000003</v>
      </c>
      <c r="E85" s="53" t="str">
        <f t="shared" si="36"/>
        <v>1</v>
      </c>
      <c r="F85" s="62">
        <f t="shared" si="37"/>
        <v>-137.42145802000002</v>
      </c>
      <c r="G85" s="53" t="str">
        <f t="shared" si="38"/>
        <v>0</v>
      </c>
      <c r="H85" s="62">
        <f t="shared" si="39"/>
        <v>-27.710729010000009</v>
      </c>
      <c r="I85" s="53" t="str">
        <f t="shared" si="40"/>
        <v>0</v>
      </c>
      <c r="J85" s="62">
        <f t="shared" si="41"/>
        <v>91.448502458271605</v>
      </c>
      <c r="K85" s="53" t="str">
        <f t="shared" si="42"/>
        <v>0</v>
      </c>
      <c r="L85" s="62">
        <f t="shared" si="43"/>
        <v>83.153325825882362</v>
      </c>
      <c r="M85" s="66" t="str">
        <f t="shared" si="44"/>
        <v>0</v>
      </c>
      <c r="N85" s="69">
        <f t="shared" si="45"/>
        <v>3.4007265600000003</v>
      </c>
      <c r="O85" s="70">
        <v>260</v>
      </c>
      <c r="P85" s="3"/>
      <c r="Q85" s="64" t="str">
        <f t="shared" si="0"/>
        <v>1</v>
      </c>
      <c r="R85" s="64">
        <f t="shared" si="1"/>
        <v>1</v>
      </c>
      <c r="S85" s="64" t="str">
        <f t="shared" si="2"/>
        <v>0</v>
      </c>
      <c r="T85" s="64">
        <f t="shared" si="3"/>
        <v>0</v>
      </c>
      <c r="U85" s="64" t="str">
        <f t="shared" si="4"/>
        <v>0</v>
      </c>
      <c r="V85" s="64">
        <f t="shared" si="5"/>
        <v>0</v>
      </c>
      <c r="W85" s="64" t="str">
        <f t="shared" si="6"/>
        <v>0</v>
      </c>
      <c r="X85" s="64">
        <f t="shared" si="7"/>
        <v>0</v>
      </c>
      <c r="Y85" s="64" t="str">
        <f t="shared" si="8"/>
        <v>0</v>
      </c>
      <c r="Z85" s="64">
        <f t="shared" si="9"/>
        <v>0</v>
      </c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15.75" customHeight="1">
      <c r="A86" s="90">
        <v>43846.041786574075</v>
      </c>
      <c r="B86" s="70">
        <f>Parâmetros!G75*0.04*46.0055</f>
        <v>15.678674399999998</v>
      </c>
      <c r="C86" s="85">
        <f t="shared" si="34"/>
        <v>15.678674399999998</v>
      </c>
      <c r="D86" s="89">
        <f t="shared" si="35"/>
        <v>3.1357348799999993</v>
      </c>
      <c r="E86" s="53" t="str">
        <f t="shared" si="36"/>
        <v>1</v>
      </c>
      <c r="F86" s="62">
        <f t="shared" si="37"/>
        <v>-138.71329245999999</v>
      </c>
      <c r="G86" s="53" t="str">
        <f t="shared" si="38"/>
        <v>0</v>
      </c>
      <c r="H86" s="62">
        <f t="shared" si="39"/>
        <v>-28.356646229999996</v>
      </c>
      <c r="I86" s="53" t="str">
        <f t="shared" si="40"/>
        <v>0</v>
      </c>
      <c r="J86" s="62">
        <f t="shared" si="41"/>
        <v>91.319278120493834</v>
      </c>
      <c r="K86" s="53" t="str">
        <f t="shared" si="42"/>
        <v>0</v>
      </c>
      <c r="L86" s="62">
        <f t="shared" si="43"/>
        <v>83.013036112941194</v>
      </c>
      <c r="M86" s="66" t="str">
        <f t="shared" si="44"/>
        <v>0</v>
      </c>
      <c r="N86" s="69">
        <f t="shared" si="45"/>
        <v>3.1357348799999993</v>
      </c>
      <c r="O86" s="70">
        <v>260</v>
      </c>
      <c r="P86" s="3"/>
      <c r="Q86" s="64" t="str">
        <f t="shared" si="0"/>
        <v>1</v>
      </c>
      <c r="R86" s="64">
        <f t="shared" si="1"/>
        <v>1</v>
      </c>
      <c r="S86" s="64" t="str">
        <f t="shared" si="2"/>
        <v>0</v>
      </c>
      <c r="T86" s="64">
        <f t="shared" si="3"/>
        <v>0</v>
      </c>
      <c r="U86" s="64" t="str">
        <f t="shared" si="4"/>
        <v>0</v>
      </c>
      <c r="V86" s="64">
        <f t="shared" si="5"/>
        <v>0</v>
      </c>
      <c r="W86" s="64" t="str">
        <f t="shared" si="6"/>
        <v>0</v>
      </c>
      <c r="X86" s="64">
        <f t="shared" si="7"/>
        <v>0</v>
      </c>
      <c r="Y86" s="64" t="str">
        <f t="shared" si="8"/>
        <v>0</v>
      </c>
      <c r="Z86" s="64">
        <f t="shared" si="9"/>
        <v>0</v>
      </c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15.75" customHeight="1">
      <c r="A87" s="90">
        <v>43846.083453298612</v>
      </c>
      <c r="B87" s="70">
        <f>Parâmetros!G76*0.04*46.0055</f>
        <v>16.911621799999999</v>
      </c>
      <c r="C87" s="85">
        <f t="shared" si="34"/>
        <v>16.911621799999999</v>
      </c>
      <c r="D87" s="89">
        <f t="shared" si="35"/>
        <v>3.3823243599999997</v>
      </c>
      <c r="E87" s="53" t="str">
        <f t="shared" si="36"/>
        <v>1</v>
      </c>
      <c r="F87" s="62">
        <f t="shared" si="37"/>
        <v>-137.51116874500002</v>
      </c>
      <c r="G87" s="53" t="str">
        <f t="shared" si="38"/>
        <v>0</v>
      </c>
      <c r="H87" s="62">
        <f t="shared" si="39"/>
        <v>-27.75558437250001</v>
      </c>
      <c r="I87" s="53" t="str">
        <f t="shared" si="40"/>
        <v>0</v>
      </c>
      <c r="J87" s="62">
        <f t="shared" si="41"/>
        <v>91.439528545925924</v>
      </c>
      <c r="K87" s="53" t="str">
        <f t="shared" si="42"/>
        <v>0</v>
      </c>
      <c r="L87" s="62">
        <f t="shared" si="43"/>
        <v>83.143583484705886</v>
      </c>
      <c r="M87" s="66" t="str">
        <f t="shared" si="44"/>
        <v>0</v>
      </c>
      <c r="N87" s="69">
        <f t="shared" si="45"/>
        <v>3.3823243599999997</v>
      </c>
      <c r="O87" s="70">
        <v>260</v>
      </c>
      <c r="P87" s="3"/>
      <c r="Q87" s="64" t="str">
        <f t="shared" si="0"/>
        <v>1</v>
      </c>
      <c r="R87" s="64">
        <f t="shared" si="1"/>
        <v>1</v>
      </c>
      <c r="S87" s="64" t="str">
        <f t="shared" si="2"/>
        <v>0</v>
      </c>
      <c r="T87" s="64">
        <f t="shared" si="3"/>
        <v>0</v>
      </c>
      <c r="U87" s="64" t="str">
        <f t="shared" si="4"/>
        <v>0</v>
      </c>
      <c r="V87" s="64">
        <f t="shared" si="5"/>
        <v>0</v>
      </c>
      <c r="W87" s="64" t="str">
        <f t="shared" si="6"/>
        <v>0</v>
      </c>
      <c r="X87" s="64">
        <f t="shared" si="7"/>
        <v>0</v>
      </c>
      <c r="Y87" s="64" t="str">
        <f t="shared" si="8"/>
        <v>0</v>
      </c>
      <c r="Z87" s="64">
        <f t="shared" si="9"/>
        <v>0</v>
      </c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15.75" customHeight="1">
      <c r="A88" s="90">
        <v>43846.125120023149</v>
      </c>
      <c r="B88" s="70">
        <f>Parâmetros!G77*0.04*46.0055</f>
        <v>16.157131599999996</v>
      </c>
      <c r="C88" s="85">
        <f t="shared" si="34"/>
        <v>16.157131599999996</v>
      </c>
      <c r="D88" s="89">
        <f t="shared" si="35"/>
        <v>3.2314263199999993</v>
      </c>
      <c r="E88" s="53" t="str">
        <f t="shared" si="36"/>
        <v>1</v>
      </c>
      <c r="F88" s="62">
        <f t="shared" si="37"/>
        <v>-138.24679669000002</v>
      </c>
      <c r="G88" s="53" t="str">
        <f t="shared" si="38"/>
        <v>0</v>
      </c>
      <c r="H88" s="62">
        <f t="shared" si="39"/>
        <v>-28.123398345000012</v>
      </c>
      <c r="I88" s="53" t="str">
        <f t="shared" si="40"/>
        <v>0</v>
      </c>
      <c r="J88" s="62">
        <f t="shared" si="41"/>
        <v>91.365942464691358</v>
      </c>
      <c r="K88" s="53" t="str">
        <f t="shared" si="42"/>
        <v>0</v>
      </c>
      <c r="L88" s="62">
        <f t="shared" si="43"/>
        <v>83.063696287058818</v>
      </c>
      <c r="M88" s="66" t="str">
        <f t="shared" si="44"/>
        <v>0</v>
      </c>
      <c r="N88" s="69">
        <f t="shared" si="45"/>
        <v>3.2314263199999993</v>
      </c>
      <c r="O88" s="70">
        <v>260</v>
      </c>
      <c r="P88" s="3"/>
      <c r="Q88" s="64" t="str">
        <f t="shared" si="0"/>
        <v>1</v>
      </c>
      <c r="R88" s="64">
        <f t="shared" si="1"/>
        <v>1</v>
      </c>
      <c r="S88" s="64" t="str">
        <f t="shared" si="2"/>
        <v>0</v>
      </c>
      <c r="T88" s="64">
        <f t="shared" si="3"/>
        <v>0</v>
      </c>
      <c r="U88" s="64" t="str">
        <f t="shared" si="4"/>
        <v>0</v>
      </c>
      <c r="V88" s="64">
        <f t="shared" si="5"/>
        <v>0</v>
      </c>
      <c r="W88" s="64" t="str">
        <f t="shared" si="6"/>
        <v>0</v>
      </c>
      <c r="X88" s="64">
        <f t="shared" si="7"/>
        <v>0</v>
      </c>
      <c r="Y88" s="64" t="str">
        <f t="shared" si="8"/>
        <v>0</v>
      </c>
      <c r="Z88" s="64">
        <f t="shared" si="9"/>
        <v>0</v>
      </c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15.75" customHeight="1">
      <c r="A89" s="90">
        <v>43846.166786747686</v>
      </c>
      <c r="B89" s="70">
        <f>Parâmetros!G78*0.04*46.0055</f>
        <v>14.151291800000001</v>
      </c>
      <c r="C89" s="85">
        <f t="shared" si="34"/>
        <v>14.151291800000001</v>
      </c>
      <c r="D89" s="89">
        <f t="shared" si="35"/>
        <v>2.8302583600000002</v>
      </c>
      <c r="E89" s="53" t="str">
        <f t="shared" si="36"/>
        <v>1</v>
      </c>
      <c r="F89" s="62">
        <f t="shared" si="37"/>
        <v>-140.20249049499998</v>
      </c>
      <c r="G89" s="53" t="str">
        <f t="shared" si="38"/>
        <v>0</v>
      </c>
      <c r="H89" s="62">
        <f t="shared" si="39"/>
        <v>-29.101245247499989</v>
      </c>
      <c r="I89" s="53" t="str">
        <f t="shared" si="40"/>
        <v>0</v>
      </c>
      <c r="J89" s="62">
        <f t="shared" si="41"/>
        <v>91.170311175555554</v>
      </c>
      <c r="K89" s="53" t="str">
        <f t="shared" si="42"/>
        <v>0</v>
      </c>
      <c r="L89" s="62">
        <f t="shared" si="43"/>
        <v>82.851313249411774</v>
      </c>
      <c r="M89" s="66" t="str">
        <f t="shared" si="44"/>
        <v>0</v>
      </c>
      <c r="N89" s="69">
        <f t="shared" si="45"/>
        <v>2.8302583600000002</v>
      </c>
      <c r="O89" s="70">
        <v>260</v>
      </c>
      <c r="P89" s="3"/>
      <c r="Q89" s="64" t="str">
        <f t="shared" si="0"/>
        <v>1</v>
      </c>
      <c r="R89" s="64">
        <f t="shared" si="1"/>
        <v>1</v>
      </c>
      <c r="S89" s="64" t="str">
        <f t="shared" si="2"/>
        <v>0</v>
      </c>
      <c r="T89" s="64">
        <f t="shared" si="3"/>
        <v>0</v>
      </c>
      <c r="U89" s="64" t="str">
        <f t="shared" si="4"/>
        <v>0</v>
      </c>
      <c r="V89" s="64">
        <f t="shared" si="5"/>
        <v>0</v>
      </c>
      <c r="W89" s="64" t="str">
        <f t="shared" si="6"/>
        <v>0</v>
      </c>
      <c r="X89" s="64">
        <f t="shared" si="7"/>
        <v>0</v>
      </c>
      <c r="Y89" s="64" t="str">
        <f t="shared" si="8"/>
        <v>0</v>
      </c>
      <c r="Z89" s="64">
        <f t="shared" si="9"/>
        <v>0</v>
      </c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15.75" customHeight="1">
      <c r="A90" s="90">
        <v>43846.208453472223</v>
      </c>
      <c r="B90" s="70">
        <f>Parâmetros!G79*0.04*46.0055</f>
        <v>14.040878600000001</v>
      </c>
      <c r="C90" s="85">
        <f t="shared" si="34"/>
        <v>14.040878600000001</v>
      </c>
      <c r="D90" s="89">
        <f t="shared" si="35"/>
        <v>2.8081757200000004</v>
      </c>
      <c r="E90" s="53" t="str">
        <f t="shared" si="36"/>
        <v>1</v>
      </c>
      <c r="F90" s="62">
        <f t="shared" si="37"/>
        <v>-140.31014336499999</v>
      </c>
      <c r="G90" s="53" t="str">
        <f t="shared" si="38"/>
        <v>0</v>
      </c>
      <c r="H90" s="62">
        <f t="shared" si="39"/>
        <v>-29.155071682499994</v>
      </c>
      <c r="I90" s="53" t="str">
        <f t="shared" si="40"/>
        <v>0</v>
      </c>
      <c r="J90" s="62">
        <f t="shared" si="41"/>
        <v>91.15954248074074</v>
      </c>
      <c r="K90" s="53" t="str">
        <f t="shared" si="42"/>
        <v>0</v>
      </c>
      <c r="L90" s="62">
        <f t="shared" si="43"/>
        <v>82.839622440000014</v>
      </c>
      <c r="M90" s="66" t="str">
        <f t="shared" si="44"/>
        <v>0</v>
      </c>
      <c r="N90" s="69">
        <f t="shared" si="45"/>
        <v>2.8081757200000004</v>
      </c>
      <c r="O90" s="70">
        <v>260</v>
      </c>
      <c r="P90" s="3"/>
      <c r="Q90" s="64" t="str">
        <f t="shared" si="0"/>
        <v>1</v>
      </c>
      <c r="R90" s="64">
        <f t="shared" si="1"/>
        <v>1</v>
      </c>
      <c r="S90" s="64" t="str">
        <f t="shared" si="2"/>
        <v>0</v>
      </c>
      <c r="T90" s="64">
        <f t="shared" si="3"/>
        <v>0</v>
      </c>
      <c r="U90" s="64" t="str">
        <f t="shared" si="4"/>
        <v>0</v>
      </c>
      <c r="V90" s="64">
        <f t="shared" si="5"/>
        <v>0</v>
      </c>
      <c r="W90" s="64" t="str">
        <f t="shared" si="6"/>
        <v>0</v>
      </c>
      <c r="X90" s="64">
        <f t="shared" si="7"/>
        <v>0</v>
      </c>
      <c r="Y90" s="64" t="str">
        <f t="shared" si="8"/>
        <v>0</v>
      </c>
      <c r="Z90" s="64">
        <f t="shared" si="9"/>
        <v>0</v>
      </c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15.75" customHeight="1">
      <c r="A91" s="90">
        <v>43846.250120196761</v>
      </c>
      <c r="B91" s="70">
        <f>Parâmetros!G80*0.04*46.0055</f>
        <v>15.384239199999998</v>
      </c>
      <c r="C91" s="85">
        <f t="shared" si="34"/>
        <v>15.384239199999998</v>
      </c>
      <c r="D91" s="89">
        <f t="shared" si="35"/>
        <v>3.0768478399999992</v>
      </c>
      <c r="E91" s="53" t="str">
        <f t="shared" si="36"/>
        <v>1</v>
      </c>
      <c r="F91" s="62">
        <f t="shared" si="37"/>
        <v>-139.00036678000001</v>
      </c>
      <c r="G91" s="53" t="str">
        <f t="shared" si="38"/>
        <v>0</v>
      </c>
      <c r="H91" s="62">
        <f t="shared" si="39"/>
        <v>-28.500183390000004</v>
      </c>
      <c r="I91" s="53" t="str">
        <f t="shared" si="40"/>
        <v>0</v>
      </c>
      <c r="J91" s="62">
        <f t="shared" si="41"/>
        <v>91.290561600987658</v>
      </c>
      <c r="K91" s="53" t="str">
        <f t="shared" si="42"/>
        <v>0</v>
      </c>
      <c r="L91" s="62">
        <f t="shared" si="43"/>
        <v>82.981860621176466</v>
      </c>
      <c r="M91" s="66" t="str">
        <f t="shared" si="44"/>
        <v>0</v>
      </c>
      <c r="N91" s="69">
        <f t="shared" si="45"/>
        <v>3.0768478399999992</v>
      </c>
      <c r="O91" s="70">
        <v>260</v>
      </c>
      <c r="P91" s="3"/>
      <c r="Q91" s="64" t="str">
        <f t="shared" si="0"/>
        <v>1</v>
      </c>
      <c r="R91" s="64">
        <f t="shared" si="1"/>
        <v>1</v>
      </c>
      <c r="S91" s="64" t="str">
        <f t="shared" si="2"/>
        <v>0</v>
      </c>
      <c r="T91" s="64">
        <f t="shared" si="3"/>
        <v>0</v>
      </c>
      <c r="U91" s="64" t="str">
        <f t="shared" si="4"/>
        <v>0</v>
      </c>
      <c r="V91" s="64">
        <f t="shared" si="5"/>
        <v>0</v>
      </c>
      <c r="W91" s="64" t="str">
        <f t="shared" si="6"/>
        <v>0</v>
      </c>
      <c r="X91" s="64">
        <f t="shared" si="7"/>
        <v>0</v>
      </c>
      <c r="Y91" s="64" t="str">
        <f t="shared" si="8"/>
        <v>0</v>
      </c>
      <c r="Z91" s="64">
        <f t="shared" si="9"/>
        <v>0</v>
      </c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15.75" customHeight="1">
      <c r="A92" s="90">
        <v>43846.291786921298</v>
      </c>
      <c r="B92" s="70">
        <f>Parâmetros!G81*0.04*46.0055</f>
        <v>18.917461599999999</v>
      </c>
      <c r="C92" s="85">
        <f t="shared" si="34"/>
        <v>18.917461599999999</v>
      </c>
      <c r="D92" s="89">
        <f t="shared" si="35"/>
        <v>3.7834923199999997</v>
      </c>
      <c r="E92" s="53" t="str">
        <f t="shared" si="36"/>
        <v>1</v>
      </c>
      <c r="F92" s="62">
        <f t="shared" si="37"/>
        <v>-135.55547494000001</v>
      </c>
      <c r="G92" s="53" t="str">
        <f t="shared" si="38"/>
        <v>0</v>
      </c>
      <c r="H92" s="62">
        <f t="shared" si="39"/>
        <v>-26.777737470000005</v>
      </c>
      <c r="I92" s="53" t="str">
        <f t="shared" si="40"/>
        <v>0</v>
      </c>
      <c r="J92" s="62">
        <f t="shared" si="41"/>
        <v>91.635159835061728</v>
      </c>
      <c r="K92" s="53" t="str">
        <f t="shared" si="42"/>
        <v>0</v>
      </c>
      <c r="L92" s="62">
        <f t="shared" si="43"/>
        <v>83.355966522352944</v>
      </c>
      <c r="M92" s="66" t="str">
        <f t="shared" si="44"/>
        <v>0</v>
      </c>
      <c r="N92" s="69">
        <f t="shared" si="45"/>
        <v>3.7834923199999997</v>
      </c>
      <c r="O92" s="70">
        <v>260</v>
      </c>
      <c r="P92" s="3"/>
      <c r="Q92" s="64" t="str">
        <f t="shared" si="0"/>
        <v>1</v>
      </c>
      <c r="R92" s="64">
        <f t="shared" si="1"/>
        <v>1</v>
      </c>
      <c r="S92" s="64" t="str">
        <f t="shared" si="2"/>
        <v>0</v>
      </c>
      <c r="T92" s="64">
        <f t="shared" si="3"/>
        <v>0</v>
      </c>
      <c r="U92" s="64" t="str">
        <f t="shared" si="4"/>
        <v>0</v>
      </c>
      <c r="V92" s="64">
        <f t="shared" si="5"/>
        <v>0</v>
      </c>
      <c r="W92" s="64" t="str">
        <f t="shared" si="6"/>
        <v>0</v>
      </c>
      <c r="X92" s="64">
        <f t="shared" si="7"/>
        <v>0</v>
      </c>
      <c r="Y92" s="64" t="str">
        <f t="shared" si="8"/>
        <v>0</v>
      </c>
      <c r="Z92" s="64">
        <f t="shared" si="9"/>
        <v>0</v>
      </c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15.75" customHeight="1">
      <c r="A93" s="90">
        <v>43846.333453645835</v>
      </c>
      <c r="B93" s="70">
        <f>Parâmetros!G82*0.04*46.0055</f>
        <v>21.438562999999998</v>
      </c>
      <c r="C93" s="85">
        <f t="shared" si="34"/>
        <v>21.438562999999998</v>
      </c>
      <c r="D93" s="89">
        <f t="shared" si="35"/>
        <v>4.2877125999999999</v>
      </c>
      <c r="E93" s="53" t="str">
        <f t="shared" si="36"/>
        <v>1</v>
      </c>
      <c r="F93" s="62">
        <f t="shared" si="37"/>
        <v>-133.09740107499999</v>
      </c>
      <c r="G93" s="53" t="str">
        <f t="shared" si="38"/>
        <v>0</v>
      </c>
      <c r="H93" s="62">
        <f t="shared" si="39"/>
        <v>-25.548700537499997</v>
      </c>
      <c r="I93" s="53" t="str">
        <f t="shared" si="40"/>
        <v>0</v>
      </c>
      <c r="J93" s="62">
        <f t="shared" si="41"/>
        <v>91.881045033333336</v>
      </c>
      <c r="K93" s="53" t="str">
        <f t="shared" si="42"/>
        <v>0</v>
      </c>
      <c r="L93" s="62">
        <f t="shared" si="43"/>
        <v>83.622906670588236</v>
      </c>
      <c r="M93" s="66" t="str">
        <f t="shared" si="44"/>
        <v>0</v>
      </c>
      <c r="N93" s="69">
        <f t="shared" si="45"/>
        <v>4.2877125999999999</v>
      </c>
      <c r="O93" s="70">
        <v>260</v>
      </c>
      <c r="P93" s="3"/>
      <c r="Q93" s="64" t="str">
        <f t="shared" si="0"/>
        <v>1</v>
      </c>
      <c r="R93" s="64">
        <f t="shared" si="1"/>
        <v>1</v>
      </c>
      <c r="S93" s="64" t="str">
        <f t="shared" si="2"/>
        <v>0</v>
      </c>
      <c r="T93" s="64">
        <f t="shared" si="3"/>
        <v>0</v>
      </c>
      <c r="U93" s="64" t="str">
        <f t="shared" si="4"/>
        <v>0</v>
      </c>
      <c r="V93" s="64">
        <f t="shared" si="5"/>
        <v>0</v>
      </c>
      <c r="W93" s="64" t="str">
        <f t="shared" si="6"/>
        <v>0</v>
      </c>
      <c r="X93" s="64">
        <f t="shared" si="7"/>
        <v>0</v>
      </c>
      <c r="Y93" s="64" t="str">
        <f t="shared" si="8"/>
        <v>0</v>
      </c>
      <c r="Z93" s="64">
        <f t="shared" si="9"/>
        <v>0</v>
      </c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15.75" customHeight="1">
      <c r="A94" s="90">
        <v>43846.375120370372</v>
      </c>
      <c r="B94" s="70">
        <f>Parâmetros!G83*0.04*46.0055</f>
        <v>23.738838000000001</v>
      </c>
      <c r="C94" s="85">
        <f t="shared" si="34"/>
        <v>23.738838000000001</v>
      </c>
      <c r="D94" s="89">
        <f t="shared" si="35"/>
        <v>4.7477676000000004</v>
      </c>
      <c r="E94" s="53" t="str">
        <f t="shared" si="36"/>
        <v>1</v>
      </c>
      <c r="F94" s="62">
        <f t="shared" si="37"/>
        <v>-130.85463295000002</v>
      </c>
      <c r="G94" s="53" t="str">
        <f t="shared" si="38"/>
        <v>0</v>
      </c>
      <c r="H94" s="62">
        <f t="shared" si="39"/>
        <v>-24.427316475000012</v>
      </c>
      <c r="I94" s="53" t="str">
        <f t="shared" si="40"/>
        <v>0</v>
      </c>
      <c r="J94" s="62">
        <f t="shared" si="41"/>
        <v>92.105392841975316</v>
      </c>
      <c r="K94" s="53" t="str">
        <f t="shared" si="42"/>
        <v>0</v>
      </c>
      <c r="L94" s="62">
        <f t="shared" si="43"/>
        <v>83.866465200000007</v>
      </c>
      <c r="M94" s="66" t="str">
        <f t="shared" si="44"/>
        <v>0</v>
      </c>
      <c r="N94" s="69">
        <f t="shared" si="45"/>
        <v>4.7477676000000004</v>
      </c>
      <c r="O94" s="70">
        <v>260</v>
      </c>
      <c r="P94" s="3"/>
      <c r="Q94" s="64" t="str">
        <f t="shared" si="0"/>
        <v>1</v>
      </c>
      <c r="R94" s="64">
        <f t="shared" si="1"/>
        <v>1</v>
      </c>
      <c r="S94" s="64" t="str">
        <f t="shared" si="2"/>
        <v>0</v>
      </c>
      <c r="T94" s="64">
        <f t="shared" si="3"/>
        <v>0</v>
      </c>
      <c r="U94" s="64" t="str">
        <f t="shared" si="4"/>
        <v>0</v>
      </c>
      <c r="V94" s="64">
        <f t="shared" si="5"/>
        <v>0</v>
      </c>
      <c r="W94" s="64" t="str">
        <f t="shared" si="6"/>
        <v>0</v>
      </c>
      <c r="X94" s="64">
        <f t="shared" si="7"/>
        <v>0</v>
      </c>
      <c r="Y94" s="64" t="str">
        <f t="shared" si="8"/>
        <v>0</v>
      </c>
      <c r="Z94" s="64">
        <f t="shared" si="9"/>
        <v>0</v>
      </c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15.75" customHeight="1">
      <c r="A95" s="90">
        <v>43846.41678709491</v>
      </c>
      <c r="B95" s="70">
        <f>Parâmetros!G84*0.04*46.0055</f>
        <v>20.4816486</v>
      </c>
      <c r="C95" s="85">
        <f t="shared" si="34"/>
        <v>20.4816486</v>
      </c>
      <c r="D95" s="89">
        <f t="shared" si="35"/>
        <v>4.09632972</v>
      </c>
      <c r="E95" s="53" t="str">
        <f t="shared" si="36"/>
        <v>1</v>
      </c>
      <c r="F95" s="62">
        <f t="shared" si="37"/>
        <v>-134.03039261500001</v>
      </c>
      <c r="G95" s="53" t="str">
        <f t="shared" si="38"/>
        <v>0</v>
      </c>
      <c r="H95" s="62">
        <f t="shared" si="39"/>
        <v>-26.015196307500005</v>
      </c>
      <c r="I95" s="53" t="str">
        <f t="shared" si="40"/>
        <v>0</v>
      </c>
      <c r="J95" s="62">
        <f t="shared" si="41"/>
        <v>91.787716344938275</v>
      </c>
      <c r="K95" s="53" t="str">
        <f t="shared" si="42"/>
        <v>0</v>
      </c>
      <c r="L95" s="62">
        <f t="shared" si="43"/>
        <v>83.521586322352945</v>
      </c>
      <c r="M95" s="66" t="str">
        <f t="shared" si="44"/>
        <v>0</v>
      </c>
      <c r="N95" s="69">
        <f t="shared" si="45"/>
        <v>4.09632972</v>
      </c>
      <c r="O95" s="70">
        <v>260</v>
      </c>
      <c r="P95" s="3"/>
      <c r="Q95" s="64" t="str">
        <f t="shared" si="0"/>
        <v>1</v>
      </c>
      <c r="R95" s="64">
        <f t="shared" si="1"/>
        <v>1</v>
      </c>
      <c r="S95" s="64" t="str">
        <f t="shared" si="2"/>
        <v>0</v>
      </c>
      <c r="T95" s="64">
        <f t="shared" si="3"/>
        <v>0</v>
      </c>
      <c r="U95" s="64" t="str">
        <f t="shared" si="4"/>
        <v>0</v>
      </c>
      <c r="V95" s="64">
        <f t="shared" si="5"/>
        <v>0</v>
      </c>
      <c r="W95" s="64" t="str">
        <f t="shared" si="6"/>
        <v>0</v>
      </c>
      <c r="X95" s="64">
        <f t="shared" si="7"/>
        <v>0</v>
      </c>
      <c r="Y95" s="64" t="str">
        <f t="shared" si="8"/>
        <v>0</v>
      </c>
      <c r="Z95" s="64">
        <f t="shared" si="9"/>
        <v>0</v>
      </c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15.75" customHeight="1">
      <c r="A96" s="90">
        <v>43846.458453819447</v>
      </c>
      <c r="B96" s="70">
        <f>Parâmetros!G85*0.04*46.0055</f>
        <v>18.935863799999996</v>
      </c>
      <c r="C96" s="85">
        <f t="shared" si="34"/>
        <v>18.935863799999996</v>
      </c>
      <c r="D96" s="89">
        <f t="shared" si="35"/>
        <v>3.7871727599999994</v>
      </c>
      <c r="E96" s="53" t="str">
        <f t="shared" si="36"/>
        <v>1</v>
      </c>
      <c r="F96" s="62">
        <f t="shared" si="37"/>
        <v>-135.537532795</v>
      </c>
      <c r="G96" s="53" t="str">
        <f t="shared" si="38"/>
        <v>0</v>
      </c>
      <c r="H96" s="62">
        <f t="shared" si="39"/>
        <v>-26.768766397500002</v>
      </c>
      <c r="I96" s="53" t="str">
        <f t="shared" si="40"/>
        <v>0</v>
      </c>
      <c r="J96" s="62">
        <f t="shared" si="41"/>
        <v>91.636954617530861</v>
      </c>
      <c r="K96" s="53" t="str">
        <f t="shared" si="42"/>
        <v>0</v>
      </c>
      <c r="L96" s="62">
        <f t="shared" si="43"/>
        <v>83.357914990588256</v>
      </c>
      <c r="M96" s="66" t="str">
        <f t="shared" si="44"/>
        <v>0</v>
      </c>
      <c r="N96" s="69">
        <f t="shared" si="45"/>
        <v>3.7871727599999994</v>
      </c>
      <c r="O96" s="70">
        <v>260</v>
      </c>
      <c r="P96" s="3"/>
      <c r="Q96" s="64" t="str">
        <f t="shared" si="0"/>
        <v>1</v>
      </c>
      <c r="R96" s="64">
        <f t="shared" si="1"/>
        <v>1</v>
      </c>
      <c r="S96" s="64" t="str">
        <f t="shared" si="2"/>
        <v>0</v>
      </c>
      <c r="T96" s="64">
        <f t="shared" si="3"/>
        <v>0</v>
      </c>
      <c r="U96" s="64" t="str">
        <f t="shared" si="4"/>
        <v>0</v>
      </c>
      <c r="V96" s="64">
        <f t="shared" si="5"/>
        <v>0</v>
      </c>
      <c r="W96" s="64" t="str">
        <f t="shared" si="6"/>
        <v>0</v>
      </c>
      <c r="X96" s="64">
        <f t="shared" si="7"/>
        <v>0</v>
      </c>
      <c r="Y96" s="64" t="str">
        <f t="shared" si="8"/>
        <v>0</v>
      </c>
      <c r="Z96" s="64">
        <f t="shared" si="9"/>
        <v>0</v>
      </c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15.75" customHeight="1">
      <c r="A97" s="90">
        <v>43846.500120543984</v>
      </c>
      <c r="B97" s="70">
        <f>Parâmetros!G86*0.04*46.0055</f>
        <v>17.316470200000001</v>
      </c>
      <c r="C97" s="85">
        <f t="shared" si="34"/>
        <v>17.316470200000001</v>
      </c>
      <c r="D97" s="89">
        <f t="shared" si="35"/>
        <v>3.4632940400000001</v>
      </c>
      <c r="E97" s="53" t="str">
        <f t="shared" si="36"/>
        <v>1</v>
      </c>
      <c r="F97" s="62">
        <f t="shared" si="37"/>
        <v>-137.11644155499999</v>
      </c>
      <c r="G97" s="53" t="str">
        <f t="shared" si="38"/>
        <v>0</v>
      </c>
      <c r="H97" s="62">
        <f t="shared" si="39"/>
        <v>-27.558220777499997</v>
      </c>
      <c r="I97" s="53" t="str">
        <f t="shared" si="40"/>
        <v>0</v>
      </c>
      <c r="J97" s="62">
        <f t="shared" si="41"/>
        <v>91.479013760246914</v>
      </c>
      <c r="K97" s="53" t="str">
        <f t="shared" si="42"/>
        <v>0</v>
      </c>
      <c r="L97" s="62">
        <f t="shared" si="43"/>
        <v>83.186449785882346</v>
      </c>
      <c r="M97" s="66" t="str">
        <f t="shared" si="44"/>
        <v>0</v>
      </c>
      <c r="N97" s="69">
        <f t="shared" si="45"/>
        <v>3.4632940400000001</v>
      </c>
      <c r="O97" s="70">
        <v>260</v>
      </c>
      <c r="P97" s="3"/>
      <c r="Q97" s="64" t="str">
        <f t="shared" si="0"/>
        <v>1</v>
      </c>
      <c r="R97" s="64">
        <f t="shared" si="1"/>
        <v>1</v>
      </c>
      <c r="S97" s="64" t="str">
        <f t="shared" si="2"/>
        <v>0</v>
      </c>
      <c r="T97" s="64">
        <f t="shared" si="3"/>
        <v>0</v>
      </c>
      <c r="U97" s="64" t="str">
        <f t="shared" si="4"/>
        <v>0</v>
      </c>
      <c r="V97" s="64">
        <f t="shared" si="5"/>
        <v>0</v>
      </c>
      <c r="W97" s="64" t="str">
        <f t="shared" si="6"/>
        <v>0</v>
      </c>
      <c r="X97" s="64">
        <f t="shared" si="7"/>
        <v>0</v>
      </c>
      <c r="Y97" s="64" t="str">
        <f t="shared" si="8"/>
        <v>0</v>
      </c>
      <c r="Z97" s="64">
        <f t="shared" si="9"/>
        <v>0</v>
      </c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15.75" customHeight="1">
      <c r="A98" s="90">
        <v>43846.541787268521</v>
      </c>
      <c r="B98" s="70">
        <f>Parâmetros!G87*0.04*46.0055</f>
        <v>14.132889599999999</v>
      </c>
      <c r="C98" s="85">
        <f t="shared" si="34"/>
        <v>14.132889599999999</v>
      </c>
      <c r="D98" s="89">
        <f t="shared" si="35"/>
        <v>2.8265779199999996</v>
      </c>
      <c r="E98" s="53" t="str">
        <f t="shared" si="36"/>
        <v>1</v>
      </c>
      <c r="F98" s="62">
        <f t="shared" si="37"/>
        <v>-140.22043264000001</v>
      </c>
      <c r="G98" s="53" t="str">
        <f t="shared" si="38"/>
        <v>0</v>
      </c>
      <c r="H98" s="62">
        <f t="shared" si="39"/>
        <v>-29.110216320000006</v>
      </c>
      <c r="I98" s="53" t="str">
        <f t="shared" si="40"/>
        <v>0</v>
      </c>
      <c r="J98" s="62">
        <f t="shared" si="41"/>
        <v>91.168516393086421</v>
      </c>
      <c r="K98" s="53" t="str">
        <f t="shared" si="42"/>
        <v>0</v>
      </c>
      <c r="L98" s="62">
        <f t="shared" si="43"/>
        <v>82.849364781176462</v>
      </c>
      <c r="M98" s="66" t="str">
        <f t="shared" si="44"/>
        <v>0</v>
      </c>
      <c r="N98" s="69">
        <f t="shared" si="45"/>
        <v>2.8265779199999996</v>
      </c>
      <c r="O98" s="70">
        <v>260</v>
      </c>
      <c r="P98" s="3"/>
      <c r="Q98" s="64" t="str">
        <f t="shared" si="0"/>
        <v>1</v>
      </c>
      <c r="R98" s="64">
        <f t="shared" si="1"/>
        <v>1</v>
      </c>
      <c r="S98" s="64" t="str">
        <f t="shared" si="2"/>
        <v>0</v>
      </c>
      <c r="T98" s="64">
        <f t="shared" si="3"/>
        <v>0</v>
      </c>
      <c r="U98" s="64" t="str">
        <f t="shared" si="4"/>
        <v>0</v>
      </c>
      <c r="V98" s="64">
        <f t="shared" si="5"/>
        <v>0</v>
      </c>
      <c r="W98" s="64" t="str">
        <f t="shared" si="6"/>
        <v>0</v>
      </c>
      <c r="X98" s="64">
        <f t="shared" si="7"/>
        <v>0</v>
      </c>
      <c r="Y98" s="64" t="str">
        <f t="shared" si="8"/>
        <v>0</v>
      </c>
      <c r="Z98" s="64">
        <f t="shared" si="9"/>
        <v>0</v>
      </c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15.75" customHeight="1">
      <c r="A99" s="90">
        <v>43846.583453993058</v>
      </c>
      <c r="B99" s="70">
        <f>Parâmetros!G88*0.04*46.0055</f>
        <v>14.040878600000001</v>
      </c>
      <c r="C99" s="85">
        <f t="shared" si="34"/>
        <v>14.040878600000001</v>
      </c>
      <c r="D99" s="89">
        <f t="shared" si="35"/>
        <v>2.8081757200000004</v>
      </c>
      <c r="E99" s="53" t="str">
        <f t="shared" si="36"/>
        <v>1</v>
      </c>
      <c r="F99" s="62">
        <f t="shared" si="37"/>
        <v>-140.31014336499999</v>
      </c>
      <c r="G99" s="53" t="str">
        <f t="shared" si="38"/>
        <v>0</v>
      </c>
      <c r="H99" s="62">
        <f t="shared" si="39"/>
        <v>-29.155071682499994</v>
      </c>
      <c r="I99" s="53" t="str">
        <f t="shared" si="40"/>
        <v>0</v>
      </c>
      <c r="J99" s="62">
        <f t="shared" si="41"/>
        <v>91.15954248074074</v>
      </c>
      <c r="K99" s="53" t="str">
        <f t="shared" si="42"/>
        <v>0</v>
      </c>
      <c r="L99" s="62">
        <f t="shared" si="43"/>
        <v>82.839622440000014</v>
      </c>
      <c r="M99" s="66" t="str">
        <f t="shared" si="44"/>
        <v>0</v>
      </c>
      <c r="N99" s="69">
        <f t="shared" si="45"/>
        <v>2.8081757200000004</v>
      </c>
      <c r="O99" s="70">
        <v>260</v>
      </c>
      <c r="P99" s="3"/>
      <c r="Q99" s="64" t="str">
        <f t="shared" si="0"/>
        <v>1</v>
      </c>
      <c r="R99" s="64">
        <f t="shared" si="1"/>
        <v>1</v>
      </c>
      <c r="S99" s="64" t="str">
        <f t="shared" si="2"/>
        <v>0</v>
      </c>
      <c r="T99" s="64">
        <f t="shared" si="3"/>
        <v>0</v>
      </c>
      <c r="U99" s="64" t="str">
        <f t="shared" si="4"/>
        <v>0</v>
      </c>
      <c r="V99" s="64">
        <f t="shared" si="5"/>
        <v>0</v>
      </c>
      <c r="W99" s="64" t="str">
        <f t="shared" si="6"/>
        <v>0</v>
      </c>
      <c r="X99" s="64">
        <f t="shared" si="7"/>
        <v>0</v>
      </c>
      <c r="Y99" s="64" t="str">
        <f t="shared" si="8"/>
        <v>0</v>
      </c>
      <c r="Z99" s="64">
        <f t="shared" si="9"/>
        <v>0</v>
      </c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15.75" customHeight="1">
      <c r="A100" s="90">
        <v>43846.625120717596</v>
      </c>
      <c r="B100" s="70">
        <f>Parâmetros!G89*0.04*46.0055</f>
        <v>14.629749</v>
      </c>
      <c r="C100" s="85">
        <f t="shared" si="34"/>
        <v>14.629749</v>
      </c>
      <c r="D100" s="89">
        <f t="shared" si="35"/>
        <v>2.9259498000000002</v>
      </c>
      <c r="E100" s="53" t="str">
        <f t="shared" si="36"/>
        <v>1</v>
      </c>
      <c r="F100" s="62">
        <f t="shared" si="37"/>
        <v>-139.73599472500001</v>
      </c>
      <c r="G100" s="53" t="str">
        <f t="shared" si="38"/>
        <v>0</v>
      </c>
      <c r="H100" s="62">
        <f t="shared" si="39"/>
        <v>-28.867997362500006</v>
      </c>
      <c r="I100" s="53" t="str">
        <f t="shared" si="40"/>
        <v>0</v>
      </c>
      <c r="J100" s="62">
        <f t="shared" si="41"/>
        <v>91.216975519753092</v>
      </c>
      <c r="K100" s="53" t="str">
        <f t="shared" si="42"/>
        <v>0</v>
      </c>
      <c r="L100" s="62">
        <f t="shared" si="43"/>
        <v>82.901973423529398</v>
      </c>
      <c r="M100" s="66" t="str">
        <f t="shared" si="44"/>
        <v>0</v>
      </c>
      <c r="N100" s="69">
        <f t="shared" si="45"/>
        <v>2.9259498000000002</v>
      </c>
      <c r="O100" s="70">
        <v>260</v>
      </c>
      <c r="P100" s="3"/>
      <c r="Q100" s="64" t="str">
        <f t="shared" si="0"/>
        <v>1</v>
      </c>
      <c r="R100" s="64">
        <f t="shared" si="1"/>
        <v>1</v>
      </c>
      <c r="S100" s="64" t="str">
        <f t="shared" si="2"/>
        <v>0</v>
      </c>
      <c r="T100" s="64">
        <f t="shared" si="3"/>
        <v>0</v>
      </c>
      <c r="U100" s="64" t="str">
        <f t="shared" si="4"/>
        <v>0</v>
      </c>
      <c r="V100" s="64">
        <f t="shared" si="5"/>
        <v>0</v>
      </c>
      <c r="W100" s="64" t="str">
        <f t="shared" si="6"/>
        <v>0</v>
      </c>
      <c r="X100" s="64">
        <f t="shared" si="7"/>
        <v>0</v>
      </c>
      <c r="Y100" s="64" t="str">
        <f t="shared" si="8"/>
        <v>0</v>
      </c>
      <c r="Z100" s="64">
        <f t="shared" si="9"/>
        <v>0</v>
      </c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15.75" customHeight="1">
      <c r="A101" s="90">
        <v>43846.666787442133</v>
      </c>
      <c r="B101" s="70"/>
      <c r="C101" s="85"/>
      <c r="D101" s="89"/>
      <c r="E101" s="53"/>
      <c r="F101" s="62"/>
      <c r="G101" s="53"/>
      <c r="H101" s="62"/>
      <c r="I101" s="53"/>
      <c r="J101" s="62"/>
      <c r="K101" s="53"/>
      <c r="L101" s="62"/>
      <c r="M101" s="66"/>
      <c r="N101" s="69"/>
      <c r="O101" s="70">
        <v>260</v>
      </c>
      <c r="P101" s="3"/>
      <c r="Q101" s="64" t="str">
        <f t="shared" si="0"/>
        <v>1</v>
      </c>
      <c r="R101" s="64">
        <f t="shared" si="1"/>
        <v>1</v>
      </c>
      <c r="S101" s="64" t="str">
        <f t="shared" si="2"/>
        <v>0</v>
      </c>
      <c r="T101" s="64">
        <f t="shared" si="3"/>
        <v>0</v>
      </c>
      <c r="U101" s="64" t="str">
        <f t="shared" si="4"/>
        <v>0</v>
      </c>
      <c r="V101" s="64">
        <f t="shared" si="5"/>
        <v>0</v>
      </c>
      <c r="W101" s="64" t="str">
        <f t="shared" si="6"/>
        <v>0</v>
      </c>
      <c r="X101" s="64">
        <f t="shared" si="7"/>
        <v>0</v>
      </c>
      <c r="Y101" s="64" t="str">
        <f t="shared" si="8"/>
        <v>0</v>
      </c>
      <c r="Z101" s="64">
        <f t="shared" si="9"/>
        <v>0</v>
      </c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15.75" customHeight="1">
      <c r="A102" s="90">
        <v>43846.70845416667</v>
      </c>
      <c r="B102" s="70"/>
      <c r="C102" s="85"/>
      <c r="D102" s="89"/>
      <c r="E102" s="53"/>
      <c r="F102" s="62"/>
      <c r="G102" s="53"/>
      <c r="H102" s="62"/>
      <c r="I102" s="53"/>
      <c r="J102" s="62"/>
      <c r="K102" s="53"/>
      <c r="L102" s="62"/>
      <c r="M102" s="66"/>
      <c r="N102" s="69"/>
      <c r="O102" s="70">
        <v>260</v>
      </c>
      <c r="P102" s="3"/>
      <c r="Q102" s="64" t="str">
        <f t="shared" si="0"/>
        <v>1</v>
      </c>
      <c r="R102" s="64">
        <f t="shared" si="1"/>
        <v>1</v>
      </c>
      <c r="S102" s="64" t="str">
        <f t="shared" si="2"/>
        <v>0</v>
      </c>
      <c r="T102" s="64">
        <f t="shared" si="3"/>
        <v>0</v>
      </c>
      <c r="U102" s="64" t="str">
        <f t="shared" si="4"/>
        <v>0</v>
      </c>
      <c r="V102" s="64">
        <f t="shared" si="5"/>
        <v>0</v>
      </c>
      <c r="W102" s="64" t="str">
        <f t="shared" si="6"/>
        <v>0</v>
      </c>
      <c r="X102" s="64">
        <f t="shared" si="7"/>
        <v>0</v>
      </c>
      <c r="Y102" s="64" t="str">
        <f t="shared" si="8"/>
        <v>0</v>
      </c>
      <c r="Z102" s="64">
        <f t="shared" si="9"/>
        <v>0</v>
      </c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15.75" customHeight="1">
      <c r="A103" s="90">
        <v>43846.750120891207</v>
      </c>
      <c r="B103" s="70">
        <f>Parâmetros!G92*0.04*46.0055</f>
        <v>20.003191399999999</v>
      </c>
      <c r="C103" s="85">
        <f t="shared" ref="C103:C125" si="46">B103</f>
        <v>20.003191399999999</v>
      </c>
      <c r="D103" s="89">
        <f t="shared" ref="D103:D125" si="47">(((C103-$B$4)/($B$5-$B$4))*($B$7-$B$6))+$B$6</f>
        <v>4.0006382799999995</v>
      </c>
      <c r="E103" s="53" t="str">
        <f t="shared" ref="E103:E125" si="48">IF(AND(D103&lt;=40,D103&gt;=0),"1","0")</f>
        <v>1</v>
      </c>
      <c r="F103" s="62">
        <f t="shared" ref="F103:F125" si="49">(((C103-$C$4)/($C$5-$C$4))*($C$7-$C$6))+$C$6</f>
        <v>-134.49688838500001</v>
      </c>
      <c r="G103" s="53" t="str">
        <f t="shared" ref="G103:G125" si="50">IF(AND(F103&lt;=80,F103&gt;41),"1","0")</f>
        <v>0</v>
      </c>
      <c r="H103" s="62">
        <f t="shared" ref="H103:H125" si="51">(((C103-$D$4)/($D$5-$D$4))*($D$7-$D$6))+$D$6</f>
        <v>-26.248444192500003</v>
      </c>
      <c r="I103" s="53" t="str">
        <f t="shared" ref="I103:I125" si="52">IF(AND(H103&lt;=120,H103&gt;81),"1","0")</f>
        <v>0</v>
      </c>
      <c r="J103" s="62">
        <f t="shared" ref="J103:J125" si="53">(((C103-$E$4)/($E$5-$E$4))*($E$7-$E$6))+$E$6</f>
        <v>91.741052000740737</v>
      </c>
      <c r="K103" s="53" t="str">
        <f t="shared" ref="K103:K125" si="54">IF(AND(J103&lt;=200,J103&gt;121),"1","0")</f>
        <v>0</v>
      </c>
      <c r="L103" s="62">
        <f t="shared" ref="L103:L125" si="55">(((C103-$F$4)/($F$5-$F$4))*($F$7-$F$6))+$F$6</f>
        <v>83.470926148235307</v>
      </c>
      <c r="M103" s="66" t="str">
        <f t="shared" ref="M103:M125" si="56">IF(AND(L103&lt;999,L103&gt;201),"1","0")</f>
        <v>0</v>
      </c>
      <c r="N103" s="69">
        <f t="shared" ref="N103:N125" si="57">(D103*E103)+(F103*G103)+(H103*I103)+(J103*K103)+(L103*M103)</f>
        <v>4.0006382799999995</v>
      </c>
      <c r="O103" s="70">
        <v>260</v>
      </c>
      <c r="P103" s="3"/>
      <c r="Q103" s="64" t="str">
        <f t="shared" si="0"/>
        <v>1</v>
      </c>
      <c r="R103" s="64">
        <f t="shared" si="1"/>
        <v>1</v>
      </c>
      <c r="S103" s="64" t="str">
        <f t="shared" si="2"/>
        <v>0</v>
      </c>
      <c r="T103" s="64">
        <f t="shared" si="3"/>
        <v>0</v>
      </c>
      <c r="U103" s="64" t="str">
        <f t="shared" si="4"/>
        <v>0</v>
      </c>
      <c r="V103" s="64">
        <f t="shared" si="5"/>
        <v>0</v>
      </c>
      <c r="W103" s="64" t="str">
        <f t="shared" si="6"/>
        <v>0</v>
      </c>
      <c r="X103" s="64">
        <f t="shared" si="7"/>
        <v>0</v>
      </c>
      <c r="Y103" s="64" t="str">
        <f t="shared" si="8"/>
        <v>0</v>
      </c>
      <c r="Z103" s="64">
        <f t="shared" si="9"/>
        <v>0</v>
      </c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15.75" customHeight="1">
      <c r="A104" s="90">
        <v>43846.791787615737</v>
      </c>
      <c r="B104" s="70">
        <f>Parâmetros!G93*0.04*46.0055</f>
        <v>18.7150374</v>
      </c>
      <c r="C104" s="85">
        <f t="shared" si="46"/>
        <v>18.7150374</v>
      </c>
      <c r="D104" s="89">
        <f t="shared" si="47"/>
        <v>3.7430074800000002</v>
      </c>
      <c r="E104" s="53" t="str">
        <f t="shared" si="48"/>
        <v>1</v>
      </c>
      <c r="F104" s="62">
        <f t="shared" si="49"/>
        <v>-135.752838535</v>
      </c>
      <c r="G104" s="53" t="str">
        <f t="shared" si="50"/>
        <v>0</v>
      </c>
      <c r="H104" s="62">
        <f t="shared" si="51"/>
        <v>-26.876419267499998</v>
      </c>
      <c r="I104" s="53" t="str">
        <f t="shared" si="52"/>
        <v>0</v>
      </c>
      <c r="J104" s="62">
        <f t="shared" si="53"/>
        <v>91.615417227901247</v>
      </c>
      <c r="K104" s="53" t="str">
        <f t="shared" si="54"/>
        <v>0</v>
      </c>
      <c r="L104" s="62">
        <f t="shared" si="55"/>
        <v>83.334533371764721</v>
      </c>
      <c r="M104" s="66" t="str">
        <f t="shared" si="56"/>
        <v>0</v>
      </c>
      <c r="N104" s="69">
        <f t="shared" si="57"/>
        <v>3.7430074800000002</v>
      </c>
      <c r="O104" s="70">
        <v>260</v>
      </c>
      <c r="P104" s="3"/>
      <c r="Q104" s="64" t="str">
        <f t="shared" si="0"/>
        <v>1</v>
      </c>
      <c r="R104" s="64">
        <f t="shared" si="1"/>
        <v>1</v>
      </c>
      <c r="S104" s="64" t="str">
        <f t="shared" si="2"/>
        <v>0</v>
      </c>
      <c r="T104" s="64">
        <f t="shared" si="3"/>
        <v>0</v>
      </c>
      <c r="U104" s="64" t="str">
        <f t="shared" si="4"/>
        <v>0</v>
      </c>
      <c r="V104" s="64">
        <f t="shared" si="5"/>
        <v>0</v>
      </c>
      <c r="W104" s="64" t="str">
        <f t="shared" si="6"/>
        <v>0</v>
      </c>
      <c r="X104" s="64">
        <f t="shared" si="7"/>
        <v>0</v>
      </c>
      <c r="Y104" s="64" t="str">
        <f t="shared" si="8"/>
        <v>0</v>
      </c>
      <c r="Z104" s="64">
        <f t="shared" si="9"/>
        <v>0</v>
      </c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15.75" customHeight="1">
      <c r="A105" s="90">
        <v>43846.833454340274</v>
      </c>
      <c r="B105" s="70">
        <f>Parâmetros!G94*0.04*46.0055</f>
        <v>22.542694999999998</v>
      </c>
      <c r="C105" s="85">
        <f t="shared" si="46"/>
        <v>22.542694999999998</v>
      </c>
      <c r="D105" s="89">
        <f t="shared" si="47"/>
        <v>4.5085389999999999</v>
      </c>
      <c r="E105" s="53" t="str">
        <f t="shared" si="48"/>
        <v>1</v>
      </c>
      <c r="F105" s="62">
        <f t="shared" si="49"/>
        <v>-132.02087237500001</v>
      </c>
      <c r="G105" s="53" t="str">
        <f t="shared" si="50"/>
        <v>0</v>
      </c>
      <c r="H105" s="62">
        <f t="shared" si="51"/>
        <v>-25.010436187500005</v>
      </c>
      <c r="I105" s="53" t="str">
        <f t="shared" si="52"/>
        <v>0</v>
      </c>
      <c r="J105" s="62">
        <f t="shared" si="53"/>
        <v>91.988731981481479</v>
      </c>
      <c r="K105" s="53" t="str">
        <f t="shared" si="54"/>
        <v>0</v>
      </c>
      <c r="L105" s="62">
        <f t="shared" si="55"/>
        <v>83.739814764705883</v>
      </c>
      <c r="M105" s="66" t="str">
        <f t="shared" si="56"/>
        <v>0</v>
      </c>
      <c r="N105" s="69">
        <f t="shared" si="57"/>
        <v>4.5085389999999999</v>
      </c>
      <c r="O105" s="70">
        <v>260</v>
      </c>
      <c r="P105" s="3"/>
      <c r="Q105" s="64" t="str">
        <f t="shared" si="0"/>
        <v>1</v>
      </c>
      <c r="R105" s="64">
        <f t="shared" si="1"/>
        <v>1</v>
      </c>
      <c r="S105" s="64" t="str">
        <f t="shared" si="2"/>
        <v>0</v>
      </c>
      <c r="T105" s="64">
        <f t="shared" si="3"/>
        <v>0</v>
      </c>
      <c r="U105" s="64" t="str">
        <f t="shared" si="4"/>
        <v>0</v>
      </c>
      <c r="V105" s="64">
        <f t="shared" si="5"/>
        <v>0</v>
      </c>
      <c r="W105" s="64" t="str">
        <f t="shared" si="6"/>
        <v>0</v>
      </c>
      <c r="X105" s="64">
        <f t="shared" si="7"/>
        <v>0</v>
      </c>
      <c r="Y105" s="64" t="str">
        <f t="shared" si="8"/>
        <v>0</v>
      </c>
      <c r="Z105" s="64">
        <f t="shared" si="9"/>
        <v>0</v>
      </c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15.75" customHeight="1">
      <c r="A106" s="90">
        <v>43846.875121064812</v>
      </c>
      <c r="B106" s="70">
        <f>Parâmetros!G95*0.04*46.0055</f>
        <v>20.868094799999998</v>
      </c>
      <c r="C106" s="85">
        <f t="shared" si="46"/>
        <v>20.868094799999998</v>
      </c>
      <c r="D106" s="89">
        <f t="shared" si="47"/>
        <v>4.1736189599999998</v>
      </c>
      <c r="E106" s="53" t="str">
        <f t="shared" si="48"/>
        <v>1</v>
      </c>
      <c r="F106" s="62">
        <f t="shared" si="49"/>
        <v>-133.65360757000002</v>
      </c>
      <c r="G106" s="53" t="str">
        <f t="shared" si="50"/>
        <v>0</v>
      </c>
      <c r="H106" s="62">
        <f t="shared" si="51"/>
        <v>-25.82680378500001</v>
      </c>
      <c r="I106" s="53" t="str">
        <f t="shared" si="52"/>
        <v>0</v>
      </c>
      <c r="J106" s="62">
        <f t="shared" si="53"/>
        <v>91.825406776790118</v>
      </c>
      <c r="K106" s="53" t="str">
        <f t="shared" si="54"/>
        <v>0</v>
      </c>
      <c r="L106" s="62">
        <f t="shared" si="55"/>
        <v>83.562504155294135</v>
      </c>
      <c r="M106" s="66" t="str">
        <f t="shared" si="56"/>
        <v>0</v>
      </c>
      <c r="N106" s="69">
        <f t="shared" si="57"/>
        <v>4.1736189599999998</v>
      </c>
      <c r="O106" s="70">
        <v>260</v>
      </c>
      <c r="P106" s="3"/>
      <c r="Q106" s="64" t="str">
        <f t="shared" si="0"/>
        <v>1</v>
      </c>
      <c r="R106" s="64">
        <f t="shared" si="1"/>
        <v>1</v>
      </c>
      <c r="S106" s="64" t="str">
        <f t="shared" si="2"/>
        <v>0</v>
      </c>
      <c r="T106" s="64">
        <f t="shared" si="3"/>
        <v>0</v>
      </c>
      <c r="U106" s="64" t="str">
        <f t="shared" si="4"/>
        <v>0</v>
      </c>
      <c r="V106" s="64">
        <f t="shared" si="5"/>
        <v>0</v>
      </c>
      <c r="W106" s="64" t="str">
        <f t="shared" si="6"/>
        <v>0</v>
      </c>
      <c r="X106" s="64">
        <f t="shared" si="7"/>
        <v>0</v>
      </c>
      <c r="Y106" s="64" t="str">
        <f t="shared" si="8"/>
        <v>0</v>
      </c>
      <c r="Z106" s="64">
        <f t="shared" si="9"/>
        <v>0</v>
      </c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15.75" customHeight="1">
      <c r="A107" s="90">
        <v>43846.916787789349</v>
      </c>
      <c r="B107" s="70">
        <f>Parâmetros!G96*0.04*46.0055</f>
        <v>15.862696399999999</v>
      </c>
      <c r="C107" s="85">
        <f t="shared" si="46"/>
        <v>15.862696399999999</v>
      </c>
      <c r="D107" s="89">
        <f t="shared" si="47"/>
        <v>3.1725392799999996</v>
      </c>
      <c r="E107" s="53" t="str">
        <f t="shared" si="48"/>
        <v>1</v>
      </c>
      <c r="F107" s="62">
        <f t="shared" si="49"/>
        <v>-138.53387100999998</v>
      </c>
      <c r="G107" s="53" t="str">
        <f t="shared" si="50"/>
        <v>0</v>
      </c>
      <c r="H107" s="62">
        <f t="shared" si="51"/>
        <v>-28.266935504999992</v>
      </c>
      <c r="I107" s="53" t="str">
        <f t="shared" si="52"/>
        <v>0</v>
      </c>
      <c r="J107" s="62">
        <f t="shared" si="53"/>
        <v>91.337225945185182</v>
      </c>
      <c r="K107" s="53" t="str">
        <f t="shared" si="54"/>
        <v>0</v>
      </c>
      <c r="L107" s="62">
        <f t="shared" si="55"/>
        <v>83.032520795294118</v>
      </c>
      <c r="M107" s="66" t="str">
        <f t="shared" si="56"/>
        <v>0</v>
      </c>
      <c r="N107" s="69">
        <f t="shared" si="57"/>
        <v>3.1725392799999996</v>
      </c>
      <c r="O107" s="70">
        <v>260</v>
      </c>
      <c r="P107" s="3"/>
      <c r="Q107" s="64" t="str">
        <f t="shared" si="0"/>
        <v>1</v>
      </c>
      <c r="R107" s="64">
        <f t="shared" si="1"/>
        <v>1</v>
      </c>
      <c r="S107" s="64" t="str">
        <f t="shared" si="2"/>
        <v>0</v>
      </c>
      <c r="T107" s="64">
        <f t="shared" si="3"/>
        <v>0</v>
      </c>
      <c r="U107" s="64" t="str">
        <f t="shared" si="4"/>
        <v>0</v>
      </c>
      <c r="V107" s="64">
        <f t="shared" si="5"/>
        <v>0</v>
      </c>
      <c r="W107" s="64" t="str">
        <f t="shared" si="6"/>
        <v>0</v>
      </c>
      <c r="X107" s="64">
        <f t="shared" si="7"/>
        <v>0</v>
      </c>
      <c r="Y107" s="64" t="str">
        <f t="shared" si="8"/>
        <v>0</v>
      </c>
      <c r="Z107" s="64">
        <f t="shared" si="9"/>
        <v>0</v>
      </c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15.75" customHeight="1">
      <c r="A108" s="90">
        <v>43846.958454513886</v>
      </c>
      <c r="B108" s="70">
        <f>Parâmetros!G97*0.04*46.0055</f>
        <v>15.071401799999999</v>
      </c>
      <c r="C108" s="85">
        <f t="shared" si="46"/>
        <v>15.071401799999999</v>
      </c>
      <c r="D108" s="89">
        <f t="shared" si="47"/>
        <v>3.0142803599999994</v>
      </c>
      <c r="E108" s="53" t="str">
        <f t="shared" si="48"/>
        <v>1</v>
      </c>
      <c r="F108" s="62">
        <f t="shared" si="49"/>
        <v>-139.305383245</v>
      </c>
      <c r="G108" s="53" t="str">
        <f t="shared" si="50"/>
        <v>0</v>
      </c>
      <c r="H108" s="62">
        <f t="shared" si="51"/>
        <v>-28.652691622500001</v>
      </c>
      <c r="I108" s="53" t="str">
        <f t="shared" si="52"/>
        <v>0</v>
      </c>
      <c r="J108" s="62">
        <f t="shared" si="53"/>
        <v>91.260050299012349</v>
      </c>
      <c r="K108" s="53" t="str">
        <f t="shared" si="54"/>
        <v>0</v>
      </c>
      <c r="L108" s="62">
        <f t="shared" si="55"/>
        <v>82.948736661176483</v>
      </c>
      <c r="M108" s="66" t="str">
        <f t="shared" si="56"/>
        <v>0</v>
      </c>
      <c r="N108" s="69">
        <f t="shared" si="57"/>
        <v>3.0142803599999994</v>
      </c>
      <c r="O108" s="70">
        <v>260</v>
      </c>
      <c r="P108" s="3"/>
      <c r="Q108" s="64" t="str">
        <f t="shared" si="0"/>
        <v>1</v>
      </c>
      <c r="R108" s="64">
        <f t="shared" si="1"/>
        <v>1</v>
      </c>
      <c r="S108" s="64" t="str">
        <f t="shared" si="2"/>
        <v>0</v>
      </c>
      <c r="T108" s="64">
        <f t="shared" si="3"/>
        <v>0</v>
      </c>
      <c r="U108" s="64" t="str">
        <f t="shared" si="4"/>
        <v>0</v>
      </c>
      <c r="V108" s="64">
        <f t="shared" si="5"/>
        <v>0</v>
      </c>
      <c r="W108" s="64" t="str">
        <f t="shared" si="6"/>
        <v>0</v>
      </c>
      <c r="X108" s="64">
        <f t="shared" si="7"/>
        <v>0</v>
      </c>
      <c r="Y108" s="64" t="str">
        <f t="shared" si="8"/>
        <v>0</v>
      </c>
      <c r="Z108" s="64">
        <f t="shared" si="9"/>
        <v>0</v>
      </c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15.75" customHeight="1">
      <c r="A109" s="90">
        <v>43847.000121238423</v>
      </c>
      <c r="B109" s="70">
        <f>Parâmetros!G98*0.04*46.0055</f>
        <v>13.047159800000001</v>
      </c>
      <c r="C109" s="85">
        <f t="shared" si="46"/>
        <v>13.047159800000001</v>
      </c>
      <c r="D109" s="89">
        <f t="shared" si="47"/>
        <v>2.6094319600000002</v>
      </c>
      <c r="E109" s="53" t="str">
        <f t="shared" si="48"/>
        <v>1</v>
      </c>
      <c r="F109" s="62">
        <f t="shared" si="49"/>
        <v>-141.27901919499999</v>
      </c>
      <c r="G109" s="53" t="str">
        <f t="shared" si="50"/>
        <v>0</v>
      </c>
      <c r="H109" s="62">
        <f t="shared" si="51"/>
        <v>-29.639509597499995</v>
      </c>
      <c r="I109" s="53" t="str">
        <f t="shared" si="52"/>
        <v>0</v>
      </c>
      <c r="J109" s="62">
        <f t="shared" si="53"/>
        <v>91.062624227407412</v>
      </c>
      <c r="K109" s="53" t="str">
        <f t="shared" si="54"/>
        <v>0</v>
      </c>
      <c r="L109" s="62">
        <f t="shared" si="55"/>
        <v>82.734405155294098</v>
      </c>
      <c r="M109" s="66" t="str">
        <f t="shared" si="56"/>
        <v>0</v>
      </c>
      <c r="N109" s="69">
        <f t="shared" si="57"/>
        <v>2.6094319600000002</v>
      </c>
      <c r="O109" s="70">
        <v>260</v>
      </c>
      <c r="P109" s="3"/>
      <c r="Q109" s="64" t="str">
        <f t="shared" si="0"/>
        <v>1</v>
      </c>
      <c r="R109" s="64">
        <f t="shared" si="1"/>
        <v>1</v>
      </c>
      <c r="S109" s="64" t="str">
        <f t="shared" si="2"/>
        <v>0</v>
      </c>
      <c r="T109" s="64">
        <f t="shared" si="3"/>
        <v>0</v>
      </c>
      <c r="U109" s="64" t="str">
        <f t="shared" si="4"/>
        <v>0</v>
      </c>
      <c r="V109" s="64">
        <f t="shared" si="5"/>
        <v>0</v>
      </c>
      <c r="W109" s="64" t="str">
        <f t="shared" si="6"/>
        <v>0</v>
      </c>
      <c r="X109" s="64">
        <f t="shared" si="7"/>
        <v>0</v>
      </c>
      <c r="Y109" s="64" t="str">
        <f t="shared" si="8"/>
        <v>0</v>
      </c>
      <c r="Z109" s="64">
        <f t="shared" si="9"/>
        <v>0</v>
      </c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15.75" customHeight="1">
      <c r="A110" s="90">
        <v>43847.04178796296</v>
      </c>
      <c r="B110" s="70">
        <f>Parâmetros!G99*0.04*46.0055</f>
        <v>11.759005799999999</v>
      </c>
      <c r="C110" s="85">
        <f t="shared" si="46"/>
        <v>11.759005799999999</v>
      </c>
      <c r="D110" s="89">
        <f t="shared" si="47"/>
        <v>2.3518011599999995</v>
      </c>
      <c r="E110" s="53" t="str">
        <f t="shared" si="48"/>
        <v>1</v>
      </c>
      <c r="F110" s="62">
        <f t="shared" si="49"/>
        <v>-142.53496934500001</v>
      </c>
      <c r="G110" s="53" t="str">
        <f t="shared" si="50"/>
        <v>0</v>
      </c>
      <c r="H110" s="62">
        <f t="shared" si="51"/>
        <v>-30.267484672500004</v>
      </c>
      <c r="I110" s="53" t="str">
        <f t="shared" si="52"/>
        <v>0</v>
      </c>
      <c r="J110" s="62">
        <f t="shared" si="53"/>
        <v>90.936989454567907</v>
      </c>
      <c r="K110" s="53" t="str">
        <f t="shared" si="54"/>
        <v>0</v>
      </c>
      <c r="L110" s="62">
        <f t="shared" si="55"/>
        <v>82.598012378823526</v>
      </c>
      <c r="M110" s="66" t="str">
        <f t="shared" si="56"/>
        <v>0</v>
      </c>
      <c r="N110" s="69">
        <f t="shared" si="57"/>
        <v>2.3518011599999995</v>
      </c>
      <c r="O110" s="70">
        <v>260</v>
      </c>
      <c r="P110" s="3"/>
      <c r="Q110" s="64" t="str">
        <f t="shared" si="0"/>
        <v>1</v>
      </c>
      <c r="R110" s="64">
        <f t="shared" si="1"/>
        <v>1</v>
      </c>
      <c r="S110" s="64" t="str">
        <f t="shared" si="2"/>
        <v>0</v>
      </c>
      <c r="T110" s="64">
        <f t="shared" si="3"/>
        <v>0</v>
      </c>
      <c r="U110" s="64" t="str">
        <f t="shared" si="4"/>
        <v>0</v>
      </c>
      <c r="V110" s="64">
        <f t="shared" si="5"/>
        <v>0</v>
      </c>
      <c r="W110" s="64" t="str">
        <f t="shared" si="6"/>
        <v>0</v>
      </c>
      <c r="X110" s="64">
        <f t="shared" si="7"/>
        <v>0</v>
      </c>
      <c r="Y110" s="64" t="str">
        <f t="shared" si="8"/>
        <v>0</v>
      </c>
      <c r="Z110" s="64">
        <f t="shared" si="9"/>
        <v>0</v>
      </c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15.75" customHeight="1">
      <c r="A111" s="90">
        <v>43847.083454687498</v>
      </c>
      <c r="B111" s="70">
        <f>Parâmetros!G100*0.04*46.0055</f>
        <v>10.673276</v>
      </c>
      <c r="C111" s="85">
        <f t="shared" si="46"/>
        <v>10.673276</v>
      </c>
      <c r="D111" s="89">
        <f t="shared" si="47"/>
        <v>2.1346552000000001</v>
      </c>
      <c r="E111" s="53" t="str">
        <f t="shared" si="48"/>
        <v>1</v>
      </c>
      <c r="F111" s="62">
        <f t="shared" si="49"/>
        <v>-143.59355590000001</v>
      </c>
      <c r="G111" s="53" t="str">
        <f t="shared" si="50"/>
        <v>0</v>
      </c>
      <c r="H111" s="62">
        <f t="shared" si="51"/>
        <v>-30.796777950000006</v>
      </c>
      <c r="I111" s="53" t="str">
        <f t="shared" si="52"/>
        <v>0</v>
      </c>
      <c r="J111" s="62">
        <f t="shared" si="53"/>
        <v>90.831097288888884</v>
      </c>
      <c r="K111" s="53" t="str">
        <f t="shared" si="54"/>
        <v>0</v>
      </c>
      <c r="L111" s="62">
        <f t="shared" si="55"/>
        <v>82.483052752941163</v>
      </c>
      <c r="M111" s="66" t="str">
        <f t="shared" si="56"/>
        <v>0</v>
      </c>
      <c r="N111" s="69">
        <f t="shared" si="57"/>
        <v>2.1346552000000001</v>
      </c>
      <c r="O111" s="70">
        <v>260</v>
      </c>
      <c r="P111" s="3"/>
      <c r="Q111" s="64" t="str">
        <f t="shared" si="0"/>
        <v>1</v>
      </c>
      <c r="R111" s="64">
        <f t="shared" si="1"/>
        <v>1</v>
      </c>
      <c r="S111" s="64" t="str">
        <f t="shared" si="2"/>
        <v>0</v>
      </c>
      <c r="T111" s="64">
        <f t="shared" si="3"/>
        <v>0</v>
      </c>
      <c r="U111" s="64" t="str">
        <f t="shared" si="4"/>
        <v>0</v>
      </c>
      <c r="V111" s="64">
        <f t="shared" si="5"/>
        <v>0</v>
      </c>
      <c r="W111" s="64" t="str">
        <f t="shared" si="6"/>
        <v>0</v>
      </c>
      <c r="X111" s="64">
        <f t="shared" si="7"/>
        <v>0</v>
      </c>
      <c r="Y111" s="64" t="str">
        <f t="shared" si="8"/>
        <v>0</v>
      </c>
      <c r="Z111" s="64">
        <f t="shared" si="9"/>
        <v>0</v>
      </c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15.75" customHeight="1">
      <c r="A112" s="90">
        <v>43847.125121412035</v>
      </c>
      <c r="B112" s="70">
        <f>Parâmetros!G101*0.04*46.0055</f>
        <v>10.7468848</v>
      </c>
      <c r="C112" s="85">
        <f t="shared" si="46"/>
        <v>10.7468848</v>
      </c>
      <c r="D112" s="89">
        <f t="shared" si="47"/>
        <v>2.1493769600000001</v>
      </c>
      <c r="E112" s="53" t="str">
        <f t="shared" si="48"/>
        <v>1</v>
      </c>
      <c r="F112" s="62">
        <f t="shared" si="49"/>
        <v>-143.52178732000002</v>
      </c>
      <c r="G112" s="53" t="str">
        <f t="shared" si="50"/>
        <v>0</v>
      </c>
      <c r="H112" s="62">
        <f t="shared" si="51"/>
        <v>-30.760893660000008</v>
      </c>
      <c r="I112" s="53" t="str">
        <f t="shared" si="52"/>
        <v>0</v>
      </c>
      <c r="J112" s="62">
        <f t="shared" si="53"/>
        <v>90.838276418765432</v>
      </c>
      <c r="K112" s="53" t="str">
        <f t="shared" si="54"/>
        <v>0</v>
      </c>
      <c r="L112" s="62">
        <f t="shared" si="55"/>
        <v>82.490846625882355</v>
      </c>
      <c r="M112" s="66" t="str">
        <f t="shared" si="56"/>
        <v>0</v>
      </c>
      <c r="N112" s="69">
        <f t="shared" si="57"/>
        <v>2.1493769600000001</v>
      </c>
      <c r="O112" s="70">
        <v>260</v>
      </c>
      <c r="P112" s="3"/>
      <c r="Q112" s="64" t="str">
        <f t="shared" si="0"/>
        <v>1</v>
      </c>
      <c r="R112" s="64">
        <f t="shared" si="1"/>
        <v>1</v>
      </c>
      <c r="S112" s="64" t="str">
        <f t="shared" si="2"/>
        <v>0</v>
      </c>
      <c r="T112" s="64">
        <f t="shared" si="3"/>
        <v>0</v>
      </c>
      <c r="U112" s="64" t="str">
        <f t="shared" si="4"/>
        <v>0</v>
      </c>
      <c r="V112" s="64">
        <f t="shared" si="5"/>
        <v>0</v>
      </c>
      <c r="W112" s="64" t="str">
        <f t="shared" si="6"/>
        <v>0</v>
      </c>
      <c r="X112" s="64">
        <f t="shared" si="7"/>
        <v>0</v>
      </c>
      <c r="Y112" s="64" t="str">
        <f t="shared" si="8"/>
        <v>0</v>
      </c>
      <c r="Z112" s="64">
        <f t="shared" si="9"/>
        <v>0</v>
      </c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15.75" customHeight="1">
      <c r="A113" s="90">
        <v>43847.166788136572</v>
      </c>
      <c r="B113" s="70">
        <f>Parâmetros!G102*0.04*46.0055</f>
        <v>11.501374999999999</v>
      </c>
      <c r="C113" s="85">
        <f t="shared" si="46"/>
        <v>11.501374999999999</v>
      </c>
      <c r="D113" s="89">
        <f t="shared" si="47"/>
        <v>2.3002750000000001</v>
      </c>
      <c r="E113" s="53" t="str">
        <f t="shared" si="48"/>
        <v>1</v>
      </c>
      <c r="F113" s="62">
        <f t="shared" si="49"/>
        <v>-142.78615937500001</v>
      </c>
      <c r="G113" s="53" t="str">
        <f t="shared" si="50"/>
        <v>0</v>
      </c>
      <c r="H113" s="62">
        <f t="shared" si="51"/>
        <v>-30.393079687500006</v>
      </c>
      <c r="I113" s="53" t="str">
        <f t="shared" si="52"/>
        <v>0</v>
      </c>
      <c r="J113" s="62">
        <f t="shared" si="53"/>
        <v>90.911862499999998</v>
      </c>
      <c r="K113" s="53" t="str">
        <f t="shared" si="54"/>
        <v>0</v>
      </c>
      <c r="L113" s="62">
        <f t="shared" si="55"/>
        <v>82.570733823529423</v>
      </c>
      <c r="M113" s="66" t="str">
        <f t="shared" si="56"/>
        <v>0</v>
      </c>
      <c r="N113" s="69">
        <f t="shared" si="57"/>
        <v>2.3002750000000001</v>
      </c>
      <c r="O113" s="70">
        <v>260</v>
      </c>
      <c r="P113" s="3"/>
      <c r="Q113" s="64" t="str">
        <f t="shared" si="0"/>
        <v>1</v>
      </c>
      <c r="R113" s="64">
        <f t="shared" si="1"/>
        <v>1</v>
      </c>
      <c r="S113" s="64" t="str">
        <f t="shared" si="2"/>
        <v>0</v>
      </c>
      <c r="T113" s="64">
        <f t="shared" si="3"/>
        <v>0</v>
      </c>
      <c r="U113" s="64" t="str">
        <f t="shared" si="4"/>
        <v>0</v>
      </c>
      <c r="V113" s="64">
        <f t="shared" si="5"/>
        <v>0</v>
      </c>
      <c r="W113" s="64" t="str">
        <f t="shared" si="6"/>
        <v>0</v>
      </c>
      <c r="X113" s="64">
        <f t="shared" si="7"/>
        <v>0</v>
      </c>
      <c r="Y113" s="64" t="str">
        <f t="shared" si="8"/>
        <v>0</v>
      </c>
      <c r="Z113" s="64">
        <f t="shared" si="9"/>
        <v>0</v>
      </c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15.75" customHeight="1">
      <c r="A114" s="90">
        <v>43847.208454861109</v>
      </c>
      <c r="B114" s="70">
        <f>Parâmetros!G103*0.04*46.0055</f>
        <v>13.433605999999999</v>
      </c>
      <c r="C114" s="85">
        <f t="shared" si="46"/>
        <v>13.433605999999999</v>
      </c>
      <c r="D114" s="89">
        <f t="shared" si="47"/>
        <v>2.6867211999999996</v>
      </c>
      <c r="E114" s="53" t="str">
        <f t="shared" si="48"/>
        <v>1</v>
      </c>
      <c r="F114" s="62">
        <f t="shared" si="49"/>
        <v>-140.90223415</v>
      </c>
      <c r="G114" s="53" t="str">
        <f t="shared" si="50"/>
        <v>0</v>
      </c>
      <c r="H114" s="62">
        <f t="shared" si="51"/>
        <v>-29.451117074999999</v>
      </c>
      <c r="I114" s="53" t="str">
        <f t="shared" si="52"/>
        <v>0</v>
      </c>
      <c r="J114" s="62">
        <f t="shared" si="53"/>
        <v>91.100314659259254</v>
      </c>
      <c r="K114" s="53" t="str">
        <f t="shared" si="54"/>
        <v>0</v>
      </c>
      <c r="L114" s="62">
        <f t="shared" si="55"/>
        <v>82.775322988235303</v>
      </c>
      <c r="M114" s="66" t="str">
        <f t="shared" si="56"/>
        <v>0</v>
      </c>
      <c r="N114" s="69">
        <f t="shared" si="57"/>
        <v>2.6867211999999996</v>
      </c>
      <c r="O114" s="70">
        <v>260</v>
      </c>
      <c r="P114" s="3"/>
      <c r="Q114" s="64" t="str">
        <f t="shared" si="0"/>
        <v>1</v>
      </c>
      <c r="R114" s="64">
        <f t="shared" si="1"/>
        <v>1</v>
      </c>
      <c r="S114" s="64" t="str">
        <f t="shared" si="2"/>
        <v>0</v>
      </c>
      <c r="T114" s="64">
        <f t="shared" si="3"/>
        <v>0</v>
      </c>
      <c r="U114" s="64" t="str">
        <f t="shared" si="4"/>
        <v>0</v>
      </c>
      <c r="V114" s="64">
        <f t="shared" si="5"/>
        <v>0</v>
      </c>
      <c r="W114" s="64" t="str">
        <f t="shared" si="6"/>
        <v>0</v>
      </c>
      <c r="X114" s="64">
        <f t="shared" si="7"/>
        <v>0</v>
      </c>
      <c r="Y114" s="64" t="str">
        <f t="shared" si="8"/>
        <v>0</v>
      </c>
      <c r="Z114" s="64">
        <f t="shared" si="9"/>
        <v>0</v>
      </c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15.75" customHeight="1">
      <c r="A115" s="90">
        <v>43847.250121585646</v>
      </c>
      <c r="B115" s="70">
        <f>Parâmetros!G104*0.04*46.0055</f>
        <v>16.874817400000001</v>
      </c>
      <c r="C115" s="85">
        <f t="shared" si="46"/>
        <v>16.874817400000001</v>
      </c>
      <c r="D115" s="89">
        <f t="shared" si="47"/>
        <v>3.3749634799999999</v>
      </c>
      <c r="E115" s="53" t="str">
        <f t="shared" si="48"/>
        <v>1</v>
      </c>
      <c r="F115" s="62">
        <f t="shared" si="49"/>
        <v>-137.54705303499998</v>
      </c>
      <c r="G115" s="53" t="str">
        <f t="shared" si="50"/>
        <v>0</v>
      </c>
      <c r="H115" s="62">
        <f t="shared" si="51"/>
        <v>-27.773526517499988</v>
      </c>
      <c r="I115" s="53" t="str">
        <f t="shared" si="52"/>
        <v>0</v>
      </c>
      <c r="J115" s="62">
        <f t="shared" si="53"/>
        <v>91.435938980987657</v>
      </c>
      <c r="K115" s="53" t="str">
        <f t="shared" si="54"/>
        <v>0</v>
      </c>
      <c r="L115" s="62">
        <f t="shared" si="55"/>
        <v>83.139686548235289</v>
      </c>
      <c r="M115" s="66" t="str">
        <f t="shared" si="56"/>
        <v>0</v>
      </c>
      <c r="N115" s="69">
        <f t="shared" si="57"/>
        <v>3.3749634799999999</v>
      </c>
      <c r="O115" s="70">
        <v>260</v>
      </c>
      <c r="P115" s="3"/>
      <c r="Q115" s="64" t="str">
        <f t="shared" si="0"/>
        <v>1</v>
      </c>
      <c r="R115" s="64">
        <f t="shared" si="1"/>
        <v>1</v>
      </c>
      <c r="S115" s="64" t="str">
        <f t="shared" si="2"/>
        <v>0</v>
      </c>
      <c r="T115" s="64">
        <f t="shared" si="3"/>
        <v>0</v>
      </c>
      <c r="U115" s="64" t="str">
        <f t="shared" si="4"/>
        <v>0</v>
      </c>
      <c r="V115" s="64">
        <f t="shared" si="5"/>
        <v>0</v>
      </c>
      <c r="W115" s="64" t="str">
        <f t="shared" si="6"/>
        <v>0</v>
      </c>
      <c r="X115" s="64">
        <f t="shared" si="7"/>
        <v>0</v>
      </c>
      <c r="Y115" s="64" t="str">
        <f t="shared" si="8"/>
        <v>0</v>
      </c>
      <c r="Z115" s="64">
        <f t="shared" si="9"/>
        <v>0</v>
      </c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15.75" customHeight="1">
      <c r="A116" s="90">
        <v>43847.291788310184</v>
      </c>
      <c r="B116" s="70">
        <f>Parâmetros!G105*0.04*46.0055</f>
        <v>28.265779199999997</v>
      </c>
      <c r="C116" s="85">
        <f t="shared" si="46"/>
        <v>28.265779199999997</v>
      </c>
      <c r="D116" s="89">
        <f t="shared" si="47"/>
        <v>5.6531558399999993</v>
      </c>
      <c r="E116" s="53" t="str">
        <f t="shared" si="48"/>
        <v>1</v>
      </c>
      <c r="F116" s="62">
        <f t="shared" si="49"/>
        <v>-126.44086528000003</v>
      </c>
      <c r="G116" s="53" t="str">
        <f t="shared" si="50"/>
        <v>0</v>
      </c>
      <c r="H116" s="62">
        <f t="shared" si="51"/>
        <v>-22.220432640000013</v>
      </c>
      <c r="I116" s="53" t="str">
        <f t="shared" si="52"/>
        <v>0</v>
      </c>
      <c r="J116" s="62">
        <f t="shared" si="53"/>
        <v>92.546909329382714</v>
      </c>
      <c r="K116" s="53" t="str">
        <f t="shared" si="54"/>
        <v>0</v>
      </c>
      <c r="L116" s="62">
        <f t="shared" si="55"/>
        <v>84.345788385882358</v>
      </c>
      <c r="M116" s="66" t="str">
        <f t="shared" si="56"/>
        <v>0</v>
      </c>
      <c r="N116" s="69">
        <f t="shared" si="57"/>
        <v>5.6531558399999993</v>
      </c>
      <c r="O116" s="70">
        <v>260</v>
      </c>
      <c r="P116" s="3"/>
      <c r="Q116" s="64" t="str">
        <f t="shared" si="0"/>
        <v>1</v>
      </c>
      <c r="R116" s="64">
        <f t="shared" si="1"/>
        <v>1</v>
      </c>
      <c r="S116" s="64" t="str">
        <f t="shared" si="2"/>
        <v>0</v>
      </c>
      <c r="T116" s="64">
        <f t="shared" si="3"/>
        <v>0</v>
      </c>
      <c r="U116" s="64" t="str">
        <f t="shared" si="4"/>
        <v>0</v>
      </c>
      <c r="V116" s="64">
        <f t="shared" si="5"/>
        <v>0</v>
      </c>
      <c r="W116" s="64" t="str">
        <f t="shared" si="6"/>
        <v>0</v>
      </c>
      <c r="X116" s="64">
        <f t="shared" si="7"/>
        <v>0</v>
      </c>
      <c r="Y116" s="64" t="str">
        <f t="shared" si="8"/>
        <v>0</v>
      </c>
      <c r="Z116" s="64">
        <f t="shared" si="9"/>
        <v>0</v>
      </c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15.75" customHeight="1">
      <c r="A117" s="90">
        <v>43847.333455034721</v>
      </c>
      <c r="B117" s="70">
        <f>Parâmetros!G106*0.04*46.0055</f>
        <v>24.640545800000002</v>
      </c>
      <c r="C117" s="85">
        <f t="shared" si="46"/>
        <v>24.640545800000002</v>
      </c>
      <c r="D117" s="89">
        <f t="shared" si="47"/>
        <v>4.92810916</v>
      </c>
      <c r="E117" s="53" t="str">
        <f t="shared" si="48"/>
        <v>1</v>
      </c>
      <c r="F117" s="62">
        <f t="shared" si="49"/>
        <v>-129.97546784499997</v>
      </c>
      <c r="G117" s="53" t="str">
        <f t="shared" si="50"/>
        <v>0</v>
      </c>
      <c r="H117" s="62">
        <f t="shared" si="51"/>
        <v>-23.987733922499984</v>
      </c>
      <c r="I117" s="53" t="str">
        <f t="shared" si="52"/>
        <v>0</v>
      </c>
      <c r="J117" s="62">
        <f t="shared" si="53"/>
        <v>92.193337182962964</v>
      </c>
      <c r="K117" s="53" t="str">
        <f t="shared" si="54"/>
        <v>0</v>
      </c>
      <c r="L117" s="62">
        <f t="shared" si="55"/>
        <v>83.961940143529404</v>
      </c>
      <c r="M117" s="66" t="str">
        <f t="shared" si="56"/>
        <v>0</v>
      </c>
      <c r="N117" s="69">
        <f t="shared" si="57"/>
        <v>4.92810916</v>
      </c>
      <c r="O117" s="70">
        <v>260</v>
      </c>
      <c r="P117" s="3"/>
      <c r="Q117" s="64" t="str">
        <f t="shared" si="0"/>
        <v>1</v>
      </c>
      <c r="R117" s="64">
        <f t="shared" si="1"/>
        <v>1</v>
      </c>
      <c r="S117" s="64" t="str">
        <f t="shared" si="2"/>
        <v>0</v>
      </c>
      <c r="T117" s="64">
        <f t="shared" si="3"/>
        <v>0</v>
      </c>
      <c r="U117" s="64" t="str">
        <f t="shared" si="4"/>
        <v>0</v>
      </c>
      <c r="V117" s="64">
        <f t="shared" si="5"/>
        <v>0</v>
      </c>
      <c r="W117" s="64" t="str">
        <f t="shared" si="6"/>
        <v>0</v>
      </c>
      <c r="X117" s="64">
        <f t="shared" si="7"/>
        <v>0</v>
      </c>
      <c r="Y117" s="64" t="str">
        <f t="shared" si="8"/>
        <v>0</v>
      </c>
      <c r="Z117" s="64">
        <f t="shared" si="9"/>
        <v>0</v>
      </c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15.75" customHeight="1">
      <c r="A118" s="90">
        <v>43847.375121759258</v>
      </c>
      <c r="B118" s="70">
        <f>Parâmetros!G107*0.04*46.0055</f>
        <v>24.640545800000002</v>
      </c>
      <c r="C118" s="85">
        <f t="shared" si="46"/>
        <v>24.640545800000002</v>
      </c>
      <c r="D118" s="89">
        <f t="shared" si="47"/>
        <v>4.92810916</v>
      </c>
      <c r="E118" s="53" t="str">
        <f t="shared" si="48"/>
        <v>1</v>
      </c>
      <c r="F118" s="62">
        <f t="shared" si="49"/>
        <v>-129.97546784499997</v>
      </c>
      <c r="G118" s="53" t="str">
        <f t="shared" si="50"/>
        <v>0</v>
      </c>
      <c r="H118" s="62">
        <f t="shared" si="51"/>
        <v>-23.987733922499984</v>
      </c>
      <c r="I118" s="53" t="str">
        <f t="shared" si="52"/>
        <v>0</v>
      </c>
      <c r="J118" s="62">
        <f t="shared" si="53"/>
        <v>92.193337182962964</v>
      </c>
      <c r="K118" s="53" t="str">
        <f t="shared" si="54"/>
        <v>0</v>
      </c>
      <c r="L118" s="62">
        <f t="shared" si="55"/>
        <v>83.961940143529404</v>
      </c>
      <c r="M118" s="66" t="str">
        <f t="shared" si="56"/>
        <v>0</v>
      </c>
      <c r="N118" s="69">
        <f t="shared" si="57"/>
        <v>4.92810916</v>
      </c>
      <c r="O118" s="70">
        <v>260</v>
      </c>
      <c r="P118" s="3"/>
      <c r="Q118" s="64" t="str">
        <f t="shared" si="0"/>
        <v>1</v>
      </c>
      <c r="R118" s="64">
        <f t="shared" si="1"/>
        <v>1</v>
      </c>
      <c r="S118" s="64" t="str">
        <f t="shared" si="2"/>
        <v>0</v>
      </c>
      <c r="T118" s="64">
        <f t="shared" si="3"/>
        <v>0</v>
      </c>
      <c r="U118" s="64" t="str">
        <f t="shared" si="4"/>
        <v>0</v>
      </c>
      <c r="V118" s="64">
        <f t="shared" si="5"/>
        <v>0</v>
      </c>
      <c r="W118" s="64" t="str">
        <f t="shared" si="6"/>
        <v>0</v>
      </c>
      <c r="X118" s="64">
        <f t="shared" si="7"/>
        <v>0</v>
      </c>
      <c r="Y118" s="64" t="str">
        <f t="shared" si="8"/>
        <v>0</v>
      </c>
      <c r="Z118" s="64">
        <f t="shared" si="9"/>
        <v>0</v>
      </c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15.75" customHeight="1">
      <c r="A119" s="90">
        <v>43847.416788483795</v>
      </c>
      <c r="B119" s="70">
        <f>Parâmetros!G108*0.04*46.0055</f>
        <v>17.261263599999999</v>
      </c>
      <c r="C119" s="85">
        <f t="shared" si="46"/>
        <v>17.261263599999999</v>
      </c>
      <c r="D119" s="89">
        <f t="shared" si="47"/>
        <v>3.4522527199999997</v>
      </c>
      <c r="E119" s="53" t="str">
        <f t="shared" si="48"/>
        <v>1</v>
      </c>
      <c r="F119" s="62">
        <f t="shared" si="49"/>
        <v>-137.17026798999999</v>
      </c>
      <c r="G119" s="53" t="str">
        <f t="shared" si="50"/>
        <v>0</v>
      </c>
      <c r="H119" s="62">
        <f t="shared" si="51"/>
        <v>-27.585133994999993</v>
      </c>
      <c r="I119" s="53" t="str">
        <f t="shared" si="52"/>
        <v>0</v>
      </c>
      <c r="J119" s="62">
        <f t="shared" si="53"/>
        <v>91.4736294128395</v>
      </c>
      <c r="K119" s="53" t="str">
        <f t="shared" si="54"/>
        <v>0</v>
      </c>
      <c r="L119" s="62">
        <f t="shared" si="55"/>
        <v>83.180604381176465</v>
      </c>
      <c r="M119" s="66" t="str">
        <f t="shared" si="56"/>
        <v>0</v>
      </c>
      <c r="N119" s="69">
        <f t="shared" si="57"/>
        <v>3.4522527199999997</v>
      </c>
      <c r="O119" s="70">
        <v>260</v>
      </c>
      <c r="P119" s="3"/>
      <c r="Q119" s="64" t="str">
        <f t="shared" si="0"/>
        <v>1</v>
      </c>
      <c r="R119" s="64">
        <f t="shared" si="1"/>
        <v>1</v>
      </c>
      <c r="S119" s="64" t="str">
        <f t="shared" si="2"/>
        <v>0</v>
      </c>
      <c r="T119" s="64">
        <f t="shared" si="3"/>
        <v>0</v>
      </c>
      <c r="U119" s="64" t="str">
        <f t="shared" si="4"/>
        <v>0</v>
      </c>
      <c r="V119" s="64">
        <f t="shared" si="5"/>
        <v>0</v>
      </c>
      <c r="W119" s="64" t="str">
        <f t="shared" si="6"/>
        <v>0</v>
      </c>
      <c r="X119" s="64">
        <f t="shared" si="7"/>
        <v>0</v>
      </c>
      <c r="Y119" s="64" t="str">
        <f t="shared" si="8"/>
        <v>0</v>
      </c>
      <c r="Z119" s="64">
        <f t="shared" si="9"/>
        <v>0</v>
      </c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15.75" customHeight="1">
      <c r="A120" s="90">
        <v>43847.458455208332</v>
      </c>
      <c r="B120" s="70">
        <f>Parâmetros!G109*0.04*46.0055</f>
        <v>16.966828400000001</v>
      </c>
      <c r="C120" s="85">
        <f t="shared" si="46"/>
        <v>16.966828400000001</v>
      </c>
      <c r="D120" s="89">
        <f t="shared" si="47"/>
        <v>3.3933656800000001</v>
      </c>
      <c r="E120" s="53" t="str">
        <f t="shared" si="48"/>
        <v>1</v>
      </c>
      <c r="F120" s="62">
        <f t="shared" si="49"/>
        <v>-137.45734231</v>
      </c>
      <c r="G120" s="53" t="str">
        <f t="shared" si="50"/>
        <v>0</v>
      </c>
      <c r="H120" s="62">
        <f t="shared" si="51"/>
        <v>-27.728671155000001</v>
      </c>
      <c r="I120" s="53" t="str">
        <f t="shared" si="52"/>
        <v>0</v>
      </c>
      <c r="J120" s="62">
        <f t="shared" si="53"/>
        <v>91.444912893333338</v>
      </c>
      <c r="K120" s="53" t="str">
        <f t="shared" si="54"/>
        <v>0</v>
      </c>
      <c r="L120" s="62">
        <f t="shared" si="55"/>
        <v>83.149428889411766</v>
      </c>
      <c r="M120" s="66" t="str">
        <f t="shared" si="56"/>
        <v>0</v>
      </c>
      <c r="N120" s="69">
        <f t="shared" si="57"/>
        <v>3.3933656800000001</v>
      </c>
      <c r="O120" s="70">
        <v>260</v>
      </c>
      <c r="P120" s="3"/>
      <c r="Q120" s="64" t="str">
        <f t="shared" si="0"/>
        <v>1</v>
      </c>
      <c r="R120" s="64">
        <f t="shared" si="1"/>
        <v>1</v>
      </c>
      <c r="S120" s="64" t="str">
        <f t="shared" si="2"/>
        <v>0</v>
      </c>
      <c r="T120" s="64">
        <f t="shared" si="3"/>
        <v>0</v>
      </c>
      <c r="U120" s="64" t="str">
        <f t="shared" si="4"/>
        <v>0</v>
      </c>
      <c r="V120" s="64">
        <f t="shared" si="5"/>
        <v>0</v>
      </c>
      <c r="W120" s="64" t="str">
        <f t="shared" si="6"/>
        <v>0</v>
      </c>
      <c r="X120" s="64">
        <f t="shared" si="7"/>
        <v>0</v>
      </c>
      <c r="Y120" s="64" t="str">
        <f t="shared" si="8"/>
        <v>0</v>
      </c>
      <c r="Z120" s="64">
        <f t="shared" si="9"/>
        <v>0</v>
      </c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15.75" customHeight="1">
      <c r="A121" s="90">
        <v>43847.50012193287</v>
      </c>
      <c r="B121" s="70">
        <f>Parâmetros!G110*0.04*46.0055</f>
        <v>17.886938400000002</v>
      </c>
      <c r="C121" s="85">
        <f t="shared" si="46"/>
        <v>17.886938400000002</v>
      </c>
      <c r="D121" s="89">
        <f t="shared" si="47"/>
        <v>3.5773876800000002</v>
      </c>
      <c r="E121" s="53" t="str">
        <f t="shared" si="48"/>
        <v>1</v>
      </c>
      <c r="F121" s="62">
        <f t="shared" si="49"/>
        <v>-136.56023506</v>
      </c>
      <c r="G121" s="53" t="str">
        <f t="shared" si="50"/>
        <v>0</v>
      </c>
      <c r="H121" s="62">
        <f t="shared" si="51"/>
        <v>-27.280117529999998</v>
      </c>
      <c r="I121" s="53" t="str">
        <f t="shared" si="52"/>
        <v>0</v>
      </c>
      <c r="J121" s="62">
        <f t="shared" si="53"/>
        <v>91.534652016790119</v>
      </c>
      <c r="K121" s="53" t="str">
        <f t="shared" si="54"/>
        <v>0</v>
      </c>
      <c r="L121" s="62">
        <f t="shared" si="55"/>
        <v>83.24685230117646</v>
      </c>
      <c r="M121" s="66" t="str">
        <f t="shared" si="56"/>
        <v>0</v>
      </c>
      <c r="N121" s="69">
        <f t="shared" si="57"/>
        <v>3.5773876800000002</v>
      </c>
      <c r="O121" s="70">
        <v>260</v>
      </c>
      <c r="P121" s="3"/>
      <c r="Q121" s="64" t="str">
        <f t="shared" si="0"/>
        <v>1</v>
      </c>
      <c r="R121" s="64">
        <f t="shared" si="1"/>
        <v>1</v>
      </c>
      <c r="S121" s="64" t="str">
        <f t="shared" si="2"/>
        <v>0</v>
      </c>
      <c r="T121" s="64">
        <f t="shared" si="3"/>
        <v>0</v>
      </c>
      <c r="U121" s="64" t="str">
        <f t="shared" si="4"/>
        <v>0</v>
      </c>
      <c r="V121" s="64">
        <f t="shared" si="5"/>
        <v>0</v>
      </c>
      <c r="W121" s="64" t="str">
        <f t="shared" si="6"/>
        <v>0</v>
      </c>
      <c r="X121" s="64">
        <f t="shared" si="7"/>
        <v>0</v>
      </c>
      <c r="Y121" s="64" t="str">
        <f t="shared" si="8"/>
        <v>0</v>
      </c>
      <c r="Z121" s="64">
        <f t="shared" si="9"/>
        <v>0</v>
      </c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15.75" customHeight="1">
      <c r="A122" s="90">
        <v>43847.541788657407</v>
      </c>
      <c r="B122" s="70">
        <f>Parâmetros!G111*0.04*46.0055</f>
        <v>16.653991000000001</v>
      </c>
      <c r="C122" s="85">
        <f t="shared" si="46"/>
        <v>16.653991000000001</v>
      </c>
      <c r="D122" s="89">
        <f t="shared" si="47"/>
        <v>3.3307982000000003</v>
      </c>
      <c r="E122" s="53" t="str">
        <f t="shared" si="48"/>
        <v>1</v>
      </c>
      <c r="F122" s="62">
        <f t="shared" si="49"/>
        <v>-137.76235877500002</v>
      </c>
      <c r="G122" s="53" t="str">
        <f t="shared" si="50"/>
        <v>0</v>
      </c>
      <c r="H122" s="62">
        <f t="shared" si="51"/>
        <v>-27.881179387500012</v>
      </c>
      <c r="I122" s="53" t="str">
        <f t="shared" si="52"/>
        <v>0</v>
      </c>
      <c r="J122" s="62">
        <f t="shared" si="53"/>
        <v>91.414401591358029</v>
      </c>
      <c r="K122" s="53" t="str">
        <f t="shared" si="54"/>
        <v>0</v>
      </c>
      <c r="L122" s="62">
        <f t="shared" si="55"/>
        <v>83.116304929411754</v>
      </c>
      <c r="M122" s="66" t="str">
        <f t="shared" si="56"/>
        <v>0</v>
      </c>
      <c r="N122" s="69">
        <f t="shared" si="57"/>
        <v>3.3307982000000003</v>
      </c>
      <c r="O122" s="70">
        <v>260</v>
      </c>
      <c r="P122" s="3"/>
      <c r="Q122" s="64" t="str">
        <f t="shared" si="0"/>
        <v>1</v>
      </c>
      <c r="R122" s="64">
        <f t="shared" si="1"/>
        <v>1</v>
      </c>
      <c r="S122" s="64" t="str">
        <f t="shared" si="2"/>
        <v>0</v>
      </c>
      <c r="T122" s="64">
        <f t="shared" si="3"/>
        <v>0</v>
      </c>
      <c r="U122" s="64" t="str">
        <f t="shared" si="4"/>
        <v>0</v>
      </c>
      <c r="V122" s="64">
        <f t="shared" si="5"/>
        <v>0</v>
      </c>
      <c r="W122" s="64" t="str">
        <f t="shared" si="6"/>
        <v>0</v>
      </c>
      <c r="X122" s="64">
        <f t="shared" si="7"/>
        <v>0</v>
      </c>
      <c r="Y122" s="64" t="str">
        <f t="shared" si="8"/>
        <v>0</v>
      </c>
      <c r="Z122" s="64">
        <f t="shared" si="9"/>
        <v>0</v>
      </c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15.75" customHeight="1">
      <c r="A123" s="90">
        <v>43847.583455381944</v>
      </c>
      <c r="B123" s="70">
        <f>Parâmetros!G112*0.04*46.0055</f>
        <v>17.813329599999999</v>
      </c>
      <c r="C123" s="85">
        <f t="shared" si="46"/>
        <v>17.813329599999999</v>
      </c>
      <c r="D123" s="89">
        <f t="shared" si="47"/>
        <v>3.5626659199999997</v>
      </c>
      <c r="E123" s="53" t="str">
        <f t="shared" si="48"/>
        <v>1</v>
      </c>
      <c r="F123" s="62">
        <f t="shared" si="49"/>
        <v>-136.63200363999999</v>
      </c>
      <c r="G123" s="53" t="str">
        <f t="shared" si="50"/>
        <v>0</v>
      </c>
      <c r="H123" s="62">
        <f t="shared" si="51"/>
        <v>-27.316001819999997</v>
      </c>
      <c r="I123" s="53" t="str">
        <f t="shared" si="52"/>
        <v>0</v>
      </c>
      <c r="J123" s="62">
        <f t="shared" si="53"/>
        <v>91.527472886913586</v>
      </c>
      <c r="K123" s="53" t="str">
        <f t="shared" si="54"/>
        <v>0</v>
      </c>
      <c r="L123" s="62">
        <f t="shared" si="55"/>
        <v>83.239058428235296</v>
      </c>
      <c r="M123" s="66" t="str">
        <f t="shared" si="56"/>
        <v>0</v>
      </c>
      <c r="N123" s="69">
        <f t="shared" si="57"/>
        <v>3.5626659199999997</v>
      </c>
      <c r="O123" s="70">
        <v>260</v>
      </c>
      <c r="P123" s="3"/>
      <c r="Q123" s="64" t="str">
        <f t="shared" si="0"/>
        <v>1</v>
      </c>
      <c r="R123" s="64">
        <f t="shared" si="1"/>
        <v>1</v>
      </c>
      <c r="S123" s="64" t="str">
        <f t="shared" si="2"/>
        <v>0</v>
      </c>
      <c r="T123" s="64">
        <f t="shared" si="3"/>
        <v>0</v>
      </c>
      <c r="U123" s="64" t="str">
        <f t="shared" si="4"/>
        <v>0</v>
      </c>
      <c r="V123" s="64">
        <f t="shared" si="5"/>
        <v>0</v>
      </c>
      <c r="W123" s="64" t="str">
        <f t="shared" si="6"/>
        <v>0</v>
      </c>
      <c r="X123" s="64">
        <f t="shared" si="7"/>
        <v>0</v>
      </c>
      <c r="Y123" s="64" t="str">
        <f t="shared" si="8"/>
        <v>0</v>
      </c>
      <c r="Z123" s="64">
        <f t="shared" si="9"/>
        <v>0</v>
      </c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15.75" customHeight="1">
      <c r="A124" s="90">
        <v>43847.625122106481</v>
      </c>
      <c r="B124" s="70">
        <f>Parâmetros!G113*0.04*46.0055</f>
        <v>14.592944599999999</v>
      </c>
      <c r="C124" s="85">
        <f t="shared" si="46"/>
        <v>14.592944599999999</v>
      </c>
      <c r="D124" s="89">
        <f t="shared" si="47"/>
        <v>2.9185889199999999</v>
      </c>
      <c r="E124" s="53" t="str">
        <f t="shared" si="48"/>
        <v>1</v>
      </c>
      <c r="F124" s="62">
        <f t="shared" si="49"/>
        <v>-139.77187901499997</v>
      </c>
      <c r="G124" s="53" t="str">
        <f t="shared" si="50"/>
        <v>0</v>
      </c>
      <c r="H124" s="62">
        <f t="shared" si="51"/>
        <v>-28.885939507499984</v>
      </c>
      <c r="I124" s="53" t="str">
        <f t="shared" si="52"/>
        <v>0</v>
      </c>
      <c r="J124" s="62">
        <f t="shared" si="53"/>
        <v>91.213385954814811</v>
      </c>
      <c r="K124" s="53" t="str">
        <f t="shared" si="54"/>
        <v>0</v>
      </c>
      <c r="L124" s="62">
        <f t="shared" si="55"/>
        <v>82.89807648705883</v>
      </c>
      <c r="M124" s="66" t="str">
        <f t="shared" si="56"/>
        <v>0</v>
      </c>
      <c r="N124" s="69">
        <f t="shared" si="57"/>
        <v>2.9185889199999999</v>
      </c>
      <c r="O124" s="70">
        <v>260</v>
      </c>
      <c r="P124" s="3"/>
      <c r="Q124" s="64" t="str">
        <f t="shared" si="0"/>
        <v>1</v>
      </c>
      <c r="R124" s="64">
        <f t="shared" si="1"/>
        <v>1</v>
      </c>
      <c r="S124" s="64" t="str">
        <f t="shared" si="2"/>
        <v>0</v>
      </c>
      <c r="T124" s="64">
        <f t="shared" si="3"/>
        <v>0</v>
      </c>
      <c r="U124" s="64" t="str">
        <f t="shared" si="4"/>
        <v>0</v>
      </c>
      <c r="V124" s="64">
        <f t="shared" si="5"/>
        <v>0</v>
      </c>
      <c r="W124" s="64" t="str">
        <f t="shared" si="6"/>
        <v>0</v>
      </c>
      <c r="X124" s="64">
        <f t="shared" si="7"/>
        <v>0</v>
      </c>
      <c r="Y124" s="64" t="str">
        <f t="shared" si="8"/>
        <v>0</v>
      </c>
      <c r="Z124" s="64">
        <f t="shared" si="9"/>
        <v>0</v>
      </c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15.75" customHeight="1">
      <c r="A125" s="90">
        <v>43847.666788831018</v>
      </c>
      <c r="B125" s="70">
        <f>Parâmetros!G114*0.04*46.0055</f>
        <v>13.212779599999999</v>
      </c>
      <c r="C125" s="85">
        <f t="shared" si="46"/>
        <v>13.212779599999999</v>
      </c>
      <c r="D125" s="89">
        <f t="shared" si="47"/>
        <v>2.6425559199999999</v>
      </c>
      <c r="E125" s="53" t="str">
        <f t="shared" si="48"/>
        <v>1</v>
      </c>
      <c r="F125" s="62">
        <f t="shared" si="49"/>
        <v>-141.11753988999999</v>
      </c>
      <c r="G125" s="53" t="str">
        <f t="shared" si="50"/>
        <v>0</v>
      </c>
      <c r="H125" s="62">
        <f t="shared" si="51"/>
        <v>-29.558769944999995</v>
      </c>
      <c r="I125" s="53" t="str">
        <f t="shared" si="52"/>
        <v>0</v>
      </c>
      <c r="J125" s="62">
        <f t="shared" si="53"/>
        <v>91.078777269629626</v>
      </c>
      <c r="K125" s="53" t="str">
        <f t="shared" si="54"/>
        <v>0</v>
      </c>
      <c r="L125" s="62">
        <f t="shared" si="55"/>
        <v>82.751941369411767</v>
      </c>
      <c r="M125" s="66" t="str">
        <f t="shared" si="56"/>
        <v>0</v>
      </c>
      <c r="N125" s="69">
        <f t="shared" si="57"/>
        <v>2.6425559199999999</v>
      </c>
      <c r="O125" s="70">
        <v>260</v>
      </c>
      <c r="P125" s="3"/>
      <c r="Q125" s="64" t="str">
        <f t="shared" si="0"/>
        <v>1</v>
      </c>
      <c r="R125" s="64">
        <f t="shared" si="1"/>
        <v>1</v>
      </c>
      <c r="S125" s="64" t="str">
        <f t="shared" si="2"/>
        <v>0</v>
      </c>
      <c r="T125" s="64">
        <f t="shared" si="3"/>
        <v>0</v>
      </c>
      <c r="U125" s="64" t="str">
        <f t="shared" si="4"/>
        <v>0</v>
      </c>
      <c r="V125" s="64">
        <f t="shared" si="5"/>
        <v>0</v>
      </c>
      <c r="W125" s="64" t="str">
        <f t="shared" si="6"/>
        <v>0</v>
      </c>
      <c r="X125" s="64">
        <f t="shared" si="7"/>
        <v>0</v>
      </c>
      <c r="Y125" s="64" t="str">
        <f t="shared" si="8"/>
        <v>0</v>
      </c>
      <c r="Z125" s="64">
        <f t="shared" si="9"/>
        <v>0</v>
      </c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15.75" customHeight="1">
      <c r="A126" s="90">
        <v>43847.708455555556</v>
      </c>
      <c r="B126" s="70"/>
      <c r="C126" s="85"/>
      <c r="D126" s="89"/>
      <c r="E126" s="53"/>
      <c r="F126" s="62"/>
      <c r="G126" s="53"/>
      <c r="H126" s="62"/>
      <c r="I126" s="53"/>
      <c r="J126" s="62"/>
      <c r="K126" s="53"/>
      <c r="L126" s="62"/>
      <c r="M126" s="66"/>
      <c r="N126" s="69"/>
      <c r="O126" s="70">
        <v>260</v>
      </c>
      <c r="P126" s="3"/>
      <c r="Q126" s="64" t="str">
        <f t="shared" si="0"/>
        <v>1</v>
      </c>
      <c r="R126" s="64">
        <f t="shared" si="1"/>
        <v>1</v>
      </c>
      <c r="S126" s="64" t="str">
        <f t="shared" si="2"/>
        <v>0</v>
      </c>
      <c r="T126" s="64">
        <f t="shared" si="3"/>
        <v>0</v>
      </c>
      <c r="U126" s="64" t="str">
        <f t="shared" si="4"/>
        <v>0</v>
      </c>
      <c r="V126" s="64">
        <f t="shared" si="5"/>
        <v>0</v>
      </c>
      <c r="W126" s="64" t="str">
        <f t="shared" si="6"/>
        <v>0</v>
      </c>
      <c r="X126" s="64">
        <f t="shared" si="7"/>
        <v>0</v>
      </c>
      <c r="Y126" s="64" t="str">
        <f t="shared" si="8"/>
        <v>0</v>
      </c>
      <c r="Z126" s="64">
        <f t="shared" si="9"/>
        <v>0</v>
      </c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15.75" customHeight="1">
      <c r="A127" s="90">
        <v>43847.750122280093</v>
      </c>
      <c r="B127" s="70">
        <f>Parâmetros!G116*0.04*46.0055</f>
        <v>20.003191399999999</v>
      </c>
      <c r="C127" s="85">
        <f t="shared" ref="C127:C160" si="58">B127</f>
        <v>20.003191399999999</v>
      </c>
      <c r="D127" s="89">
        <f t="shared" ref="D127:D160" si="59">(((C127-$B$4)/($B$5-$B$4))*($B$7-$B$6))+$B$6</f>
        <v>4.0006382799999995</v>
      </c>
      <c r="E127" s="53" t="str">
        <f t="shared" ref="E127:E160" si="60">IF(AND(D127&lt;=40,D127&gt;=0),"1","0")</f>
        <v>1</v>
      </c>
      <c r="F127" s="62">
        <f t="shared" ref="F127:F160" si="61">(((C127-$C$4)/($C$5-$C$4))*($C$7-$C$6))+$C$6</f>
        <v>-134.49688838500001</v>
      </c>
      <c r="G127" s="53" t="str">
        <f t="shared" ref="G127:G160" si="62">IF(AND(F127&lt;=80,F127&gt;41),"1","0")</f>
        <v>0</v>
      </c>
      <c r="H127" s="62">
        <f t="shared" ref="H127:H160" si="63">(((C127-$D$4)/($D$5-$D$4))*($D$7-$D$6))+$D$6</f>
        <v>-26.248444192500003</v>
      </c>
      <c r="I127" s="53" t="str">
        <f t="shared" ref="I127:I160" si="64">IF(AND(H127&lt;=120,H127&gt;81),"1","0")</f>
        <v>0</v>
      </c>
      <c r="J127" s="62">
        <f t="shared" ref="J127:J160" si="65">(((C127-$E$4)/($E$5-$E$4))*($E$7-$E$6))+$E$6</f>
        <v>91.741052000740737</v>
      </c>
      <c r="K127" s="53" t="str">
        <f t="shared" ref="K127:K160" si="66">IF(AND(J127&lt;=200,J127&gt;121),"1","0")</f>
        <v>0</v>
      </c>
      <c r="L127" s="62">
        <f t="shared" ref="L127:L160" si="67">(((C127-$F$4)/($F$5-$F$4))*($F$7-$F$6))+$F$6</f>
        <v>83.470926148235307</v>
      </c>
      <c r="M127" s="66" t="str">
        <f t="shared" ref="M127:M160" si="68">IF(AND(L127&lt;999,L127&gt;201),"1","0")</f>
        <v>0</v>
      </c>
      <c r="N127" s="69">
        <f t="shared" ref="N127:N160" si="69">(D127*E127)+(F127*G127)+(H127*I127)+(J127*K127)+(L127*M127)</f>
        <v>4.0006382799999995</v>
      </c>
      <c r="O127" s="70">
        <v>260</v>
      </c>
      <c r="P127" s="3"/>
      <c r="Q127" s="64" t="str">
        <f t="shared" si="0"/>
        <v>1</v>
      </c>
      <c r="R127" s="64">
        <f t="shared" si="1"/>
        <v>1</v>
      </c>
      <c r="S127" s="64" t="str">
        <f t="shared" si="2"/>
        <v>0</v>
      </c>
      <c r="T127" s="64">
        <f t="shared" si="3"/>
        <v>0</v>
      </c>
      <c r="U127" s="64" t="str">
        <f t="shared" si="4"/>
        <v>0</v>
      </c>
      <c r="V127" s="64">
        <f t="shared" si="5"/>
        <v>0</v>
      </c>
      <c r="W127" s="64" t="str">
        <f t="shared" si="6"/>
        <v>0</v>
      </c>
      <c r="X127" s="64">
        <f t="shared" si="7"/>
        <v>0</v>
      </c>
      <c r="Y127" s="64" t="str">
        <f t="shared" si="8"/>
        <v>0</v>
      </c>
      <c r="Z127" s="64">
        <f t="shared" si="9"/>
        <v>0</v>
      </c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15.75" customHeight="1">
      <c r="A128" s="90">
        <v>43847.79178900463</v>
      </c>
      <c r="B128" s="70">
        <f>Parâmetros!G117*0.04*46.0055</f>
        <v>18.7150374</v>
      </c>
      <c r="C128" s="85">
        <f t="shared" si="58"/>
        <v>18.7150374</v>
      </c>
      <c r="D128" s="89">
        <f t="shared" si="59"/>
        <v>3.7430074800000002</v>
      </c>
      <c r="E128" s="53" t="str">
        <f t="shared" si="60"/>
        <v>1</v>
      </c>
      <c r="F128" s="62">
        <f t="shared" si="61"/>
        <v>-135.752838535</v>
      </c>
      <c r="G128" s="53" t="str">
        <f t="shared" si="62"/>
        <v>0</v>
      </c>
      <c r="H128" s="62">
        <f t="shared" si="63"/>
        <v>-26.876419267499998</v>
      </c>
      <c r="I128" s="53" t="str">
        <f t="shared" si="64"/>
        <v>0</v>
      </c>
      <c r="J128" s="62">
        <f t="shared" si="65"/>
        <v>91.615417227901247</v>
      </c>
      <c r="K128" s="53" t="str">
        <f t="shared" si="66"/>
        <v>0</v>
      </c>
      <c r="L128" s="62">
        <f t="shared" si="67"/>
        <v>83.334533371764721</v>
      </c>
      <c r="M128" s="66" t="str">
        <f t="shared" si="68"/>
        <v>0</v>
      </c>
      <c r="N128" s="69">
        <f t="shared" si="69"/>
        <v>3.7430074800000002</v>
      </c>
      <c r="O128" s="70">
        <v>260</v>
      </c>
      <c r="P128" s="3"/>
      <c r="Q128" s="64" t="str">
        <f t="shared" si="0"/>
        <v>1</v>
      </c>
      <c r="R128" s="64">
        <f t="shared" si="1"/>
        <v>1</v>
      </c>
      <c r="S128" s="64" t="str">
        <f t="shared" si="2"/>
        <v>0</v>
      </c>
      <c r="T128" s="64">
        <f t="shared" si="3"/>
        <v>0</v>
      </c>
      <c r="U128" s="64" t="str">
        <f t="shared" si="4"/>
        <v>0</v>
      </c>
      <c r="V128" s="64">
        <f t="shared" si="5"/>
        <v>0</v>
      </c>
      <c r="W128" s="64" t="str">
        <f t="shared" si="6"/>
        <v>0</v>
      </c>
      <c r="X128" s="64">
        <f t="shared" si="7"/>
        <v>0</v>
      </c>
      <c r="Y128" s="64" t="str">
        <f t="shared" si="8"/>
        <v>0</v>
      </c>
      <c r="Z128" s="64">
        <f t="shared" si="9"/>
        <v>0</v>
      </c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15.75" customHeight="1">
      <c r="A129" s="90">
        <v>43847.833455729167</v>
      </c>
      <c r="B129" s="70">
        <f>Parâmetros!G118*0.04*46.0055</f>
        <v>22.542694999999998</v>
      </c>
      <c r="C129" s="85">
        <f t="shared" si="58"/>
        <v>22.542694999999998</v>
      </c>
      <c r="D129" s="89">
        <f t="shared" si="59"/>
        <v>4.5085389999999999</v>
      </c>
      <c r="E129" s="53" t="str">
        <f t="shared" si="60"/>
        <v>1</v>
      </c>
      <c r="F129" s="62">
        <f t="shared" si="61"/>
        <v>-132.02087237500001</v>
      </c>
      <c r="G129" s="53" t="str">
        <f t="shared" si="62"/>
        <v>0</v>
      </c>
      <c r="H129" s="62">
        <f t="shared" si="63"/>
        <v>-25.010436187500005</v>
      </c>
      <c r="I129" s="53" t="str">
        <f t="shared" si="64"/>
        <v>0</v>
      </c>
      <c r="J129" s="62">
        <f t="shared" si="65"/>
        <v>91.988731981481479</v>
      </c>
      <c r="K129" s="53" t="str">
        <f t="shared" si="66"/>
        <v>0</v>
      </c>
      <c r="L129" s="62">
        <f t="shared" si="67"/>
        <v>83.739814764705883</v>
      </c>
      <c r="M129" s="66" t="str">
        <f t="shared" si="68"/>
        <v>0</v>
      </c>
      <c r="N129" s="69">
        <f t="shared" si="69"/>
        <v>4.5085389999999999</v>
      </c>
      <c r="O129" s="70">
        <v>260</v>
      </c>
      <c r="P129" s="3"/>
      <c r="Q129" s="64" t="str">
        <f t="shared" si="0"/>
        <v>1</v>
      </c>
      <c r="R129" s="64">
        <f t="shared" si="1"/>
        <v>1</v>
      </c>
      <c r="S129" s="64" t="str">
        <f t="shared" si="2"/>
        <v>0</v>
      </c>
      <c r="T129" s="64">
        <f t="shared" si="3"/>
        <v>0</v>
      </c>
      <c r="U129" s="64" t="str">
        <f t="shared" si="4"/>
        <v>0</v>
      </c>
      <c r="V129" s="64">
        <f t="shared" si="5"/>
        <v>0</v>
      </c>
      <c r="W129" s="64" t="str">
        <f t="shared" si="6"/>
        <v>0</v>
      </c>
      <c r="X129" s="64">
        <f t="shared" si="7"/>
        <v>0</v>
      </c>
      <c r="Y129" s="64" t="str">
        <f t="shared" si="8"/>
        <v>0</v>
      </c>
      <c r="Z129" s="64">
        <f t="shared" si="9"/>
        <v>0</v>
      </c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15.75" customHeight="1">
      <c r="A130" s="90">
        <v>43847.875122453705</v>
      </c>
      <c r="B130" s="70">
        <f>Parâmetros!G119*0.04*46.0055</f>
        <v>20.868094799999998</v>
      </c>
      <c r="C130" s="85">
        <f t="shared" si="58"/>
        <v>20.868094799999998</v>
      </c>
      <c r="D130" s="89">
        <f t="shared" si="59"/>
        <v>4.1736189599999998</v>
      </c>
      <c r="E130" s="53" t="str">
        <f t="shared" si="60"/>
        <v>1</v>
      </c>
      <c r="F130" s="62">
        <f t="shared" si="61"/>
        <v>-133.65360757000002</v>
      </c>
      <c r="G130" s="53" t="str">
        <f t="shared" si="62"/>
        <v>0</v>
      </c>
      <c r="H130" s="62">
        <f t="shared" si="63"/>
        <v>-25.82680378500001</v>
      </c>
      <c r="I130" s="53" t="str">
        <f t="shared" si="64"/>
        <v>0</v>
      </c>
      <c r="J130" s="62">
        <f t="shared" si="65"/>
        <v>91.825406776790118</v>
      </c>
      <c r="K130" s="53" t="str">
        <f t="shared" si="66"/>
        <v>0</v>
      </c>
      <c r="L130" s="62">
        <f t="shared" si="67"/>
        <v>83.562504155294135</v>
      </c>
      <c r="M130" s="66" t="str">
        <f t="shared" si="68"/>
        <v>0</v>
      </c>
      <c r="N130" s="69">
        <f t="shared" si="69"/>
        <v>4.1736189599999998</v>
      </c>
      <c r="O130" s="70">
        <v>260</v>
      </c>
      <c r="P130" s="3"/>
      <c r="Q130" s="64" t="str">
        <f t="shared" si="0"/>
        <v>1</v>
      </c>
      <c r="R130" s="64">
        <f t="shared" si="1"/>
        <v>1</v>
      </c>
      <c r="S130" s="64" t="str">
        <f t="shared" si="2"/>
        <v>0</v>
      </c>
      <c r="T130" s="64">
        <f t="shared" si="3"/>
        <v>0</v>
      </c>
      <c r="U130" s="64" t="str">
        <f t="shared" si="4"/>
        <v>0</v>
      </c>
      <c r="V130" s="64">
        <f t="shared" si="5"/>
        <v>0</v>
      </c>
      <c r="W130" s="64" t="str">
        <f t="shared" si="6"/>
        <v>0</v>
      </c>
      <c r="X130" s="64">
        <f t="shared" si="7"/>
        <v>0</v>
      </c>
      <c r="Y130" s="64" t="str">
        <f t="shared" si="8"/>
        <v>0</v>
      </c>
      <c r="Z130" s="64">
        <f t="shared" si="9"/>
        <v>0</v>
      </c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15.75" customHeight="1">
      <c r="A131" s="90">
        <v>43847.916789178242</v>
      </c>
      <c r="B131" s="70">
        <f>Parâmetros!G120*0.04*46.0055</f>
        <v>15.862696399999999</v>
      </c>
      <c r="C131" s="85">
        <f t="shared" si="58"/>
        <v>15.862696399999999</v>
      </c>
      <c r="D131" s="89">
        <f t="shared" si="59"/>
        <v>3.1725392799999996</v>
      </c>
      <c r="E131" s="53" t="str">
        <f t="shared" si="60"/>
        <v>1</v>
      </c>
      <c r="F131" s="62">
        <f t="shared" si="61"/>
        <v>-138.53387100999998</v>
      </c>
      <c r="G131" s="53" t="str">
        <f t="shared" si="62"/>
        <v>0</v>
      </c>
      <c r="H131" s="62">
        <f t="shared" si="63"/>
        <v>-28.266935504999992</v>
      </c>
      <c r="I131" s="53" t="str">
        <f t="shared" si="64"/>
        <v>0</v>
      </c>
      <c r="J131" s="62">
        <f t="shared" si="65"/>
        <v>91.337225945185182</v>
      </c>
      <c r="K131" s="53" t="str">
        <f t="shared" si="66"/>
        <v>0</v>
      </c>
      <c r="L131" s="62">
        <f t="shared" si="67"/>
        <v>83.032520795294118</v>
      </c>
      <c r="M131" s="66" t="str">
        <f t="shared" si="68"/>
        <v>0</v>
      </c>
      <c r="N131" s="69">
        <f t="shared" si="69"/>
        <v>3.1725392799999996</v>
      </c>
      <c r="O131" s="70">
        <v>260</v>
      </c>
      <c r="P131" s="3"/>
      <c r="Q131" s="64" t="str">
        <f t="shared" si="0"/>
        <v>1</v>
      </c>
      <c r="R131" s="64">
        <f t="shared" si="1"/>
        <v>1</v>
      </c>
      <c r="S131" s="64" t="str">
        <f t="shared" si="2"/>
        <v>0</v>
      </c>
      <c r="T131" s="64">
        <f t="shared" si="3"/>
        <v>0</v>
      </c>
      <c r="U131" s="64" t="str">
        <f t="shared" si="4"/>
        <v>0</v>
      </c>
      <c r="V131" s="64">
        <f t="shared" si="5"/>
        <v>0</v>
      </c>
      <c r="W131" s="64" t="str">
        <f t="shared" si="6"/>
        <v>0</v>
      </c>
      <c r="X131" s="64">
        <f t="shared" si="7"/>
        <v>0</v>
      </c>
      <c r="Y131" s="64" t="str">
        <f t="shared" si="8"/>
        <v>0</v>
      </c>
      <c r="Z131" s="64">
        <f t="shared" si="9"/>
        <v>0</v>
      </c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15.75" customHeight="1">
      <c r="A132" s="90">
        <v>43847.958455902779</v>
      </c>
      <c r="B132" s="70">
        <f>Parâmetros!G121*0.04*46.0055</f>
        <v>15.071401799999999</v>
      </c>
      <c r="C132" s="85">
        <f t="shared" si="58"/>
        <v>15.071401799999999</v>
      </c>
      <c r="D132" s="89">
        <f t="shared" si="59"/>
        <v>3.0142803599999994</v>
      </c>
      <c r="E132" s="53" t="str">
        <f t="shared" si="60"/>
        <v>1</v>
      </c>
      <c r="F132" s="62">
        <f t="shared" si="61"/>
        <v>-139.305383245</v>
      </c>
      <c r="G132" s="53" t="str">
        <f t="shared" si="62"/>
        <v>0</v>
      </c>
      <c r="H132" s="62">
        <f t="shared" si="63"/>
        <v>-28.652691622500001</v>
      </c>
      <c r="I132" s="53" t="str">
        <f t="shared" si="64"/>
        <v>0</v>
      </c>
      <c r="J132" s="62">
        <f t="shared" si="65"/>
        <v>91.260050299012349</v>
      </c>
      <c r="K132" s="53" t="str">
        <f t="shared" si="66"/>
        <v>0</v>
      </c>
      <c r="L132" s="62">
        <f t="shared" si="67"/>
        <v>82.948736661176483</v>
      </c>
      <c r="M132" s="66" t="str">
        <f t="shared" si="68"/>
        <v>0</v>
      </c>
      <c r="N132" s="69">
        <f t="shared" si="69"/>
        <v>3.0142803599999994</v>
      </c>
      <c r="O132" s="70">
        <v>260</v>
      </c>
      <c r="P132" s="3"/>
      <c r="Q132" s="64" t="str">
        <f t="shared" si="0"/>
        <v>1</v>
      </c>
      <c r="R132" s="64">
        <f t="shared" si="1"/>
        <v>1</v>
      </c>
      <c r="S132" s="64" t="str">
        <f t="shared" si="2"/>
        <v>0</v>
      </c>
      <c r="T132" s="64">
        <f t="shared" si="3"/>
        <v>0</v>
      </c>
      <c r="U132" s="64" t="str">
        <f t="shared" si="4"/>
        <v>0</v>
      </c>
      <c r="V132" s="64">
        <f t="shared" si="5"/>
        <v>0</v>
      </c>
      <c r="W132" s="64" t="str">
        <f t="shared" si="6"/>
        <v>0</v>
      </c>
      <c r="X132" s="64">
        <f t="shared" si="7"/>
        <v>0</v>
      </c>
      <c r="Y132" s="64" t="str">
        <f t="shared" si="8"/>
        <v>0</v>
      </c>
      <c r="Z132" s="64">
        <f t="shared" si="9"/>
        <v>0</v>
      </c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15.75" customHeight="1">
      <c r="A133" s="90">
        <v>43848.000122627316</v>
      </c>
      <c r="B133" s="70">
        <f>Parâmetros!G122*0.04*46.0055</f>
        <v>10.654873799999999</v>
      </c>
      <c r="C133" s="85">
        <f t="shared" si="58"/>
        <v>10.654873799999999</v>
      </c>
      <c r="D133" s="89">
        <f t="shared" si="59"/>
        <v>2.13097476</v>
      </c>
      <c r="E133" s="53" t="str">
        <f t="shared" si="60"/>
        <v>1</v>
      </c>
      <c r="F133" s="62">
        <f t="shared" si="61"/>
        <v>-143.61149804499999</v>
      </c>
      <c r="G133" s="53" t="str">
        <f t="shared" si="62"/>
        <v>0</v>
      </c>
      <c r="H133" s="62">
        <f t="shared" si="63"/>
        <v>-30.805749022499995</v>
      </c>
      <c r="I133" s="53" t="str">
        <f t="shared" si="64"/>
        <v>0</v>
      </c>
      <c r="J133" s="62">
        <f t="shared" si="65"/>
        <v>90.829302506419751</v>
      </c>
      <c r="K133" s="53" t="str">
        <f t="shared" si="66"/>
        <v>0</v>
      </c>
      <c r="L133" s="62">
        <f t="shared" si="67"/>
        <v>82.481104284705879</v>
      </c>
      <c r="M133" s="66" t="str">
        <f t="shared" si="68"/>
        <v>0</v>
      </c>
      <c r="N133" s="69">
        <f t="shared" si="69"/>
        <v>2.13097476</v>
      </c>
      <c r="O133" s="70">
        <v>260</v>
      </c>
      <c r="P133" s="3"/>
      <c r="Q133" s="64" t="str">
        <f t="shared" si="0"/>
        <v>1</v>
      </c>
      <c r="R133" s="64">
        <f t="shared" si="1"/>
        <v>1</v>
      </c>
      <c r="S133" s="64" t="str">
        <f t="shared" si="2"/>
        <v>0</v>
      </c>
      <c r="T133" s="64">
        <f t="shared" si="3"/>
        <v>0</v>
      </c>
      <c r="U133" s="64" t="str">
        <f t="shared" si="4"/>
        <v>0</v>
      </c>
      <c r="V133" s="64">
        <f t="shared" si="5"/>
        <v>0</v>
      </c>
      <c r="W133" s="64" t="str">
        <f t="shared" si="6"/>
        <v>0</v>
      </c>
      <c r="X133" s="64">
        <f t="shared" si="7"/>
        <v>0</v>
      </c>
      <c r="Y133" s="64" t="str">
        <f t="shared" si="8"/>
        <v>0</v>
      </c>
      <c r="Z133" s="64">
        <f t="shared" si="9"/>
        <v>0</v>
      </c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15.75" customHeight="1">
      <c r="A134" s="90">
        <v>43848.041789351853</v>
      </c>
      <c r="B134" s="70">
        <f>Parâmetros!G123*0.04*46.0055</f>
        <v>10.8020914</v>
      </c>
      <c r="C134" s="85">
        <f t="shared" si="58"/>
        <v>10.8020914</v>
      </c>
      <c r="D134" s="89">
        <f t="shared" si="59"/>
        <v>2.16041828</v>
      </c>
      <c r="E134" s="53" t="str">
        <f t="shared" si="60"/>
        <v>1</v>
      </c>
      <c r="F134" s="62">
        <f t="shared" si="61"/>
        <v>-143.467960885</v>
      </c>
      <c r="G134" s="53" t="str">
        <f t="shared" si="62"/>
        <v>0</v>
      </c>
      <c r="H134" s="62">
        <f t="shared" si="63"/>
        <v>-30.733980442499998</v>
      </c>
      <c r="I134" s="53" t="str">
        <f t="shared" si="64"/>
        <v>0</v>
      </c>
      <c r="J134" s="62">
        <f t="shared" si="65"/>
        <v>90.843660766172832</v>
      </c>
      <c r="K134" s="53" t="str">
        <f t="shared" si="66"/>
        <v>0</v>
      </c>
      <c r="L134" s="62">
        <f t="shared" si="67"/>
        <v>82.49669203058825</v>
      </c>
      <c r="M134" s="66" t="str">
        <f t="shared" si="68"/>
        <v>0</v>
      </c>
      <c r="N134" s="69">
        <f t="shared" si="69"/>
        <v>2.16041828</v>
      </c>
      <c r="O134" s="70">
        <v>260</v>
      </c>
      <c r="P134" s="3"/>
      <c r="Q134" s="64" t="str">
        <f t="shared" si="0"/>
        <v>1</v>
      </c>
      <c r="R134" s="64">
        <f t="shared" si="1"/>
        <v>1</v>
      </c>
      <c r="S134" s="64" t="str">
        <f t="shared" si="2"/>
        <v>0</v>
      </c>
      <c r="T134" s="64">
        <f t="shared" si="3"/>
        <v>0</v>
      </c>
      <c r="U134" s="64" t="str">
        <f t="shared" si="4"/>
        <v>0</v>
      </c>
      <c r="V134" s="64">
        <f t="shared" si="5"/>
        <v>0</v>
      </c>
      <c r="W134" s="64" t="str">
        <f t="shared" si="6"/>
        <v>0</v>
      </c>
      <c r="X134" s="64">
        <f t="shared" si="7"/>
        <v>0</v>
      </c>
      <c r="Y134" s="64" t="str">
        <f t="shared" si="8"/>
        <v>0</v>
      </c>
      <c r="Z134" s="64">
        <f t="shared" si="9"/>
        <v>0</v>
      </c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15.75" customHeight="1">
      <c r="A135" s="90">
        <v>43848.083456076391</v>
      </c>
      <c r="B135" s="70">
        <f>Parâmetros!G124*0.04*46.0055</f>
        <v>12.495093799999999</v>
      </c>
      <c r="C135" s="85">
        <f t="shared" si="58"/>
        <v>12.495093799999999</v>
      </c>
      <c r="D135" s="89">
        <f t="shared" si="59"/>
        <v>2.4990187599999998</v>
      </c>
      <c r="E135" s="53" t="str">
        <f t="shared" si="60"/>
        <v>1</v>
      </c>
      <c r="F135" s="62">
        <f t="shared" si="61"/>
        <v>-141.81728354500001</v>
      </c>
      <c r="G135" s="53" t="str">
        <f t="shared" si="62"/>
        <v>0</v>
      </c>
      <c r="H135" s="62">
        <f t="shared" si="63"/>
        <v>-29.908641772500005</v>
      </c>
      <c r="I135" s="53" t="str">
        <f t="shared" si="64"/>
        <v>0</v>
      </c>
      <c r="J135" s="62">
        <f t="shared" si="65"/>
        <v>91.00878075333334</v>
      </c>
      <c r="K135" s="53" t="str">
        <f t="shared" si="66"/>
        <v>0</v>
      </c>
      <c r="L135" s="62">
        <f t="shared" si="67"/>
        <v>82.675951108235282</v>
      </c>
      <c r="M135" s="66" t="str">
        <f t="shared" si="68"/>
        <v>0</v>
      </c>
      <c r="N135" s="69">
        <f t="shared" si="69"/>
        <v>2.4990187599999998</v>
      </c>
      <c r="O135" s="70">
        <v>260</v>
      </c>
      <c r="P135" s="3"/>
      <c r="Q135" s="64" t="str">
        <f t="shared" si="0"/>
        <v>1</v>
      </c>
      <c r="R135" s="64">
        <f t="shared" si="1"/>
        <v>1</v>
      </c>
      <c r="S135" s="64" t="str">
        <f t="shared" si="2"/>
        <v>0</v>
      </c>
      <c r="T135" s="64">
        <f t="shared" si="3"/>
        <v>0</v>
      </c>
      <c r="U135" s="64" t="str">
        <f t="shared" si="4"/>
        <v>0</v>
      </c>
      <c r="V135" s="64">
        <f t="shared" si="5"/>
        <v>0</v>
      </c>
      <c r="W135" s="64" t="str">
        <f t="shared" si="6"/>
        <v>0</v>
      </c>
      <c r="X135" s="64">
        <f t="shared" si="7"/>
        <v>0</v>
      </c>
      <c r="Y135" s="64" t="str">
        <f t="shared" si="8"/>
        <v>0</v>
      </c>
      <c r="Z135" s="64">
        <f t="shared" si="9"/>
        <v>0</v>
      </c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15.75" customHeight="1">
      <c r="A136" s="90">
        <v>43848.125122800928</v>
      </c>
      <c r="B136" s="70">
        <f>Parâmetros!G125*0.04*46.0055</f>
        <v>16.341153599999998</v>
      </c>
      <c r="C136" s="85">
        <f t="shared" si="58"/>
        <v>16.341153599999998</v>
      </c>
      <c r="D136" s="89">
        <f t="shared" si="59"/>
        <v>3.26823072</v>
      </c>
      <c r="E136" s="53" t="str">
        <f t="shared" si="60"/>
        <v>1</v>
      </c>
      <c r="F136" s="62">
        <f t="shared" si="61"/>
        <v>-138.06737524000002</v>
      </c>
      <c r="G136" s="53" t="str">
        <f t="shared" si="62"/>
        <v>0</v>
      </c>
      <c r="H136" s="62">
        <f t="shared" si="63"/>
        <v>-28.033687620000009</v>
      </c>
      <c r="I136" s="53" t="str">
        <f t="shared" si="64"/>
        <v>0</v>
      </c>
      <c r="J136" s="62">
        <f t="shared" si="65"/>
        <v>91.38389028938272</v>
      </c>
      <c r="K136" s="53" t="str">
        <f t="shared" si="66"/>
        <v>0</v>
      </c>
      <c r="L136" s="62">
        <f t="shared" si="67"/>
        <v>83.083180969411785</v>
      </c>
      <c r="M136" s="66" t="str">
        <f t="shared" si="68"/>
        <v>0</v>
      </c>
      <c r="N136" s="69">
        <f t="shared" si="69"/>
        <v>3.26823072</v>
      </c>
      <c r="O136" s="70">
        <v>260</v>
      </c>
      <c r="P136" s="3"/>
      <c r="Q136" s="64" t="str">
        <f t="shared" si="0"/>
        <v>1</v>
      </c>
      <c r="R136" s="64">
        <f t="shared" si="1"/>
        <v>1</v>
      </c>
      <c r="S136" s="64" t="str">
        <f t="shared" si="2"/>
        <v>0</v>
      </c>
      <c r="T136" s="64">
        <f t="shared" si="3"/>
        <v>0</v>
      </c>
      <c r="U136" s="64" t="str">
        <f t="shared" si="4"/>
        <v>0</v>
      </c>
      <c r="V136" s="64">
        <f t="shared" si="5"/>
        <v>0</v>
      </c>
      <c r="W136" s="64" t="str">
        <f t="shared" si="6"/>
        <v>0</v>
      </c>
      <c r="X136" s="64">
        <f t="shared" si="7"/>
        <v>0</v>
      </c>
      <c r="Y136" s="64" t="str">
        <f t="shared" si="8"/>
        <v>0</v>
      </c>
      <c r="Z136" s="64">
        <f t="shared" si="9"/>
        <v>0</v>
      </c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15.75" customHeight="1">
      <c r="A137" s="90">
        <v>43848.166789525465</v>
      </c>
      <c r="B137" s="70">
        <f>Parâmetros!G126*0.04*46.0055</f>
        <v>19.138287999999999</v>
      </c>
      <c r="C137" s="85">
        <f t="shared" si="58"/>
        <v>19.138287999999999</v>
      </c>
      <c r="D137" s="89">
        <f t="shared" si="59"/>
        <v>3.8276576000000002</v>
      </c>
      <c r="E137" s="53" t="str">
        <f t="shared" si="60"/>
        <v>1</v>
      </c>
      <c r="F137" s="62">
        <f t="shared" si="61"/>
        <v>-135.34016920000002</v>
      </c>
      <c r="G137" s="53" t="str">
        <f t="shared" si="62"/>
        <v>0</v>
      </c>
      <c r="H137" s="62">
        <f t="shared" si="63"/>
        <v>-26.67008460000001</v>
      </c>
      <c r="I137" s="53" t="str">
        <f t="shared" si="64"/>
        <v>0</v>
      </c>
      <c r="J137" s="62">
        <f t="shared" si="65"/>
        <v>91.656697224691356</v>
      </c>
      <c r="K137" s="53" t="str">
        <f t="shared" si="66"/>
        <v>0</v>
      </c>
      <c r="L137" s="62">
        <f t="shared" si="67"/>
        <v>83.379348141176493</v>
      </c>
      <c r="M137" s="66" t="str">
        <f t="shared" si="68"/>
        <v>0</v>
      </c>
      <c r="N137" s="69">
        <f t="shared" si="69"/>
        <v>3.8276576000000002</v>
      </c>
      <c r="O137" s="70">
        <v>260</v>
      </c>
      <c r="P137" s="3"/>
      <c r="Q137" s="64" t="str">
        <f t="shared" si="0"/>
        <v>1</v>
      </c>
      <c r="R137" s="64">
        <f t="shared" si="1"/>
        <v>1</v>
      </c>
      <c r="S137" s="64" t="str">
        <f t="shared" si="2"/>
        <v>0</v>
      </c>
      <c r="T137" s="64">
        <f t="shared" si="3"/>
        <v>0</v>
      </c>
      <c r="U137" s="64" t="str">
        <f t="shared" si="4"/>
        <v>0</v>
      </c>
      <c r="V137" s="64">
        <f t="shared" si="5"/>
        <v>0</v>
      </c>
      <c r="W137" s="64" t="str">
        <f t="shared" si="6"/>
        <v>0</v>
      </c>
      <c r="X137" s="64">
        <f t="shared" si="7"/>
        <v>0</v>
      </c>
      <c r="Y137" s="64" t="str">
        <f t="shared" si="8"/>
        <v>0</v>
      </c>
      <c r="Z137" s="64">
        <f t="shared" si="9"/>
        <v>0</v>
      </c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15.75" customHeight="1">
      <c r="A138" s="90">
        <v>43848.208456250002</v>
      </c>
      <c r="B138" s="70">
        <f>Parâmetros!G127*0.04*46.0055</f>
        <v>20.9233014</v>
      </c>
      <c r="C138" s="85">
        <f t="shared" si="58"/>
        <v>20.9233014</v>
      </c>
      <c r="D138" s="89">
        <f t="shared" si="59"/>
        <v>4.1846602800000001</v>
      </c>
      <c r="E138" s="53" t="str">
        <f t="shared" si="60"/>
        <v>1</v>
      </c>
      <c r="F138" s="62">
        <f t="shared" si="61"/>
        <v>-133.599781135</v>
      </c>
      <c r="G138" s="53" t="str">
        <f t="shared" si="62"/>
        <v>0</v>
      </c>
      <c r="H138" s="62">
        <f t="shared" si="63"/>
        <v>-25.7998905675</v>
      </c>
      <c r="I138" s="53" t="str">
        <f t="shared" si="64"/>
        <v>0</v>
      </c>
      <c r="J138" s="62">
        <f t="shared" si="65"/>
        <v>91.830791124197532</v>
      </c>
      <c r="K138" s="53" t="str">
        <f t="shared" si="66"/>
        <v>0</v>
      </c>
      <c r="L138" s="62">
        <f t="shared" si="67"/>
        <v>83.568349559999987</v>
      </c>
      <c r="M138" s="66" t="str">
        <f t="shared" si="68"/>
        <v>0</v>
      </c>
      <c r="N138" s="69">
        <f t="shared" si="69"/>
        <v>4.1846602800000001</v>
      </c>
      <c r="O138" s="70">
        <v>260</v>
      </c>
      <c r="P138" s="3"/>
      <c r="Q138" s="64" t="str">
        <f t="shared" si="0"/>
        <v>1</v>
      </c>
      <c r="R138" s="64">
        <f t="shared" si="1"/>
        <v>1</v>
      </c>
      <c r="S138" s="64" t="str">
        <f t="shared" si="2"/>
        <v>0</v>
      </c>
      <c r="T138" s="64">
        <f t="shared" si="3"/>
        <v>0</v>
      </c>
      <c r="U138" s="64" t="str">
        <f t="shared" si="4"/>
        <v>0</v>
      </c>
      <c r="V138" s="64">
        <f t="shared" si="5"/>
        <v>0</v>
      </c>
      <c r="W138" s="64" t="str">
        <f t="shared" si="6"/>
        <v>0</v>
      </c>
      <c r="X138" s="64">
        <f t="shared" si="7"/>
        <v>0</v>
      </c>
      <c r="Y138" s="64" t="str">
        <f t="shared" si="8"/>
        <v>0</v>
      </c>
      <c r="Z138" s="64">
        <f t="shared" si="9"/>
        <v>0</v>
      </c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15.75" customHeight="1">
      <c r="A139" s="90">
        <v>43848.250122974539</v>
      </c>
      <c r="B139" s="70">
        <f>Parâmetros!G128*0.04*46.0055</f>
        <v>22.671510399999999</v>
      </c>
      <c r="C139" s="85">
        <f t="shared" si="58"/>
        <v>22.671510399999999</v>
      </c>
      <c r="D139" s="89">
        <f t="shared" si="59"/>
        <v>4.5343020799999998</v>
      </c>
      <c r="E139" s="53" t="str">
        <f t="shared" si="60"/>
        <v>1</v>
      </c>
      <c r="F139" s="62">
        <f t="shared" si="61"/>
        <v>-131.89527736000002</v>
      </c>
      <c r="G139" s="53" t="str">
        <f t="shared" si="62"/>
        <v>0</v>
      </c>
      <c r="H139" s="62">
        <f t="shared" si="63"/>
        <v>-24.947638680000011</v>
      </c>
      <c r="I139" s="53" t="str">
        <f t="shared" si="64"/>
        <v>0</v>
      </c>
      <c r="J139" s="62">
        <f t="shared" si="65"/>
        <v>92.001295458765426</v>
      </c>
      <c r="K139" s="53" t="str">
        <f t="shared" si="66"/>
        <v>0</v>
      </c>
      <c r="L139" s="62">
        <f t="shared" si="67"/>
        <v>83.753454042352956</v>
      </c>
      <c r="M139" s="66" t="str">
        <f t="shared" si="68"/>
        <v>0</v>
      </c>
      <c r="N139" s="69">
        <f t="shared" si="69"/>
        <v>4.5343020799999998</v>
      </c>
      <c r="O139" s="70">
        <v>260</v>
      </c>
      <c r="P139" s="3"/>
      <c r="Q139" s="64" t="str">
        <f t="shared" si="0"/>
        <v>1</v>
      </c>
      <c r="R139" s="64">
        <f t="shared" si="1"/>
        <v>1</v>
      </c>
      <c r="S139" s="64" t="str">
        <f t="shared" si="2"/>
        <v>0</v>
      </c>
      <c r="T139" s="64">
        <f t="shared" si="3"/>
        <v>0</v>
      </c>
      <c r="U139" s="64" t="str">
        <f t="shared" si="4"/>
        <v>0</v>
      </c>
      <c r="V139" s="64">
        <f t="shared" si="5"/>
        <v>0</v>
      </c>
      <c r="W139" s="64" t="str">
        <f t="shared" si="6"/>
        <v>0</v>
      </c>
      <c r="X139" s="64">
        <f t="shared" si="7"/>
        <v>0</v>
      </c>
      <c r="Y139" s="64" t="str">
        <f t="shared" si="8"/>
        <v>0</v>
      </c>
      <c r="Z139" s="64">
        <f t="shared" si="9"/>
        <v>0</v>
      </c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15.75" customHeight="1">
      <c r="A140" s="90">
        <v>43848.291789699077</v>
      </c>
      <c r="B140" s="70">
        <f>Parâmetros!G129*0.04*46.0055</f>
        <v>23.886055599999999</v>
      </c>
      <c r="C140" s="85">
        <f t="shared" si="58"/>
        <v>23.886055599999999</v>
      </c>
      <c r="D140" s="89">
        <f t="shared" si="59"/>
        <v>4.7772111200000005</v>
      </c>
      <c r="E140" s="53" t="str">
        <f t="shared" si="60"/>
        <v>1</v>
      </c>
      <c r="F140" s="62">
        <f t="shared" si="61"/>
        <v>-130.71109579</v>
      </c>
      <c r="G140" s="53" t="str">
        <f t="shared" si="62"/>
        <v>0</v>
      </c>
      <c r="H140" s="62">
        <f t="shared" si="63"/>
        <v>-24.355547895000001</v>
      </c>
      <c r="I140" s="53" t="str">
        <f t="shared" si="64"/>
        <v>0</v>
      </c>
      <c r="J140" s="62">
        <f t="shared" si="65"/>
        <v>92.119751101728397</v>
      </c>
      <c r="K140" s="53" t="str">
        <f t="shared" si="66"/>
        <v>0</v>
      </c>
      <c r="L140" s="62">
        <f t="shared" si="67"/>
        <v>83.88205294588235</v>
      </c>
      <c r="M140" s="66" t="str">
        <f t="shared" si="68"/>
        <v>0</v>
      </c>
      <c r="N140" s="69">
        <f t="shared" si="69"/>
        <v>4.7772111200000005</v>
      </c>
      <c r="O140" s="70">
        <v>260</v>
      </c>
      <c r="P140" s="3"/>
      <c r="Q140" s="64" t="str">
        <f t="shared" si="0"/>
        <v>1</v>
      </c>
      <c r="R140" s="64">
        <f t="shared" si="1"/>
        <v>1</v>
      </c>
      <c r="S140" s="64" t="str">
        <f t="shared" si="2"/>
        <v>0</v>
      </c>
      <c r="T140" s="64">
        <f t="shared" si="3"/>
        <v>0</v>
      </c>
      <c r="U140" s="64" t="str">
        <f t="shared" si="4"/>
        <v>0</v>
      </c>
      <c r="V140" s="64">
        <f t="shared" si="5"/>
        <v>0</v>
      </c>
      <c r="W140" s="64" t="str">
        <f t="shared" si="6"/>
        <v>0</v>
      </c>
      <c r="X140" s="64">
        <f t="shared" si="7"/>
        <v>0</v>
      </c>
      <c r="Y140" s="64" t="str">
        <f t="shared" si="8"/>
        <v>0</v>
      </c>
      <c r="Z140" s="64">
        <f t="shared" si="9"/>
        <v>0</v>
      </c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15.75" customHeight="1">
      <c r="A141" s="90">
        <v>43848.333456423614</v>
      </c>
      <c r="B141" s="70">
        <f>Parâmetros!G130*0.04*46.0055</f>
        <v>19.635147400000001</v>
      </c>
      <c r="C141" s="85">
        <f t="shared" si="58"/>
        <v>19.635147400000001</v>
      </c>
      <c r="D141" s="89">
        <f t="shared" si="59"/>
        <v>3.9270294799999999</v>
      </c>
      <c r="E141" s="53" t="str">
        <f t="shared" si="60"/>
        <v>1</v>
      </c>
      <c r="F141" s="62">
        <f t="shared" si="61"/>
        <v>-134.85573128499999</v>
      </c>
      <c r="G141" s="53" t="str">
        <f t="shared" si="62"/>
        <v>0</v>
      </c>
      <c r="H141" s="62">
        <f t="shared" si="63"/>
        <v>-26.427865642499995</v>
      </c>
      <c r="I141" s="53" t="str">
        <f t="shared" si="64"/>
        <v>0</v>
      </c>
      <c r="J141" s="62">
        <f t="shared" si="65"/>
        <v>91.705156351358028</v>
      </c>
      <c r="K141" s="53" t="str">
        <f t="shared" si="66"/>
        <v>0</v>
      </c>
      <c r="L141" s="62">
        <f t="shared" si="67"/>
        <v>83.431956783529415</v>
      </c>
      <c r="M141" s="66" t="str">
        <f t="shared" si="68"/>
        <v>0</v>
      </c>
      <c r="N141" s="69">
        <f t="shared" si="69"/>
        <v>3.9270294799999999</v>
      </c>
      <c r="O141" s="70">
        <v>260</v>
      </c>
      <c r="P141" s="3"/>
      <c r="Q141" s="64" t="str">
        <f t="shared" si="0"/>
        <v>1</v>
      </c>
      <c r="R141" s="64">
        <f t="shared" si="1"/>
        <v>1</v>
      </c>
      <c r="S141" s="64" t="str">
        <f t="shared" si="2"/>
        <v>0</v>
      </c>
      <c r="T141" s="64">
        <f t="shared" si="3"/>
        <v>0</v>
      </c>
      <c r="U141" s="64" t="str">
        <f t="shared" si="4"/>
        <v>0</v>
      </c>
      <c r="V141" s="64">
        <f t="shared" si="5"/>
        <v>0</v>
      </c>
      <c r="W141" s="64" t="str">
        <f t="shared" si="6"/>
        <v>0</v>
      </c>
      <c r="X141" s="64">
        <f t="shared" si="7"/>
        <v>0</v>
      </c>
      <c r="Y141" s="64" t="str">
        <f t="shared" si="8"/>
        <v>0</v>
      </c>
      <c r="Z141" s="64">
        <f t="shared" si="9"/>
        <v>0</v>
      </c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15.75" customHeight="1">
      <c r="A142" s="90">
        <v>43848.375123148151</v>
      </c>
      <c r="B142" s="70">
        <f>Parâmetros!G131*0.04*46.0055</f>
        <v>16.8196108</v>
      </c>
      <c r="C142" s="85">
        <f t="shared" si="58"/>
        <v>16.8196108</v>
      </c>
      <c r="D142" s="89">
        <f t="shared" si="59"/>
        <v>3.3639221599999996</v>
      </c>
      <c r="E142" s="53" t="str">
        <f t="shared" si="60"/>
        <v>1</v>
      </c>
      <c r="F142" s="62">
        <f t="shared" si="61"/>
        <v>-137.60087947</v>
      </c>
      <c r="G142" s="53" t="str">
        <f t="shared" si="62"/>
        <v>0</v>
      </c>
      <c r="H142" s="62">
        <f t="shared" si="63"/>
        <v>-27.800439734999998</v>
      </c>
      <c r="I142" s="53" t="str">
        <f t="shared" si="64"/>
        <v>0</v>
      </c>
      <c r="J142" s="62">
        <f t="shared" si="65"/>
        <v>91.430554633580243</v>
      </c>
      <c r="K142" s="53" t="str">
        <f t="shared" si="66"/>
        <v>0</v>
      </c>
      <c r="L142" s="62">
        <f t="shared" si="67"/>
        <v>83.133841143529409</v>
      </c>
      <c r="M142" s="66" t="str">
        <f t="shared" si="68"/>
        <v>0</v>
      </c>
      <c r="N142" s="69">
        <f t="shared" si="69"/>
        <v>3.3639221599999996</v>
      </c>
      <c r="O142" s="70">
        <v>260</v>
      </c>
      <c r="P142" s="3"/>
      <c r="Q142" s="64" t="str">
        <f t="shared" si="0"/>
        <v>1</v>
      </c>
      <c r="R142" s="64">
        <f t="shared" si="1"/>
        <v>1</v>
      </c>
      <c r="S142" s="64" t="str">
        <f t="shared" si="2"/>
        <v>0</v>
      </c>
      <c r="T142" s="64">
        <f t="shared" si="3"/>
        <v>0</v>
      </c>
      <c r="U142" s="64" t="str">
        <f t="shared" si="4"/>
        <v>0</v>
      </c>
      <c r="V142" s="64">
        <f t="shared" si="5"/>
        <v>0</v>
      </c>
      <c r="W142" s="64" t="str">
        <f t="shared" si="6"/>
        <v>0</v>
      </c>
      <c r="X142" s="64">
        <f t="shared" si="7"/>
        <v>0</v>
      </c>
      <c r="Y142" s="64" t="str">
        <f t="shared" si="8"/>
        <v>0</v>
      </c>
      <c r="Z142" s="64">
        <f t="shared" si="9"/>
        <v>0</v>
      </c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15.75" customHeight="1">
      <c r="A143" s="90">
        <v>43848.416789872688</v>
      </c>
      <c r="B143" s="70">
        <f>Parâmetros!G132*0.04*46.0055</f>
        <v>17.886938400000002</v>
      </c>
      <c r="C143" s="85">
        <f t="shared" si="58"/>
        <v>17.886938400000002</v>
      </c>
      <c r="D143" s="89">
        <f t="shared" si="59"/>
        <v>3.5773876800000002</v>
      </c>
      <c r="E143" s="53" t="str">
        <f t="shared" si="60"/>
        <v>1</v>
      </c>
      <c r="F143" s="62">
        <f t="shared" si="61"/>
        <v>-136.56023506</v>
      </c>
      <c r="G143" s="53" t="str">
        <f t="shared" si="62"/>
        <v>0</v>
      </c>
      <c r="H143" s="62">
        <f t="shared" si="63"/>
        <v>-27.280117529999998</v>
      </c>
      <c r="I143" s="53" t="str">
        <f t="shared" si="64"/>
        <v>0</v>
      </c>
      <c r="J143" s="62">
        <f t="shared" si="65"/>
        <v>91.534652016790119</v>
      </c>
      <c r="K143" s="53" t="str">
        <f t="shared" si="66"/>
        <v>0</v>
      </c>
      <c r="L143" s="62">
        <f t="shared" si="67"/>
        <v>83.24685230117646</v>
      </c>
      <c r="M143" s="66" t="str">
        <f t="shared" si="68"/>
        <v>0</v>
      </c>
      <c r="N143" s="69">
        <f t="shared" si="69"/>
        <v>3.5773876800000002</v>
      </c>
      <c r="O143" s="70">
        <v>260</v>
      </c>
      <c r="P143" s="3"/>
      <c r="Q143" s="64" t="str">
        <f t="shared" si="0"/>
        <v>1</v>
      </c>
      <c r="R143" s="64">
        <f t="shared" si="1"/>
        <v>1</v>
      </c>
      <c r="S143" s="64" t="str">
        <f t="shared" si="2"/>
        <v>0</v>
      </c>
      <c r="T143" s="64">
        <f t="shared" si="3"/>
        <v>0</v>
      </c>
      <c r="U143" s="64" t="str">
        <f t="shared" si="4"/>
        <v>0</v>
      </c>
      <c r="V143" s="64">
        <f t="shared" si="5"/>
        <v>0</v>
      </c>
      <c r="W143" s="64" t="str">
        <f t="shared" si="6"/>
        <v>0</v>
      </c>
      <c r="X143" s="64">
        <f t="shared" si="7"/>
        <v>0</v>
      </c>
      <c r="Y143" s="64" t="str">
        <f t="shared" si="8"/>
        <v>0</v>
      </c>
      <c r="Z143" s="64">
        <f t="shared" si="9"/>
        <v>0</v>
      </c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15.75" customHeight="1">
      <c r="A144" s="90">
        <v>43848.458456597225</v>
      </c>
      <c r="B144" s="70">
        <f>Parâmetros!G133*0.04*46.0055</f>
        <v>16.893219599999998</v>
      </c>
      <c r="C144" s="85">
        <f t="shared" si="58"/>
        <v>16.893219599999998</v>
      </c>
      <c r="D144" s="89">
        <f t="shared" si="59"/>
        <v>3.3786439199999996</v>
      </c>
      <c r="E144" s="53" t="str">
        <f t="shared" si="60"/>
        <v>1</v>
      </c>
      <c r="F144" s="62">
        <f t="shared" si="61"/>
        <v>-137.52911089</v>
      </c>
      <c r="G144" s="53" t="str">
        <f t="shared" si="62"/>
        <v>0</v>
      </c>
      <c r="H144" s="62">
        <f t="shared" si="63"/>
        <v>-27.764555444999999</v>
      </c>
      <c r="I144" s="53" t="str">
        <f t="shared" si="64"/>
        <v>0</v>
      </c>
      <c r="J144" s="62">
        <f t="shared" si="65"/>
        <v>91.437733763456791</v>
      </c>
      <c r="K144" s="53" t="str">
        <f t="shared" si="66"/>
        <v>0</v>
      </c>
      <c r="L144" s="62">
        <f t="shared" si="67"/>
        <v>83.141635016470602</v>
      </c>
      <c r="M144" s="66" t="str">
        <f t="shared" si="68"/>
        <v>0</v>
      </c>
      <c r="N144" s="69">
        <f t="shared" si="69"/>
        <v>3.3786439199999996</v>
      </c>
      <c r="O144" s="70">
        <v>260</v>
      </c>
      <c r="P144" s="3"/>
      <c r="Q144" s="64" t="str">
        <f t="shared" si="0"/>
        <v>1</v>
      </c>
      <c r="R144" s="64">
        <f t="shared" si="1"/>
        <v>1</v>
      </c>
      <c r="S144" s="64" t="str">
        <f t="shared" si="2"/>
        <v>0</v>
      </c>
      <c r="T144" s="64">
        <f t="shared" si="3"/>
        <v>0</v>
      </c>
      <c r="U144" s="64" t="str">
        <f t="shared" si="4"/>
        <v>0</v>
      </c>
      <c r="V144" s="64">
        <f t="shared" si="5"/>
        <v>0</v>
      </c>
      <c r="W144" s="64" t="str">
        <f t="shared" si="6"/>
        <v>0</v>
      </c>
      <c r="X144" s="64">
        <f t="shared" si="7"/>
        <v>0</v>
      </c>
      <c r="Y144" s="64" t="str">
        <f t="shared" si="8"/>
        <v>0</v>
      </c>
      <c r="Z144" s="64">
        <f t="shared" si="9"/>
        <v>0</v>
      </c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15.75" customHeight="1">
      <c r="A145" s="90">
        <v>43848.500123321763</v>
      </c>
      <c r="B145" s="70">
        <f>Parâmetros!G134*0.04*46.0055</f>
        <v>14.7401622</v>
      </c>
      <c r="C145" s="85">
        <f t="shared" si="58"/>
        <v>14.7401622</v>
      </c>
      <c r="D145" s="89">
        <f t="shared" si="59"/>
        <v>2.9480324400000004</v>
      </c>
      <c r="E145" s="53" t="str">
        <f t="shared" si="60"/>
        <v>1</v>
      </c>
      <c r="F145" s="62">
        <f t="shared" si="61"/>
        <v>-139.628341855</v>
      </c>
      <c r="G145" s="53" t="str">
        <f t="shared" si="62"/>
        <v>0</v>
      </c>
      <c r="H145" s="62">
        <f t="shared" si="63"/>
        <v>-28.814170927500001</v>
      </c>
      <c r="I145" s="53" t="str">
        <f t="shared" si="64"/>
        <v>0</v>
      </c>
      <c r="J145" s="62">
        <f t="shared" si="65"/>
        <v>91.227744214567906</v>
      </c>
      <c r="K145" s="53" t="str">
        <f t="shared" si="66"/>
        <v>0</v>
      </c>
      <c r="L145" s="62">
        <f t="shared" si="67"/>
        <v>82.913664232941173</v>
      </c>
      <c r="M145" s="66" t="str">
        <f t="shared" si="68"/>
        <v>0</v>
      </c>
      <c r="N145" s="69">
        <f t="shared" si="69"/>
        <v>2.9480324400000004</v>
      </c>
      <c r="O145" s="70">
        <v>260</v>
      </c>
      <c r="P145" s="3"/>
      <c r="Q145" s="64" t="str">
        <f t="shared" si="0"/>
        <v>1</v>
      </c>
      <c r="R145" s="64">
        <f t="shared" si="1"/>
        <v>1</v>
      </c>
      <c r="S145" s="64" t="str">
        <f t="shared" si="2"/>
        <v>0</v>
      </c>
      <c r="T145" s="64">
        <f t="shared" si="3"/>
        <v>0</v>
      </c>
      <c r="U145" s="64" t="str">
        <f t="shared" si="4"/>
        <v>0</v>
      </c>
      <c r="V145" s="64">
        <f t="shared" si="5"/>
        <v>0</v>
      </c>
      <c r="W145" s="64" t="str">
        <f t="shared" si="6"/>
        <v>0</v>
      </c>
      <c r="X145" s="64">
        <f t="shared" si="7"/>
        <v>0</v>
      </c>
      <c r="Y145" s="64" t="str">
        <f t="shared" si="8"/>
        <v>0</v>
      </c>
      <c r="Z145" s="64">
        <f t="shared" si="9"/>
        <v>0</v>
      </c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15.75" customHeight="1">
      <c r="A146" s="90">
        <v>43848.5417900463</v>
      </c>
      <c r="B146" s="70">
        <f>Parâmetros!G135*0.04*46.0055</f>
        <v>14.72176</v>
      </c>
      <c r="C146" s="85">
        <f t="shared" si="58"/>
        <v>14.72176</v>
      </c>
      <c r="D146" s="89">
        <f t="shared" si="59"/>
        <v>2.9443520000000003</v>
      </c>
      <c r="E146" s="53" t="str">
        <f t="shared" si="60"/>
        <v>1</v>
      </c>
      <c r="F146" s="62">
        <f t="shared" si="61"/>
        <v>-139.64628400000004</v>
      </c>
      <c r="G146" s="53" t="str">
        <f t="shared" si="62"/>
        <v>0</v>
      </c>
      <c r="H146" s="62">
        <f t="shared" si="63"/>
        <v>-28.823142000000018</v>
      </c>
      <c r="I146" s="53" t="str">
        <f t="shared" si="64"/>
        <v>0</v>
      </c>
      <c r="J146" s="62">
        <f t="shared" si="65"/>
        <v>91.225949432098773</v>
      </c>
      <c r="K146" s="53" t="str">
        <f t="shared" si="66"/>
        <v>0</v>
      </c>
      <c r="L146" s="62">
        <f t="shared" si="67"/>
        <v>82.911715764705875</v>
      </c>
      <c r="M146" s="66" t="str">
        <f t="shared" si="68"/>
        <v>0</v>
      </c>
      <c r="N146" s="69">
        <f t="shared" si="69"/>
        <v>2.9443520000000003</v>
      </c>
      <c r="O146" s="70">
        <v>260</v>
      </c>
      <c r="P146" s="3"/>
      <c r="Q146" s="64" t="str">
        <f t="shared" si="0"/>
        <v>1</v>
      </c>
      <c r="R146" s="64">
        <f t="shared" si="1"/>
        <v>1</v>
      </c>
      <c r="S146" s="64" t="str">
        <f t="shared" si="2"/>
        <v>0</v>
      </c>
      <c r="T146" s="64">
        <f t="shared" si="3"/>
        <v>0</v>
      </c>
      <c r="U146" s="64" t="str">
        <f t="shared" si="4"/>
        <v>0</v>
      </c>
      <c r="V146" s="64">
        <f t="shared" si="5"/>
        <v>0</v>
      </c>
      <c r="W146" s="64" t="str">
        <f t="shared" si="6"/>
        <v>0</v>
      </c>
      <c r="X146" s="64">
        <f t="shared" si="7"/>
        <v>0</v>
      </c>
      <c r="Y146" s="64" t="str">
        <f t="shared" si="8"/>
        <v>0</v>
      </c>
      <c r="Z146" s="64">
        <f t="shared" si="9"/>
        <v>0</v>
      </c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15.75" customHeight="1">
      <c r="A147" s="90">
        <v>43848.58345677083</v>
      </c>
      <c r="B147" s="70">
        <f>Parâmetros!G136*0.04*46.0055</f>
        <v>13.065561999999998</v>
      </c>
      <c r="C147" s="85">
        <f t="shared" si="58"/>
        <v>13.065561999999998</v>
      </c>
      <c r="D147" s="89">
        <f t="shared" si="59"/>
        <v>2.6131123999999994</v>
      </c>
      <c r="E147" s="53" t="str">
        <f t="shared" si="60"/>
        <v>1</v>
      </c>
      <c r="F147" s="62">
        <f t="shared" si="61"/>
        <v>-141.26107705000001</v>
      </c>
      <c r="G147" s="53" t="str">
        <f t="shared" si="62"/>
        <v>0</v>
      </c>
      <c r="H147" s="62">
        <f t="shared" si="63"/>
        <v>-29.630538525000006</v>
      </c>
      <c r="I147" s="53" t="str">
        <f t="shared" si="64"/>
        <v>0</v>
      </c>
      <c r="J147" s="62">
        <f t="shared" si="65"/>
        <v>91.064419009876545</v>
      </c>
      <c r="K147" s="53" t="str">
        <f t="shared" si="66"/>
        <v>0</v>
      </c>
      <c r="L147" s="62">
        <f t="shared" si="67"/>
        <v>82.736353623529411</v>
      </c>
      <c r="M147" s="66" t="str">
        <f t="shared" si="68"/>
        <v>0</v>
      </c>
      <c r="N147" s="69">
        <f t="shared" si="69"/>
        <v>2.6131123999999994</v>
      </c>
      <c r="O147" s="70">
        <v>260</v>
      </c>
      <c r="P147" s="3"/>
      <c r="Q147" s="64" t="str">
        <f t="shared" si="0"/>
        <v>1</v>
      </c>
      <c r="R147" s="64">
        <f t="shared" si="1"/>
        <v>1</v>
      </c>
      <c r="S147" s="64" t="str">
        <f t="shared" si="2"/>
        <v>0</v>
      </c>
      <c r="T147" s="64">
        <f t="shared" si="3"/>
        <v>0</v>
      </c>
      <c r="U147" s="64" t="str">
        <f t="shared" si="4"/>
        <v>0</v>
      </c>
      <c r="V147" s="64">
        <f t="shared" si="5"/>
        <v>0</v>
      </c>
      <c r="W147" s="64" t="str">
        <f t="shared" si="6"/>
        <v>0</v>
      </c>
      <c r="X147" s="64">
        <f t="shared" si="7"/>
        <v>0</v>
      </c>
      <c r="Y147" s="64" t="str">
        <f t="shared" si="8"/>
        <v>0</v>
      </c>
      <c r="Z147" s="64">
        <f t="shared" si="9"/>
        <v>0</v>
      </c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15.75" customHeight="1">
      <c r="A148" s="90">
        <v>43848.625123495367</v>
      </c>
      <c r="B148" s="70">
        <f>Parâmetros!G137*0.04*46.0055</f>
        <v>11.832614599999999</v>
      </c>
      <c r="C148" s="85">
        <f t="shared" si="58"/>
        <v>11.832614599999999</v>
      </c>
      <c r="D148" s="89">
        <f t="shared" si="59"/>
        <v>2.36652292</v>
      </c>
      <c r="E148" s="53" t="str">
        <f t="shared" si="60"/>
        <v>1</v>
      </c>
      <c r="F148" s="62">
        <f t="shared" si="61"/>
        <v>-142.46320076499998</v>
      </c>
      <c r="G148" s="53" t="str">
        <f t="shared" si="62"/>
        <v>0</v>
      </c>
      <c r="H148" s="62">
        <f t="shared" si="63"/>
        <v>-30.231600382499991</v>
      </c>
      <c r="I148" s="53" t="str">
        <f t="shared" si="64"/>
        <v>0</v>
      </c>
      <c r="J148" s="62">
        <f t="shared" si="65"/>
        <v>90.944168584444441</v>
      </c>
      <c r="K148" s="53" t="str">
        <f t="shared" si="66"/>
        <v>0</v>
      </c>
      <c r="L148" s="62">
        <f t="shared" si="67"/>
        <v>82.60580625176469</v>
      </c>
      <c r="M148" s="66" t="str">
        <f t="shared" si="68"/>
        <v>0</v>
      </c>
      <c r="N148" s="69">
        <f t="shared" si="69"/>
        <v>2.36652292</v>
      </c>
      <c r="O148" s="70">
        <v>260</v>
      </c>
      <c r="P148" s="3"/>
      <c r="Q148" s="64" t="str">
        <f t="shared" si="0"/>
        <v>1</v>
      </c>
      <c r="R148" s="64">
        <f t="shared" si="1"/>
        <v>1</v>
      </c>
      <c r="S148" s="64" t="str">
        <f t="shared" si="2"/>
        <v>0</v>
      </c>
      <c r="T148" s="64">
        <f t="shared" si="3"/>
        <v>0</v>
      </c>
      <c r="U148" s="64" t="str">
        <f t="shared" si="4"/>
        <v>0</v>
      </c>
      <c r="V148" s="64">
        <f t="shared" si="5"/>
        <v>0</v>
      </c>
      <c r="W148" s="64" t="str">
        <f t="shared" si="6"/>
        <v>0</v>
      </c>
      <c r="X148" s="64">
        <f t="shared" si="7"/>
        <v>0</v>
      </c>
      <c r="Y148" s="64" t="str">
        <f t="shared" si="8"/>
        <v>0</v>
      </c>
      <c r="Z148" s="64">
        <f t="shared" si="9"/>
        <v>0</v>
      </c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15.75" customHeight="1">
      <c r="A149" s="90">
        <v>43848.666790219904</v>
      </c>
      <c r="B149" s="70">
        <f>Parâmetros!G138*0.04*46.0055</f>
        <v>11.298950799999998</v>
      </c>
      <c r="C149" s="85">
        <f t="shared" si="58"/>
        <v>11.298950799999998</v>
      </c>
      <c r="D149" s="89">
        <f t="shared" si="59"/>
        <v>2.2597901599999997</v>
      </c>
      <c r="E149" s="53" t="str">
        <f t="shared" si="60"/>
        <v>1</v>
      </c>
      <c r="F149" s="62">
        <f t="shared" si="61"/>
        <v>-142.98352297</v>
      </c>
      <c r="G149" s="53" t="str">
        <f t="shared" si="62"/>
        <v>0</v>
      </c>
      <c r="H149" s="62">
        <f t="shared" si="63"/>
        <v>-30.491761484999998</v>
      </c>
      <c r="I149" s="53" t="str">
        <f t="shared" si="64"/>
        <v>0</v>
      </c>
      <c r="J149" s="62">
        <f t="shared" si="65"/>
        <v>90.892119892839503</v>
      </c>
      <c r="K149" s="53" t="str">
        <f t="shared" si="66"/>
        <v>0</v>
      </c>
      <c r="L149" s="62">
        <f t="shared" si="67"/>
        <v>82.549300672941186</v>
      </c>
      <c r="M149" s="66" t="str">
        <f t="shared" si="68"/>
        <v>0</v>
      </c>
      <c r="N149" s="69">
        <f t="shared" si="69"/>
        <v>2.2597901599999997</v>
      </c>
      <c r="O149" s="70">
        <v>260</v>
      </c>
      <c r="P149" s="3"/>
      <c r="Q149" s="64" t="str">
        <f t="shared" si="0"/>
        <v>1</v>
      </c>
      <c r="R149" s="64">
        <f t="shared" si="1"/>
        <v>1</v>
      </c>
      <c r="S149" s="64" t="str">
        <f t="shared" si="2"/>
        <v>0</v>
      </c>
      <c r="T149" s="64">
        <f t="shared" si="3"/>
        <v>0</v>
      </c>
      <c r="U149" s="64" t="str">
        <f t="shared" si="4"/>
        <v>0</v>
      </c>
      <c r="V149" s="64">
        <f t="shared" si="5"/>
        <v>0</v>
      </c>
      <c r="W149" s="64" t="str">
        <f t="shared" si="6"/>
        <v>0</v>
      </c>
      <c r="X149" s="64">
        <f t="shared" si="7"/>
        <v>0</v>
      </c>
      <c r="Y149" s="64" t="str">
        <f t="shared" si="8"/>
        <v>0</v>
      </c>
      <c r="Z149" s="64">
        <f t="shared" si="9"/>
        <v>0</v>
      </c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15.75" customHeight="1">
      <c r="A150" s="90">
        <v>43848.708456944441</v>
      </c>
      <c r="B150" s="70">
        <f>Parâmetros!G139*0.04*46.0055</f>
        <v>10.765286999999999</v>
      </c>
      <c r="C150" s="85">
        <f t="shared" si="58"/>
        <v>10.765286999999999</v>
      </c>
      <c r="D150" s="89">
        <f t="shared" si="59"/>
        <v>2.1530573999999998</v>
      </c>
      <c r="E150" s="53" t="str">
        <f t="shared" si="60"/>
        <v>1</v>
      </c>
      <c r="F150" s="62">
        <f t="shared" si="61"/>
        <v>-143.50384517499998</v>
      </c>
      <c r="G150" s="53" t="str">
        <f t="shared" si="62"/>
        <v>0</v>
      </c>
      <c r="H150" s="62">
        <f t="shared" si="63"/>
        <v>-30.75192258749999</v>
      </c>
      <c r="I150" s="53" t="str">
        <f t="shared" si="64"/>
        <v>0</v>
      </c>
      <c r="J150" s="62">
        <f t="shared" si="65"/>
        <v>90.840071201234565</v>
      </c>
      <c r="K150" s="53" t="str">
        <f t="shared" si="66"/>
        <v>0</v>
      </c>
      <c r="L150" s="62">
        <f t="shared" si="67"/>
        <v>82.492795094117639</v>
      </c>
      <c r="M150" s="66" t="str">
        <f t="shared" si="68"/>
        <v>0</v>
      </c>
      <c r="N150" s="69">
        <f t="shared" si="69"/>
        <v>2.1530573999999998</v>
      </c>
      <c r="O150" s="70">
        <v>260</v>
      </c>
      <c r="P150" s="3"/>
      <c r="Q150" s="64" t="str">
        <f t="shared" si="0"/>
        <v>1</v>
      </c>
      <c r="R150" s="64">
        <f t="shared" si="1"/>
        <v>1</v>
      </c>
      <c r="S150" s="64" t="str">
        <f t="shared" si="2"/>
        <v>0</v>
      </c>
      <c r="T150" s="64">
        <f t="shared" si="3"/>
        <v>0</v>
      </c>
      <c r="U150" s="64" t="str">
        <f t="shared" si="4"/>
        <v>0</v>
      </c>
      <c r="V150" s="64">
        <f t="shared" si="5"/>
        <v>0</v>
      </c>
      <c r="W150" s="64" t="str">
        <f t="shared" si="6"/>
        <v>0</v>
      </c>
      <c r="X150" s="64">
        <f t="shared" si="7"/>
        <v>0</v>
      </c>
      <c r="Y150" s="64" t="str">
        <f t="shared" si="8"/>
        <v>0</v>
      </c>
      <c r="Z150" s="64">
        <f t="shared" si="9"/>
        <v>0</v>
      </c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15.75" customHeight="1">
      <c r="A151" s="90">
        <v>43848.750123668979</v>
      </c>
      <c r="B151" s="70">
        <f>Parâmetros!G140*0.04*46.0055</f>
        <v>11.262146400000001</v>
      </c>
      <c r="C151" s="85">
        <f t="shared" si="58"/>
        <v>11.262146400000001</v>
      </c>
      <c r="D151" s="89">
        <f t="shared" si="59"/>
        <v>2.2524292800000003</v>
      </c>
      <c r="E151" s="53" t="str">
        <f t="shared" si="60"/>
        <v>1</v>
      </c>
      <c r="F151" s="62">
        <f t="shared" si="61"/>
        <v>-143.01940725999998</v>
      </c>
      <c r="G151" s="53" t="str">
        <f t="shared" si="62"/>
        <v>0</v>
      </c>
      <c r="H151" s="62">
        <f t="shared" si="63"/>
        <v>-30.50970362999999</v>
      </c>
      <c r="I151" s="53" t="str">
        <f t="shared" si="64"/>
        <v>0</v>
      </c>
      <c r="J151" s="62">
        <f t="shared" si="65"/>
        <v>90.888530327901236</v>
      </c>
      <c r="K151" s="53" t="str">
        <f t="shared" si="66"/>
        <v>0</v>
      </c>
      <c r="L151" s="62">
        <f t="shared" si="67"/>
        <v>82.545403736470575</v>
      </c>
      <c r="M151" s="66" t="str">
        <f t="shared" si="68"/>
        <v>0</v>
      </c>
      <c r="N151" s="69">
        <f t="shared" si="69"/>
        <v>2.2524292800000003</v>
      </c>
      <c r="O151" s="70">
        <v>260</v>
      </c>
      <c r="P151" s="3"/>
      <c r="Q151" s="64" t="str">
        <f t="shared" si="0"/>
        <v>1</v>
      </c>
      <c r="R151" s="64">
        <f t="shared" si="1"/>
        <v>1</v>
      </c>
      <c r="S151" s="64" t="str">
        <f t="shared" si="2"/>
        <v>0</v>
      </c>
      <c r="T151" s="64">
        <f t="shared" si="3"/>
        <v>0</v>
      </c>
      <c r="U151" s="64" t="str">
        <f t="shared" si="4"/>
        <v>0</v>
      </c>
      <c r="V151" s="64">
        <f t="shared" si="5"/>
        <v>0</v>
      </c>
      <c r="W151" s="64" t="str">
        <f t="shared" si="6"/>
        <v>0</v>
      </c>
      <c r="X151" s="64">
        <f t="shared" si="7"/>
        <v>0</v>
      </c>
      <c r="Y151" s="64" t="str">
        <f t="shared" si="8"/>
        <v>0</v>
      </c>
      <c r="Z151" s="64">
        <f t="shared" si="9"/>
        <v>0</v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15.75" customHeight="1">
      <c r="A152" s="90">
        <v>43848.791790393516</v>
      </c>
      <c r="B152" s="70">
        <f>Parâmetros!G141*0.04*46.0055</f>
        <v>10.765286999999999</v>
      </c>
      <c r="C152" s="85">
        <f t="shared" si="58"/>
        <v>10.765286999999999</v>
      </c>
      <c r="D152" s="89">
        <f t="shared" si="59"/>
        <v>2.1530573999999998</v>
      </c>
      <c r="E152" s="53" t="str">
        <f t="shared" si="60"/>
        <v>1</v>
      </c>
      <c r="F152" s="62">
        <f t="shared" si="61"/>
        <v>-143.50384517499998</v>
      </c>
      <c r="G152" s="53" t="str">
        <f t="shared" si="62"/>
        <v>0</v>
      </c>
      <c r="H152" s="62">
        <f t="shared" si="63"/>
        <v>-30.75192258749999</v>
      </c>
      <c r="I152" s="53" t="str">
        <f t="shared" si="64"/>
        <v>0</v>
      </c>
      <c r="J152" s="62">
        <f t="shared" si="65"/>
        <v>90.840071201234565</v>
      </c>
      <c r="K152" s="53" t="str">
        <f t="shared" si="66"/>
        <v>0</v>
      </c>
      <c r="L152" s="62">
        <f t="shared" si="67"/>
        <v>82.492795094117639</v>
      </c>
      <c r="M152" s="66" t="str">
        <f t="shared" si="68"/>
        <v>0</v>
      </c>
      <c r="N152" s="69">
        <f t="shared" si="69"/>
        <v>2.1530573999999998</v>
      </c>
      <c r="O152" s="70">
        <v>260</v>
      </c>
      <c r="P152" s="3"/>
      <c r="Q152" s="64" t="str">
        <f t="shared" si="0"/>
        <v>1</v>
      </c>
      <c r="R152" s="64">
        <f t="shared" si="1"/>
        <v>1</v>
      </c>
      <c r="S152" s="64" t="str">
        <f t="shared" si="2"/>
        <v>0</v>
      </c>
      <c r="T152" s="64">
        <f t="shared" si="3"/>
        <v>0</v>
      </c>
      <c r="U152" s="64" t="str">
        <f t="shared" si="4"/>
        <v>0</v>
      </c>
      <c r="V152" s="64">
        <f t="shared" si="5"/>
        <v>0</v>
      </c>
      <c r="W152" s="64" t="str">
        <f t="shared" si="6"/>
        <v>0</v>
      </c>
      <c r="X152" s="64">
        <f t="shared" si="7"/>
        <v>0</v>
      </c>
      <c r="Y152" s="64" t="str">
        <f t="shared" si="8"/>
        <v>0</v>
      </c>
      <c r="Z152" s="64">
        <f t="shared" si="9"/>
        <v>0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15.75" customHeight="1">
      <c r="A153" s="90">
        <v>43848.833457118053</v>
      </c>
      <c r="B153" s="70">
        <f>Parâmetros!G142*0.04*46.0055</f>
        <v>11.869419000000001</v>
      </c>
      <c r="C153" s="85">
        <f t="shared" si="58"/>
        <v>11.869419000000001</v>
      </c>
      <c r="D153" s="89">
        <f t="shared" si="59"/>
        <v>2.3738838000000002</v>
      </c>
      <c r="E153" s="53" t="str">
        <f t="shared" si="60"/>
        <v>1</v>
      </c>
      <c r="F153" s="62">
        <f t="shared" si="61"/>
        <v>-142.427316475</v>
      </c>
      <c r="G153" s="53" t="str">
        <f t="shared" si="62"/>
        <v>0</v>
      </c>
      <c r="H153" s="62">
        <f t="shared" si="63"/>
        <v>-30.213658237499999</v>
      </c>
      <c r="I153" s="53" t="str">
        <f t="shared" si="64"/>
        <v>0</v>
      </c>
      <c r="J153" s="62">
        <f t="shared" si="65"/>
        <v>90.947758149382707</v>
      </c>
      <c r="K153" s="53" t="str">
        <f t="shared" si="66"/>
        <v>0</v>
      </c>
      <c r="L153" s="62">
        <f t="shared" si="67"/>
        <v>82.609703188235315</v>
      </c>
      <c r="M153" s="66" t="str">
        <f t="shared" si="68"/>
        <v>0</v>
      </c>
      <c r="N153" s="69">
        <f t="shared" si="69"/>
        <v>2.3738838000000002</v>
      </c>
      <c r="O153" s="70">
        <v>260</v>
      </c>
      <c r="P153" s="3"/>
      <c r="Q153" s="64" t="str">
        <f t="shared" si="0"/>
        <v>1</v>
      </c>
      <c r="R153" s="64">
        <f t="shared" si="1"/>
        <v>1</v>
      </c>
      <c r="S153" s="64" t="str">
        <f t="shared" si="2"/>
        <v>0</v>
      </c>
      <c r="T153" s="64">
        <f t="shared" si="3"/>
        <v>0</v>
      </c>
      <c r="U153" s="64" t="str">
        <f t="shared" si="4"/>
        <v>0</v>
      </c>
      <c r="V153" s="64">
        <f t="shared" si="5"/>
        <v>0</v>
      </c>
      <c r="W153" s="64" t="str">
        <f t="shared" si="6"/>
        <v>0</v>
      </c>
      <c r="X153" s="64">
        <f t="shared" si="7"/>
        <v>0</v>
      </c>
      <c r="Y153" s="64" t="str">
        <f t="shared" si="8"/>
        <v>0</v>
      </c>
      <c r="Z153" s="64">
        <f t="shared" si="9"/>
        <v>0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15.75" customHeight="1">
      <c r="A154" s="90">
        <v>43848.87512384259</v>
      </c>
      <c r="B154" s="70">
        <f>Parâmetros!G143*0.04*46.0055</f>
        <v>10.673276</v>
      </c>
      <c r="C154" s="85">
        <f t="shared" si="58"/>
        <v>10.673276</v>
      </c>
      <c r="D154" s="89">
        <f t="shared" si="59"/>
        <v>2.1346552000000001</v>
      </c>
      <c r="E154" s="53" t="str">
        <f t="shared" si="60"/>
        <v>1</v>
      </c>
      <c r="F154" s="62">
        <f t="shared" si="61"/>
        <v>-143.59355590000001</v>
      </c>
      <c r="G154" s="53" t="str">
        <f t="shared" si="62"/>
        <v>0</v>
      </c>
      <c r="H154" s="62">
        <f t="shared" si="63"/>
        <v>-30.796777950000006</v>
      </c>
      <c r="I154" s="53" t="str">
        <f t="shared" si="64"/>
        <v>0</v>
      </c>
      <c r="J154" s="62">
        <f t="shared" si="65"/>
        <v>90.831097288888884</v>
      </c>
      <c r="K154" s="53" t="str">
        <f t="shared" si="66"/>
        <v>0</v>
      </c>
      <c r="L154" s="62">
        <f t="shared" si="67"/>
        <v>82.483052752941163</v>
      </c>
      <c r="M154" s="66" t="str">
        <f t="shared" si="68"/>
        <v>0</v>
      </c>
      <c r="N154" s="69">
        <f t="shared" si="69"/>
        <v>2.1346552000000001</v>
      </c>
      <c r="O154" s="70">
        <v>260</v>
      </c>
      <c r="P154" s="3"/>
      <c r="Q154" s="64" t="str">
        <f t="shared" si="0"/>
        <v>1</v>
      </c>
      <c r="R154" s="64">
        <f t="shared" si="1"/>
        <v>1</v>
      </c>
      <c r="S154" s="64" t="str">
        <f t="shared" si="2"/>
        <v>0</v>
      </c>
      <c r="T154" s="64">
        <f t="shared" si="3"/>
        <v>0</v>
      </c>
      <c r="U154" s="64" t="str">
        <f t="shared" si="4"/>
        <v>0</v>
      </c>
      <c r="V154" s="64">
        <f t="shared" si="5"/>
        <v>0</v>
      </c>
      <c r="W154" s="64" t="str">
        <f t="shared" si="6"/>
        <v>0</v>
      </c>
      <c r="X154" s="64">
        <f t="shared" si="7"/>
        <v>0</v>
      </c>
      <c r="Y154" s="64" t="str">
        <f t="shared" si="8"/>
        <v>0</v>
      </c>
      <c r="Z154" s="64">
        <f t="shared" si="9"/>
        <v>0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15.75" customHeight="1">
      <c r="A155" s="90">
        <v>43848.916790567127</v>
      </c>
      <c r="B155" s="70">
        <f>Parâmetros!G144*0.04*46.0055</f>
        <v>10.378840799999999</v>
      </c>
      <c r="C155" s="85">
        <f t="shared" si="58"/>
        <v>10.378840799999999</v>
      </c>
      <c r="D155" s="89">
        <f t="shared" si="59"/>
        <v>2.0757681599999995</v>
      </c>
      <c r="E155" s="53" t="str">
        <f t="shared" si="60"/>
        <v>1</v>
      </c>
      <c r="F155" s="62">
        <f t="shared" si="61"/>
        <v>-143.88063022</v>
      </c>
      <c r="G155" s="53" t="str">
        <f t="shared" si="62"/>
        <v>0</v>
      </c>
      <c r="H155" s="62">
        <f t="shared" si="63"/>
        <v>-30.94031511</v>
      </c>
      <c r="I155" s="53" t="str">
        <f t="shared" si="64"/>
        <v>0</v>
      </c>
      <c r="J155" s="62">
        <f t="shared" si="65"/>
        <v>90.802380769382722</v>
      </c>
      <c r="K155" s="53" t="str">
        <f t="shared" si="66"/>
        <v>0</v>
      </c>
      <c r="L155" s="62">
        <f t="shared" si="67"/>
        <v>82.451877261176463</v>
      </c>
      <c r="M155" s="66" t="str">
        <f t="shared" si="68"/>
        <v>0</v>
      </c>
      <c r="N155" s="69">
        <f t="shared" si="69"/>
        <v>2.0757681599999995</v>
      </c>
      <c r="O155" s="70">
        <v>260</v>
      </c>
      <c r="P155" s="3"/>
      <c r="Q155" s="64" t="str">
        <f t="shared" si="0"/>
        <v>1</v>
      </c>
      <c r="R155" s="64">
        <f t="shared" si="1"/>
        <v>1</v>
      </c>
      <c r="S155" s="64" t="str">
        <f t="shared" si="2"/>
        <v>0</v>
      </c>
      <c r="T155" s="64">
        <f t="shared" si="3"/>
        <v>0</v>
      </c>
      <c r="U155" s="64" t="str">
        <f t="shared" si="4"/>
        <v>0</v>
      </c>
      <c r="V155" s="64">
        <f t="shared" si="5"/>
        <v>0</v>
      </c>
      <c r="W155" s="64" t="str">
        <f t="shared" si="6"/>
        <v>0</v>
      </c>
      <c r="X155" s="64">
        <f t="shared" si="7"/>
        <v>0</v>
      </c>
      <c r="Y155" s="64" t="str">
        <f t="shared" si="8"/>
        <v>0</v>
      </c>
      <c r="Z155" s="64">
        <f t="shared" si="9"/>
        <v>0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15.75" customHeight="1">
      <c r="A156" s="90">
        <v>43848.958457291665</v>
      </c>
      <c r="B156" s="70">
        <f>Parâmetros!G145*0.04*46.0055</f>
        <v>10.489254000000001</v>
      </c>
      <c r="C156" s="85">
        <f t="shared" si="58"/>
        <v>10.489254000000001</v>
      </c>
      <c r="D156" s="89">
        <f t="shared" si="59"/>
        <v>2.0978508000000002</v>
      </c>
      <c r="E156" s="53" t="str">
        <f t="shared" si="60"/>
        <v>1</v>
      </c>
      <c r="F156" s="62">
        <f t="shared" si="61"/>
        <v>-143.77297735000002</v>
      </c>
      <c r="G156" s="53" t="str">
        <f t="shared" si="62"/>
        <v>0</v>
      </c>
      <c r="H156" s="62">
        <f t="shared" si="63"/>
        <v>-30.88648867500001</v>
      </c>
      <c r="I156" s="53" t="str">
        <f t="shared" si="64"/>
        <v>0</v>
      </c>
      <c r="J156" s="62">
        <f t="shared" si="65"/>
        <v>90.813149464197522</v>
      </c>
      <c r="K156" s="53" t="str">
        <f t="shared" si="66"/>
        <v>0</v>
      </c>
      <c r="L156" s="62">
        <f t="shared" si="67"/>
        <v>82.463568070588238</v>
      </c>
      <c r="M156" s="66" t="str">
        <f t="shared" si="68"/>
        <v>0</v>
      </c>
      <c r="N156" s="69">
        <f t="shared" si="69"/>
        <v>2.0978508000000002</v>
      </c>
      <c r="O156" s="70">
        <v>260</v>
      </c>
      <c r="P156" s="3"/>
      <c r="Q156" s="64" t="str">
        <f t="shared" si="0"/>
        <v>1</v>
      </c>
      <c r="R156" s="64">
        <f t="shared" si="1"/>
        <v>1</v>
      </c>
      <c r="S156" s="64" t="str">
        <f t="shared" si="2"/>
        <v>0</v>
      </c>
      <c r="T156" s="64">
        <f t="shared" si="3"/>
        <v>0</v>
      </c>
      <c r="U156" s="64" t="str">
        <f t="shared" si="4"/>
        <v>0</v>
      </c>
      <c r="V156" s="64">
        <f t="shared" si="5"/>
        <v>0</v>
      </c>
      <c r="W156" s="64" t="str">
        <f t="shared" si="6"/>
        <v>0</v>
      </c>
      <c r="X156" s="64">
        <f t="shared" si="7"/>
        <v>0</v>
      </c>
      <c r="Y156" s="64" t="str">
        <f t="shared" si="8"/>
        <v>0</v>
      </c>
      <c r="Z156" s="64">
        <f t="shared" si="9"/>
        <v>0</v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15.75" customHeight="1">
      <c r="A157" s="90">
        <v>43849.000124016202</v>
      </c>
      <c r="B157" s="70">
        <f>Parâmetros!G146*0.04*46.0055</f>
        <v>9.992394599999999</v>
      </c>
      <c r="C157" s="85">
        <f t="shared" si="58"/>
        <v>9.992394599999999</v>
      </c>
      <c r="D157" s="89">
        <f t="shared" si="59"/>
        <v>1.9984789199999997</v>
      </c>
      <c r="E157" s="53" t="str">
        <f t="shared" si="60"/>
        <v>1</v>
      </c>
      <c r="F157" s="62">
        <f t="shared" si="61"/>
        <v>-144.25741526499999</v>
      </c>
      <c r="G157" s="53" t="str">
        <f t="shared" si="62"/>
        <v>0</v>
      </c>
      <c r="H157" s="62">
        <f t="shared" si="63"/>
        <v>-31.128707632499996</v>
      </c>
      <c r="I157" s="53" t="str">
        <f t="shared" si="64"/>
        <v>0</v>
      </c>
      <c r="J157" s="62">
        <f t="shared" si="65"/>
        <v>90.764690337530865</v>
      </c>
      <c r="K157" s="53" t="str">
        <f t="shared" si="66"/>
        <v>0</v>
      </c>
      <c r="L157" s="62">
        <f t="shared" si="67"/>
        <v>82.410959428235287</v>
      </c>
      <c r="M157" s="66" t="str">
        <f t="shared" si="68"/>
        <v>0</v>
      </c>
      <c r="N157" s="69">
        <f t="shared" si="69"/>
        <v>1.9984789199999997</v>
      </c>
      <c r="O157" s="70">
        <v>260</v>
      </c>
      <c r="P157" s="3"/>
      <c r="Q157" s="64" t="str">
        <f t="shared" si="0"/>
        <v>1</v>
      </c>
      <c r="R157" s="64">
        <f t="shared" si="1"/>
        <v>1</v>
      </c>
      <c r="S157" s="64" t="str">
        <f t="shared" si="2"/>
        <v>0</v>
      </c>
      <c r="T157" s="64">
        <f t="shared" si="3"/>
        <v>0</v>
      </c>
      <c r="U157" s="64" t="str">
        <f t="shared" si="4"/>
        <v>0</v>
      </c>
      <c r="V157" s="64">
        <f t="shared" si="5"/>
        <v>0</v>
      </c>
      <c r="W157" s="64" t="str">
        <f t="shared" si="6"/>
        <v>0</v>
      </c>
      <c r="X157" s="64">
        <f t="shared" si="7"/>
        <v>0</v>
      </c>
      <c r="Y157" s="64" t="str">
        <f t="shared" si="8"/>
        <v>0</v>
      </c>
      <c r="Z157" s="64">
        <f t="shared" si="9"/>
        <v>0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15.75" customHeight="1">
      <c r="A158" s="90">
        <v>43849.041790740739</v>
      </c>
      <c r="B158" s="70">
        <f>Parâmetros!G147*0.04*46.0055</f>
        <v>10.12121</v>
      </c>
      <c r="C158" s="85">
        <f t="shared" si="58"/>
        <v>10.12121</v>
      </c>
      <c r="D158" s="89">
        <f t="shared" si="59"/>
        <v>2.0242420000000001</v>
      </c>
      <c r="E158" s="53" t="str">
        <f t="shared" si="60"/>
        <v>1</v>
      </c>
      <c r="F158" s="62">
        <f t="shared" si="61"/>
        <v>-144.13182025</v>
      </c>
      <c r="G158" s="53" t="str">
        <f t="shared" si="62"/>
        <v>0</v>
      </c>
      <c r="H158" s="62">
        <f t="shared" si="63"/>
        <v>-31.065910125000002</v>
      </c>
      <c r="I158" s="53" t="str">
        <f t="shared" si="64"/>
        <v>0</v>
      </c>
      <c r="J158" s="62">
        <f t="shared" si="65"/>
        <v>90.777253814814813</v>
      </c>
      <c r="K158" s="53" t="str">
        <f t="shared" si="66"/>
        <v>0</v>
      </c>
      <c r="L158" s="62">
        <f t="shared" si="67"/>
        <v>82.42459870588236</v>
      </c>
      <c r="M158" s="66" t="str">
        <f t="shared" si="68"/>
        <v>0</v>
      </c>
      <c r="N158" s="69">
        <f t="shared" si="69"/>
        <v>2.0242420000000001</v>
      </c>
      <c r="O158" s="70">
        <v>260</v>
      </c>
      <c r="P158" s="3"/>
      <c r="Q158" s="64" t="str">
        <f t="shared" si="0"/>
        <v>1</v>
      </c>
      <c r="R158" s="64">
        <f t="shared" si="1"/>
        <v>1</v>
      </c>
      <c r="S158" s="64" t="str">
        <f t="shared" si="2"/>
        <v>0</v>
      </c>
      <c r="T158" s="64">
        <f t="shared" si="3"/>
        <v>0</v>
      </c>
      <c r="U158" s="64" t="str">
        <f t="shared" si="4"/>
        <v>0</v>
      </c>
      <c r="V158" s="64">
        <f t="shared" si="5"/>
        <v>0</v>
      </c>
      <c r="W158" s="64" t="str">
        <f t="shared" si="6"/>
        <v>0</v>
      </c>
      <c r="X158" s="64">
        <f t="shared" si="7"/>
        <v>0</v>
      </c>
      <c r="Y158" s="64" t="str">
        <f t="shared" si="8"/>
        <v>0</v>
      </c>
      <c r="Z158" s="64">
        <f t="shared" si="9"/>
        <v>0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15.75" customHeight="1">
      <c r="A159" s="90">
        <v>43849.083457465276</v>
      </c>
      <c r="B159" s="70">
        <f>Parâmetros!G148*0.04*46.0055</f>
        <v>8.6674362000000009</v>
      </c>
      <c r="C159" s="85">
        <f t="shared" si="58"/>
        <v>8.6674362000000009</v>
      </c>
      <c r="D159" s="89">
        <f t="shared" si="59"/>
        <v>1.7334872400000001</v>
      </c>
      <c r="E159" s="53" t="str">
        <f t="shared" si="60"/>
        <v>1</v>
      </c>
      <c r="F159" s="62">
        <f t="shared" si="61"/>
        <v>-145.54924970499999</v>
      </c>
      <c r="G159" s="53" t="str">
        <f t="shared" si="62"/>
        <v>0</v>
      </c>
      <c r="H159" s="62">
        <f t="shared" si="63"/>
        <v>-31.774624852499997</v>
      </c>
      <c r="I159" s="53" t="str">
        <f t="shared" si="64"/>
        <v>0</v>
      </c>
      <c r="J159" s="62">
        <f t="shared" si="65"/>
        <v>90.63546599975308</v>
      </c>
      <c r="K159" s="53" t="str">
        <f t="shared" si="66"/>
        <v>0</v>
      </c>
      <c r="L159" s="62">
        <f t="shared" si="67"/>
        <v>82.270669715294119</v>
      </c>
      <c r="M159" s="66" t="str">
        <f t="shared" si="68"/>
        <v>0</v>
      </c>
      <c r="N159" s="69">
        <f t="shared" si="69"/>
        <v>1.7334872400000001</v>
      </c>
      <c r="O159" s="70">
        <v>260</v>
      </c>
      <c r="P159" s="3"/>
      <c r="Q159" s="64" t="str">
        <f t="shared" si="0"/>
        <v>1</v>
      </c>
      <c r="R159" s="64">
        <f t="shared" si="1"/>
        <v>1</v>
      </c>
      <c r="S159" s="64" t="str">
        <f t="shared" si="2"/>
        <v>0</v>
      </c>
      <c r="T159" s="64">
        <f t="shared" si="3"/>
        <v>0</v>
      </c>
      <c r="U159" s="64" t="str">
        <f t="shared" si="4"/>
        <v>0</v>
      </c>
      <c r="V159" s="64">
        <f t="shared" si="5"/>
        <v>0</v>
      </c>
      <c r="W159" s="64" t="str">
        <f t="shared" si="6"/>
        <v>0</v>
      </c>
      <c r="X159" s="64">
        <f t="shared" si="7"/>
        <v>0</v>
      </c>
      <c r="Y159" s="64" t="str">
        <f t="shared" si="8"/>
        <v>0</v>
      </c>
      <c r="Z159" s="64">
        <f t="shared" si="9"/>
        <v>0</v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15.75" customHeight="1">
      <c r="A160" s="90">
        <v>43849.125124189814</v>
      </c>
      <c r="B160" s="70">
        <f>Parâmetros!G149*0.04*46.0055</f>
        <v>7.9865547999999995</v>
      </c>
      <c r="C160" s="85">
        <f t="shared" si="58"/>
        <v>7.9865547999999995</v>
      </c>
      <c r="D160" s="89">
        <f t="shared" si="59"/>
        <v>1.5973109599999999</v>
      </c>
      <c r="E160" s="53" t="str">
        <f t="shared" si="60"/>
        <v>1</v>
      </c>
      <c r="F160" s="62">
        <f t="shared" si="61"/>
        <v>-146.21310907</v>
      </c>
      <c r="G160" s="53" t="str">
        <f t="shared" si="62"/>
        <v>0</v>
      </c>
      <c r="H160" s="62">
        <f t="shared" si="63"/>
        <v>-32.106554535000001</v>
      </c>
      <c r="I160" s="53" t="str">
        <f t="shared" si="64"/>
        <v>0</v>
      </c>
      <c r="J160" s="62">
        <f t="shared" si="65"/>
        <v>90.569059048395061</v>
      </c>
      <c r="K160" s="53" t="str">
        <f t="shared" si="66"/>
        <v>0</v>
      </c>
      <c r="L160" s="62">
        <f t="shared" si="67"/>
        <v>82.198576390588244</v>
      </c>
      <c r="M160" s="66" t="str">
        <f t="shared" si="68"/>
        <v>0</v>
      </c>
      <c r="N160" s="69">
        <f t="shared" si="69"/>
        <v>1.5973109599999999</v>
      </c>
      <c r="O160" s="70">
        <v>260</v>
      </c>
      <c r="P160" s="3"/>
      <c r="Q160" s="64" t="str">
        <f t="shared" si="0"/>
        <v>1</v>
      </c>
      <c r="R160" s="64">
        <f t="shared" si="1"/>
        <v>1</v>
      </c>
      <c r="S160" s="64" t="str">
        <f t="shared" si="2"/>
        <v>0</v>
      </c>
      <c r="T160" s="64">
        <f t="shared" si="3"/>
        <v>0</v>
      </c>
      <c r="U160" s="64" t="str">
        <f t="shared" si="4"/>
        <v>0</v>
      </c>
      <c r="V160" s="64">
        <f t="shared" si="5"/>
        <v>0</v>
      </c>
      <c r="W160" s="64" t="str">
        <f t="shared" si="6"/>
        <v>0</v>
      </c>
      <c r="X160" s="64">
        <f t="shared" si="7"/>
        <v>0</v>
      </c>
      <c r="Y160" s="64" t="str">
        <f t="shared" si="8"/>
        <v>0</v>
      </c>
      <c r="Z160" s="64">
        <f t="shared" si="9"/>
        <v>0</v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15.75" customHeight="1">
      <c r="A161" s="90">
        <v>43849.166790914351</v>
      </c>
      <c r="B161" s="70"/>
      <c r="C161" s="85"/>
      <c r="D161" s="89"/>
      <c r="E161" s="53"/>
      <c r="F161" s="62"/>
      <c r="G161" s="53"/>
      <c r="H161" s="62"/>
      <c r="I161" s="53"/>
      <c r="J161" s="62"/>
      <c r="K161" s="53"/>
      <c r="L161" s="62"/>
      <c r="M161" s="66"/>
      <c r="N161" s="69"/>
      <c r="O161" s="70">
        <v>260</v>
      </c>
      <c r="P161" s="3"/>
      <c r="Q161" s="64" t="str">
        <f t="shared" si="0"/>
        <v>1</v>
      </c>
      <c r="R161" s="64">
        <f t="shared" si="1"/>
        <v>1</v>
      </c>
      <c r="S161" s="64" t="str">
        <f t="shared" si="2"/>
        <v>0</v>
      </c>
      <c r="T161" s="64">
        <f t="shared" si="3"/>
        <v>0</v>
      </c>
      <c r="U161" s="64" t="str">
        <f t="shared" si="4"/>
        <v>0</v>
      </c>
      <c r="V161" s="64">
        <f t="shared" si="5"/>
        <v>0</v>
      </c>
      <c r="W161" s="64" t="str">
        <f t="shared" si="6"/>
        <v>0</v>
      </c>
      <c r="X161" s="64">
        <f t="shared" si="7"/>
        <v>0</v>
      </c>
      <c r="Y161" s="64" t="str">
        <f t="shared" si="8"/>
        <v>0</v>
      </c>
      <c r="Z161" s="64">
        <f t="shared" si="9"/>
        <v>0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15.75" customHeight="1">
      <c r="A162" s="90">
        <v>43849.208457638888</v>
      </c>
      <c r="B162" s="70">
        <f>Parâmetros!G151*0.04*46.0055</f>
        <v>8.6306317999999997</v>
      </c>
      <c r="C162" s="85">
        <f t="shared" ref="C162:C165" si="70">B162</f>
        <v>8.6306317999999997</v>
      </c>
      <c r="D162" s="89">
        <f t="shared" ref="D162:D165" si="71">(((C162-$B$4)/($B$5-$B$4))*($B$7-$B$6))+$B$6</f>
        <v>1.7261263599999999</v>
      </c>
      <c r="E162" s="53" t="str">
        <f t="shared" ref="E162:E165" si="72">IF(AND(D162&lt;=40,D162&gt;=0),"1","0")</f>
        <v>1</v>
      </c>
      <c r="F162" s="62">
        <f t="shared" ref="F162:F165" si="73">(((C162-$C$4)/($C$5-$C$4))*($C$7-$C$6))+$C$6</f>
        <v>-145.58513399499998</v>
      </c>
      <c r="G162" s="53" t="str">
        <f t="shared" ref="G162:G165" si="74">IF(AND(F162&lt;=80,F162&gt;41),"1","0")</f>
        <v>0</v>
      </c>
      <c r="H162" s="62">
        <f t="shared" ref="H162:H165" si="75">(((C162-$D$4)/($D$5-$D$4))*($D$7-$D$6))+$D$6</f>
        <v>-31.792566997499989</v>
      </c>
      <c r="I162" s="53" t="str">
        <f t="shared" ref="I162:I165" si="76">IF(AND(H162&lt;=120,H162&gt;81),"1","0")</f>
        <v>0</v>
      </c>
      <c r="J162" s="62">
        <f t="shared" ref="J162:J165" si="77">(((C162-$E$4)/($E$5-$E$4))*($E$7-$E$6))+$E$6</f>
        <v>90.631876434814814</v>
      </c>
      <c r="K162" s="53" t="str">
        <f t="shared" ref="K162:K165" si="78">IF(AND(J162&lt;=200,J162&gt;121),"1","0")</f>
        <v>0</v>
      </c>
      <c r="L162" s="62">
        <f t="shared" ref="L162:L165" si="79">(((C162-$F$4)/($F$5-$F$4))*($F$7-$F$6))+$F$6</f>
        <v>82.266772778823523</v>
      </c>
      <c r="M162" s="66" t="str">
        <f t="shared" ref="M162:M165" si="80">IF(AND(L162&lt;999,L162&gt;201),"1","0")</f>
        <v>0</v>
      </c>
      <c r="N162" s="69">
        <f t="shared" ref="N162:N165" si="81">(D162*E162)+(F162*G162)+(H162*I162)+(J162*K162)+(L162*M162)</f>
        <v>1.7261263599999999</v>
      </c>
      <c r="O162" s="70">
        <v>260</v>
      </c>
      <c r="P162" s="3"/>
      <c r="Q162" s="64" t="str">
        <f t="shared" si="0"/>
        <v>1</v>
      </c>
      <c r="R162" s="64">
        <f t="shared" si="1"/>
        <v>1</v>
      </c>
      <c r="S162" s="64" t="str">
        <f t="shared" si="2"/>
        <v>0</v>
      </c>
      <c r="T162" s="64">
        <f t="shared" si="3"/>
        <v>0</v>
      </c>
      <c r="U162" s="64" t="str">
        <f t="shared" si="4"/>
        <v>0</v>
      </c>
      <c r="V162" s="64">
        <f t="shared" si="5"/>
        <v>0</v>
      </c>
      <c r="W162" s="64" t="str">
        <f t="shared" si="6"/>
        <v>0</v>
      </c>
      <c r="X162" s="64">
        <f t="shared" si="7"/>
        <v>0</v>
      </c>
      <c r="Y162" s="64" t="str">
        <f t="shared" si="8"/>
        <v>0</v>
      </c>
      <c r="Z162" s="64">
        <f t="shared" si="9"/>
        <v>0</v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15.75" customHeight="1">
      <c r="A163" s="90">
        <v>43849.250124363425</v>
      </c>
      <c r="B163" s="70">
        <f>Parâmetros!G152*0.04*46.0055</f>
        <v>9.6979593999999985</v>
      </c>
      <c r="C163" s="85">
        <f t="shared" si="70"/>
        <v>9.6979593999999985</v>
      </c>
      <c r="D163" s="89">
        <f t="shared" si="71"/>
        <v>1.9395918799999998</v>
      </c>
      <c r="E163" s="53" t="str">
        <f t="shared" si="72"/>
        <v>1</v>
      </c>
      <c r="F163" s="62">
        <f t="shared" si="73"/>
        <v>-144.54448958499998</v>
      </c>
      <c r="G163" s="53" t="str">
        <f t="shared" si="74"/>
        <v>0</v>
      </c>
      <c r="H163" s="62">
        <f t="shared" si="75"/>
        <v>-31.27224479249999</v>
      </c>
      <c r="I163" s="53" t="str">
        <f t="shared" si="76"/>
        <v>0</v>
      </c>
      <c r="J163" s="62">
        <f t="shared" si="77"/>
        <v>90.735973818024689</v>
      </c>
      <c r="K163" s="53" t="str">
        <f t="shared" si="78"/>
        <v>0</v>
      </c>
      <c r="L163" s="62">
        <f t="shared" si="79"/>
        <v>82.379783936470588</v>
      </c>
      <c r="M163" s="66" t="str">
        <f t="shared" si="80"/>
        <v>0</v>
      </c>
      <c r="N163" s="69">
        <f t="shared" si="81"/>
        <v>1.9395918799999998</v>
      </c>
      <c r="O163" s="70">
        <v>260</v>
      </c>
      <c r="P163" s="3"/>
      <c r="Q163" s="64" t="str">
        <f t="shared" si="0"/>
        <v>1</v>
      </c>
      <c r="R163" s="64">
        <f t="shared" si="1"/>
        <v>1</v>
      </c>
      <c r="S163" s="64" t="str">
        <f t="shared" si="2"/>
        <v>0</v>
      </c>
      <c r="T163" s="64">
        <f t="shared" si="3"/>
        <v>0</v>
      </c>
      <c r="U163" s="64" t="str">
        <f t="shared" si="4"/>
        <v>0</v>
      </c>
      <c r="V163" s="64">
        <f t="shared" si="5"/>
        <v>0</v>
      </c>
      <c r="W163" s="64" t="str">
        <f t="shared" si="6"/>
        <v>0</v>
      </c>
      <c r="X163" s="64">
        <f t="shared" si="7"/>
        <v>0</v>
      </c>
      <c r="Y163" s="64" t="str">
        <f t="shared" si="8"/>
        <v>0</v>
      </c>
      <c r="Z163" s="64">
        <f t="shared" si="9"/>
        <v>0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15.75" customHeight="1">
      <c r="A164" s="90">
        <v>43849.291791087962</v>
      </c>
      <c r="B164" s="70">
        <f>Parâmetros!G153*0.04*46.0055</f>
        <v>10.3420364</v>
      </c>
      <c r="C164" s="85">
        <f t="shared" si="70"/>
        <v>10.3420364</v>
      </c>
      <c r="D164" s="89">
        <f t="shared" si="71"/>
        <v>2.0684072800000002</v>
      </c>
      <c r="E164" s="53" t="str">
        <f t="shared" si="72"/>
        <v>1</v>
      </c>
      <c r="F164" s="62">
        <f t="shared" si="73"/>
        <v>-143.91651450999998</v>
      </c>
      <c r="G164" s="53" t="str">
        <f t="shared" si="74"/>
        <v>0</v>
      </c>
      <c r="H164" s="62">
        <f t="shared" si="75"/>
        <v>-30.958257254999992</v>
      </c>
      <c r="I164" s="53" t="str">
        <f t="shared" si="76"/>
        <v>0</v>
      </c>
      <c r="J164" s="62">
        <f t="shared" si="77"/>
        <v>90.798791204444441</v>
      </c>
      <c r="K164" s="53" t="str">
        <f t="shared" si="78"/>
        <v>0</v>
      </c>
      <c r="L164" s="62">
        <f t="shared" si="79"/>
        <v>82.447980324705895</v>
      </c>
      <c r="M164" s="66" t="str">
        <f t="shared" si="80"/>
        <v>0</v>
      </c>
      <c r="N164" s="69">
        <f t="shared" si="81"/>
        <v>2.0684072800000002</v>
      </c>
      <c r="O164" s="70">
        <v>260</v>
      </c>
      <c r="P164" s="3"/>
      <c r="Q164" s="64" t="str">
        <f t="shared" si="0"/>
        <v>1</v>
      </c>
      <c r="R164" s="64">
        <f t="shared" si="1"/>
        <v>1</v>
      </c>
      <c r="S164" s="64" t="str">
        <f t="shared" si="2"/>
        <v>0</v>
      </c>
      <c r="T164" s="64">
        <f t="shared" si="3"/>
        <v>0</v>
      </c>
      <c r="U164" s="64" t="str">
        <f t="shared" si="4"/>
        <v>0</v>
      </c>
      <c r="V164" s="64">
        <f t="shared" si="5"/>
        <v>0</v>
      </c>
      <c r="W164" s="64" t="str">
        <f t="shared" si="6"/>
        <v>0</v>
      </c>
      <c r="X164" s="64">
        <f t="shared" si="7"/>
        <v>0</v>
      </c>
      <c r="Y164" s="64" t="str">
        <f t="shared" si="8"/>
        <v>0</v>
      </c>
      <c r="Z164" s="64">
        <f t="shared" si="9"/>
        <v>0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15.75" customHeight="1">
      <c r="A165" s="90">
        <v>43849.3334578125</v>
      </c>
      <c r="B165" s="70">
        <f>Parâmetros!G154*0.04*46.0055</f>
        <v>10.378840799999999</v>
      </c>
      <c r="C165" s="85">
        <f t="shared" si="70"/>
        <v>10.378840799999999</v>
      </c>
      <c r="D165" s="89">
        <f t="shared" si="71"/>
        <v>2.0757681599999995</v>
      </c>
      <c r="E165" s="53" t="str">
        <f t="shared" si="72"/>
        <v>1</v>
      </c>
      <c r="F165" s="62">
        <f t="shared" si="73"/>
        <v>-143.88063022</v>
      </c>
      <c r="G165" s="53" t="str">
        <f t="shared" si="74"/>
        <v>0</v>
      </c>
      <c r="H165" s="62">
        <f t="shared" si="75"/>
        <v>-30.94031511</v>
      </c>
      <c r="I165" s="53" t="str">
        <f t="shared" si="76"/>
        <v>0</v>
      </c>
      <c r="J165" s="62">
        <f t="shared" si="77"/>
        <v>90.802380769382722</v>
      </c>
      <c r="K165" s="53" t="str">
        <f t="shared" si="78"/>
        <v>0</v>
      </c>
      <c r="L165" s="62">
        <f t="shared" si="79"/>
        <v>82.451877261176463</v>
      </c>
      <c r="M165" s="66" t="str">
        <f t="shared" si="80"/>
        <v>0</v>
      </c>
      <c r="N165" s="69">
        <f t="shared" si="81"/>
        <v>2.0757681599999995</v>
      </c>
      <c r="O165" s="70">
        <v>260</v>
      </c>
      <c r="P165" s="3"/>
      <c r="Q165" s="64" t="str">
        <f t="shared" si="0"/>
        <v>1</v>
      </c>
      <c r="R165" s="64">
        <f t="shared" si="1"/>
        <v>1</v>
      </c>
      <c r="S165" s="64" t="str">
        <f t="shared" si="2"/>
        <v>0</v>
      </c>
      <c r="T165" s="64">
        <f t="shared" si="3"/>
        <v>0</v>
      </c>
      <c r="U165" s="64" t="str">
        <f t="shared" si="4"/>
        <v>0</v>
      </c>
      <c r="V165" s="64">
        <f t="shared" si="5"/>
        <v>0</v>
      </c>
      <c r="W165" s="64" t="str">
        <f t="shared" si="6"/>
        <v>0</v>
      </c>
      <c r="X165" s="64">
        <f t="shared" si="7"/>
        <v>0</v>
      </c>
      <c r="Y165" s="64" t="str">
        <f t="shared" si="8"/>
        <v>0</v>
      </c>
      <c r="Z165" s="64">
        <f t="shared" si="9"/>
        <v>0</v>
      </c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15.75" customHeight="1">
      <c r="A166" s="90">
        <v>43849.375124537037</v>
      </c>
      <c r="B166" s="70"/>
      <c r="C166" s="85"/>
      <c r="D166" s="89"/>
      <c r="E166" s="53"/>
      <c r="F166" s="62"/>
      <c r="G166" s="53"/>
      <c r="H166" s="62"/>
      <c r="I166" s="53"/>
      <c r="J166" s="62"/>
      <c r="K166" s="53"/>
      <c r="L166" s="62"/>
      <c r="M166" s="66"/>
      <c r="N166" s="69"/>
      <c r="O166" s="70">
        <v>260</v>
      </c>
      <c r="P166" s="3"/>
      <c r="Q166" s="64" t="str">
        <f t="shared" si="0"/>
        <v>1</v>
      </c>
      <c r="R166" s="64">
        <f t="shared" si="1"/>
        <v>1</v>
      </c>
      <c r="S166" s="64" t="str">
        <f t="shared" si="2"/>
        <v>0</v>
      </c>
      <c r="T166" s="64">
        <f t="shared" si="3"/>
        <v>0</v>
      </c>
      <c r="U166" s="64" t="str">
        <f t="shared" si="4"/>
        <v>0</v>
      </c>
      <c r="V166" s="64">
        <f t="shared" si="5"/>
        <v>0</v>
      </c>
      <c r="W166" s="64" t="str">
        <f t="shared" si="6"/>
        <v>0</v>
      </c>
      <c r="X166" s="64">
        <f t="shared" si="7"/>
        <v>0</v>
      </c>
      <c r="Y166" s="64" t="str">
        <f t="shared" si="8"/>
        <v>0</v>
      </c>
      <c r="Z166" s="64">
        <f t="shared" si="9"/>
        <v>0</v>
      </c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15.75" customHeight="1">
      <c r="A167" s="90">
        <v>43849.416791261574</v>
      </c>
      <c r="B167" s="70">
        <f>Parâmetros!G156*0.04*46.0055</f>
        <v>16.580382199999999</v>
      </c>
      <c r="C167" s="85">
        <f t="shared" ref="C167:C280" si="82">B167</f>
        <v>16.580382199999999</v>
      </c>
      <c r="D167" s="89">
        <f t="shared" ref="D167:D280" si="83">(((C167-$B$4)/($B$5-$B$4))*($B$7-$B$6))+$B$6</f>
        <v>3.3160764399999998</v>
      </c>
      <c r="E167" s="53" t="str">
        <f t="shared" ref="E167:E280" si="84">IF(AND(D167&lt;=40,D167&gt;=0),"1","0")</f>
        <v>1</v>
      </c>
      <c r="F167" s="62">
        <f t="shared" ref="F167:F280" si="85">(((C167-$C$4)/($C$5-$C$4))*($C$7-$C$6))+$C$6</f>
        <v>-137.83412735499999</v>
      </c>
      <c r="G167" s="53" t="str">
        <f t="shared" ref="G167:G280" si="86">IF(AND(F167&lt;=80,F167&gt;41),"1","0")</f>
        <v>0</v>
      </c>
      <c r="H167" s="62">
        <f t="shared" ref="H167:H280" si="87">(((C167-$D$4)/($D$5-$D$4))*($D$7-$D$6))+$D$6</f>
        <v>-27.917063677499996</v>
      </c>
      <c r="I167" s="53" t="str">
        <f t="shared" ref="I167:I280" si="88">IF(AND(H167&lt;=120,H167&gt;81),"1","0")</f>
        <v>0</v>
      </c>
      <c r="J167" s="62">
        <f t="shared" ref="J167:J280" si="89">(((C167-$E$4)/($E$5-$E$4))*($E$7-$E$6))+$E$6</f>
        <v>91.407222461481481</v>
      </c>
      <c r="K167" s="53" t="str">
        <f t="shared" ref="K167:K280" si="90">IF(AND(J167&lt;=200,J167&gt;121),"1","0")</f>
        <v>0</v>
      </c>
      <c r="L167" s="62">
        <f t="shared" ref="L167:L280" si="91">(((C167-$F$4)/($F$5-$F$4))*($F$7-$F$6))+$F$6</f>
        <v>83.10851105647059</v>
      </c>
      <c r="M167" s="66" t="str">
        <f t="shared" ref="M167:M280" si="92">IF(AND(L167&lt;999,L167&gt;201),"1","0")</f>
        <v>0</v>
      </c>
      <c r="N167" s="69">
        <f t="shared" ref="N167:N280" si="93">(D167*E167)+(F167*G167)+(H167*I167)+(J167*K167)+(L167*M167)</f>
        <v>3.3160764399999998</v>
      </c>
      <c r="O167" s="70">
        <v>260</v>
      </c>
      <c r="P167" s="3"/>
      <c r="Q167" s="64" t="str">
        <f t="shared" si="0"/>
        <v>1</v>
      </c>
      <c r="R167" s="64">
        <f t="shared" si="1"/>
        <v>1</v>
      </c>
      <c r="S167" s="64" t="str">
        <f t="shared" si="2"/>
        <v>0</v>
      </c>
      <c r="T167" s="64">
        <f t="shared" si="3"/>
        <v>0</v>
      </c>
      <c r="U167" s="64" t="str">
        <f t="shared" si="4"/>
        <v>0</v>
      </c>
      <c r="V167" s="64">
        <f t="shared" si="5"/>
        <v>0</v>
      </c>
      <c r="W167" s="64" t="str">
        <f t="shared" si="6"/>
        <v>0</v>
      </c>
      <c r="X167" s="64">
        <f t="shared" si="7"/>
        <v>0</v>
      </c>
      <c r="Y167" s="64" t="str">
        <f t="shared" si="8"/>
        <v>0</v>
      </c>
      <c r="Z167" s="64">
        <f t="shared" si="9"/>
        <v>0</v>
      </c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15.75" customHeight="1">
      <c r="A168" s="90">
        <v>43849.458457986111</v>
      </c>
      <c r="B168" s="70">
        <f>Parâmetros!G157*0.04*46.0055</f>
        <v>12.642311399999999</v>
      </c>
      <c r="C168" s="85">
        <f t="shared" si="82"/>
        <v>12.642311399999999</v>
      </c>
      <c r="D168" s="89">
        <f t="shared" si="83"/>
        <v>2.5284622799999994</v>
      </c>
      <c r="E168" s="53" t="str">
        <f t="shared" si="84"/>
        <v>1</v>
      </c>
      <c r="F168" s="62">
        <f t="shared" si="85"/>
        <v>-141.67374638500002</v>
      </c>
      <c r="G168" s="53" t="str">
        <f t="shared" si="86"/>
        <v>0</v>
      </c>
      <c r="H168" s="62">
        <f t="shared" si="87"/>
        <v>-29.836873192500008</v>
      </c>
      <c r="I168" s="53" t="str">
        <f t="shared" si="88"/>
        <v>0</v>
      </c>
      <c r="J168" s="62">
        <f t="shared" si="89"/>
        <v>91.023139013086421</v>
      </c>
      <c r="K168" s="53" t="str">
        <f t="shared" si="90"/>
        <v>0</v>
      </c>
      <c r="L168" s="62">
        <f t="shared" si="91"/>
        <v>82.691538854117638</v>
      </c>
      <c r="M168" s="66" t="str">
        <f t="shared" si="92"/>
        <v>0</v>
      </c>
      <c r="N168" s="69">
        <f t="shared" si="93"/>
        <v>2.5284622799999994</v>
      </c>
      <c r="O168" s="70">
        <v>260</v>
      </c>
      <c r="P168" s="3"/>
      <c r="Q168" s="64" t="str">
        <f t="shared" si="0"/>
        <v>1</v>
      </c>
      <c r="R168" s="64">
        <f t="shared" si="1"/>
        <v>1</v>
      </c>
      <c r="S168" s="64" t="str">
        <f t="shared" si="2"/>
        <v>0</v>
      </c>
      <c r="T168" s="64">
        <f t="shared" si="3"/>
        <v>0</v>
      </c>
      <c r="U168" s="64" t="str">
        <f t="shared" si="4"/>
        <v>0</v>
      </c>
      <c r="V168" s="64">
        <f t="shared" si="5"/>
        <v>0</v>
      </c>
      <c r="W168" s="64" t="str">
        <f t="shared" si="6"/>
        <v>0</v>
      </c>
      <c r="X168" s="64">
        <f t="shared" si="7"/>
        <v>0</v>
      </c>
      <c r="Y168" s="64" t="str">
        <f t="shared" si="8"/>
        <v>0</v>
      </c>
      <c r="Z168" s="64">
        <f t="shared" si="9"/>
        <v>0</v>
      </c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15.75" customHeight="1">
      <c r="A169" s="90">
        <v>43849.500124710648</v>
      </c>
      <c r="B169" s="70">
        <f>Parâmetros!G158*0.04*46.0055</f>
        <v>11.262146400000001</v>
      </c>
      <c r="C169" s="85">
        <f t="shared" si="82"/>
        <v>11.262146400000001</v>
      </c>
      <c r="D169" s="89">
        <f t="shared" si="83"/>
        <v>2.2524292800000003</v>
      </c>
      <c r="E169" s="53" t="str">
        <f t="shared" si="84"/>
        <v>1</v>
      </c>
      <c r="F169" s="62">
        <f t="shared" si="85"/>
        <v>-143.01940725999998</v>
      </c>
      <c r="G169" s="53" t="str">
        <f t="shared" si="86"/>
        <v>0</v>
      </c>
      <c r="H169" s="62">
        <f t="shared" si="87"/>
        <v>-30.50970362999999</v>
      </c>
      <c r="I169" s="53" t="str">
        <f t="shared" si="88"/>
        <v>0</v>
      </c>
      <c r="J169" s="62">
        <f t="shared" si="89"/>
        <v>90.888530327901236</v>
      </c>
      <c r="K169" s="53" t="str">
        <f t="shared" si="90"/>
        <v>0</v>
      </c>
      <c r="L169" s="62">
        <f t="shared" si="91"/>
        <v>82.545403736470575</v>
      </c>
      <c r="M169" s="66" t="str">
        <f t="shared" si="92"/>
        <v>0</v>
      </c>
      <c r="N169" s="69">
        <f t="shared" si="93"/>
        <v>2.2524292800000003</v>
      </c>
      <c r="O169" s="70">
        <v>260</v>
      </c>
      <c r="P169" s="3"/>
      <c r="Q169" s="64" t="str">
        <f t="shared" si="0"/>
        <v>1</v>
      </c>
      <c r="R169" s="64">
        <f t="shared" si="1"/>
        <v>1</v>
      </c>
      <c r="S169" s="64" t="str">
        <f t="shared" si="2"/>
        <v>0</v>
      </c>
      <c r="T169" s="64">
        <f t="shared" si="3"/>
        <v>0</v>
      </c>
      <c r="U169" s="64" t="str">
        <f t="shared" si="4"/>
        <v>0</v>
      </c>
      <c r="V169" s="64">
        <f t="shared" si="5"/>
        <v>0</v>
      </c>
      <c r="W169" s="64" t="str">
        <f t="shared" si="6"/>
        <v>0</v>
      </c>
      <c r="X169" s="64">
        <f t="shared" si="7"/>
        <v>0</v>
      </c>
      <c r="Y169" s="64" t="str">
        <f t="shared" si="8"/>
        <v>0</v>
      </c>
      <c r="Z169" s="64">
        <f t="shared" si="9"/>
        <v>0</v>
      </c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15.75" customHeight="1">
      <c r="A170" s="90">
        <v>43849.541791435186</v>
      </c>
      <c r="B170" s="70">
        <f>Parâmetros!G159*0.04*46.0055</f>
        <v>10.7468848</v>
      </c>
      <c r="C170" s="85">
        <f t="shared" si="82"/>
        <v>10.7468848</v>
      </c>
      <c r="D170" s="89">
        <f t="shared" si="83"/>
        <v>2.1493769600000001</v>
      </c>
      <c r="E170" s="53" t="str">
        <f t="shared" si="84"/>
        <v>1</v>
      </c>
      <c r="F170" s="62">
        <f t="shared" si="85"/>
        <v>-143.52178732000002</v>
      </c>
      <c r="G170" s="53" t="str">
        <f t="shared" si="86"/>
        <v>0</v>
      </c>
      <c r="H170" s="62">
        <f t="shared" si="87"/>
        <v>-30.760893660000008</v>
      </c>
      <c r="I170" s="53" t="str">
        <f t="shared" si="88"/>
        <v>0</v>
      </c>
      <c r="J170" s="62">
        <f t="shared" si="89"/>
        <v>90.838276418765432</v>
      </c>
      <c r="K170" s="53" t="str">
        <f t="shared" si="90"/>
        <v>0</v>
      </c>
      <c r="L170" s="62">
        <f t="shared" si="91"/>
        <v>82.490846625882355</v>
      </c>
      <c r="M170" s="66" t="str">
        <f t="shared" si="92"/>
        <v>0</v>
      </c>
      <c r="N170" s="69">
        <f t="shared" si="93"/>
        <v>2.1493769600000001</v>
      </c>
      <c r="O170" s="70">
        <v>260</v>
      </c>
      <c r="P170" s="3"/>
      <c r="Q170" s="64" t="str">
        <f t="shared" si="0"/>
        <v>1</v>
      </c>
      <c r="R170" s="64">
        <f t="shared" si="1"/>
        <v>1</v>
      </c>
      <c r="S170" s="64" t="str">
        <f t="shared" si="2"/>
        <v>0</v>
      </c>
      <c r="T170" s="64">
        <f t="shared" si="3"/>
        <v>0</v>
      </c>
      <c r="U170" s="64" t="str">
        <f t="shared" si="4"/>
        <v>0</v>
      </c>
      <c r="V170" s="64">
        <f t="shared" si="5"/>
        <v>0</v>
      </c>
      <c r="W170" s="64" t="str">
        <f t="shared" si="6"/>
        <v>0</v>
      </c>
      <c r="X170" s="64">
        <f t="shared" si="7"/>
        <v>0</v>
      </c>
      <c r="Y170" s="64" t="str">
        <f t="shared" si="8"/>
        <v>0</v>
      </c>
      <c r="Z170" s="64">
        <f t="shared" si="9"/>
        <v>0</v>
      </c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15.75" customHeight="1">
      <c r="A171" s="90">
        <v>43849.583458159723</v>
      </c>
      <c r="B171" s="70">
        <f>Parâmetros!G160*0.04*46.0055</f>
        <v>9.9187857999999984</v>
      </c>
      <c r="C171" s="85">
        <f t="shared" si="82"/>
        <v>9.9187857999999984</v>
      </c>
      <c r="D171" s="89">
        <f t="shared" si="83"/>
        <v>1.9837571599999997</v>
      </c>
      <c r="E171" s="53" t="str">
        <f t="shared" si="84"/>
        <v>1</v>
      </c>
      <c r="F171" s="62">
        <f t="shared" si="85"/>
        <v>-144.32918384500002</v>
      </c>
      <c r="G171" s="53" t="str">
        <f t="shared" si="86"/>
        <v>0</v>
      </c>
      <c r="H171" s="62">
        <f t="shared" si="87"/>
        <v>-31.164591922500009</v>
      </c>
      <c r="I171" s="53" t="str">
        <f t="shared" si="88"/>
        <v>0</v>
      </c>
      <c r="J171" s="62">
        <f t="shared" si="89"/>
        <v>90.757511207654318</v>
      </c>
      <c r="K171" s="53" t="str">
        <f t="shared" si="90"/>
        <v>0</v>
      </c>
      <c r="L171" s="62">
        <f t="shared" si="91"/>
        <v>82.403165555294123</v>
      </c>
      <c r="M171" s="66" t="str">
        <f t="shared" si="92"/>
        <v>0</v>
      </c>
      <c r="N171" s="69">
        <f t="shared" si="93"/>
        <v>1.9837571599999997</v>
      </c>
      <c r="O171" s="70">
        <v>260</v>
      </c>
      <c r="P171" s="3"/>
      <c r="Q171" s="64" t="str">
        <f t="shared" si="0"/>
        <v>1</v>
      </c>
      <c r="R171" s="64">
        <f t="shared" si="1"/>
        <v>1</v>
      </c>
      <c r="S171" s="64" t="str">
        <f t="shared" si="2"/>
        <v>0</v>
      </c>
      <c r="T171" s="64">
        <f t="shared" si="3"/>
        <v>0</v>
      </c>
      <c r="U171" s="64" t="str">
        <f t="shared" si="4"/>
        <v>0</v>
      </c>
      <c r="V171" s="64">
        <f t="shared" si="5"/>
        <v>0</v>
      </c>
      <c r="W171" s="64" t="str">
        <f t="shared" si="6"/>
        <v>0</v>
      </c>
      <c r="X171" s="64">
        <f t="shared" si="7"/>
        <v>0</v>
      </c>
      <c r="Y171" s="64" t="str">
        <f t="shared" si="8"/>
        <v>0</v>
      </c>
      <c r="Z171" s="64">
        <f t="shared" si="9"/>
        <v>0</v>
      </c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15.75" customHeight="1">
      <c r="A172" s="90">
        <v>43849.62512488426</v>
      </c>
      <c r="B172" s="70">
        <f>Parâmetros!G161*0.04*46.0055</f>
        <v>9.4403285999999991</v>
      </c>
      <c r="C172" s="85">
        <f t="shared" si="82"/>
        <v>9.4403285999999991</v>
      </c>
      <c r="D172" s="89">
        <f t="shared" si="83"/>
        <v>1.8880657199999997</v>
      </c>
      <c r="E172" s="53" t="str">
        <f t="shared" si="84"/>
        <v>1</v>
      </c>
      <c r="F172" s="62">
        <f t="shared" si="85"/>
        <v>-144.79567961500001</v>
      </c>
      <c r="G172" s="53" t="str">
        <f t="shared" si="86"/>
        <v>0</v>
      </c>
      <c r="H172" s="62">
        <f t="shared" si="87"/>
        <v>-31.397839807500006</v>
      </c>
      <c r="I172" s="53" t="str">
        <f t="shared" si="88"/>
        <v>0</v>
      </c>
      <c r="J172" s="62">
        <f t="shared" si="89"/>
        <v>90.710846863456794</v>
      </c>
      <c r="K172" s="53" t="str">
        <f t="shared" si="90"/>
        <v>0</v>
      </c>
      <c r="L172" s="62">
        <f t="shared" si="91"/>
        <v>82.352505381176456</v>
      </c>
      <c r="M172" s="66" t="str">
        <f t="shared" si="92"/>
        <v>0</v>
      </c>
      <c r="N172" s="69">
        <f t="shared" si="93"/>
        <v>1.8880657199999997</v>
      </c>
      <c r="O172" s="70">
        <v>260</v>
      </c>
      <c r="P172" s="3"/>
      <c r="Q172" s="64" t="str">
        <f t="shared" si="0"/>
        <v>1</v>
      </c>
      <c r="R172" s="64">
        <f t="shared" si="1"/>
        <v>1</v>
      </c>
      <c r="S172" s="64" t="str">
        <f t="shared" si="2"/>
        <v>0</v>
      </c>
      <c r="T172" s="64">
        <f t="shared" si="3"/>
        <v>0</v>
      </c>
      <c r="U172" s="64" t="str">
        <f t="shared" si="4"/>
        <v>0</v>
      </c>
      <c r="V172" s="64">
        <f t="shared" si="5"/>
        <v>0</v>
      </c>
      <c r="W172" s="64" t="str">
        <f t="shared" si="6"/>
        <v>0</v>
      </c>
      <c r="X172" s="64">
        <f t="shared" si="7"/>
        <v>0</v>
      </c>
      <c r="Y172" s="64" t="str">
        <f t="shared" si="8"/>
        <v>0</v>
      </c>
      <c r="Z172" s="64">
        <f t="shared" si="9"/>
        <v>0</v>
      </c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15.75" customHeight="1">
      <c r="A173" s="90">
        <v>43849.666791608797</v>
      </c>
      <c r="B173" s="70">
        <f>Parâmetros!G162*0.04*46.0055</f>
        <v>9.0906868000000003</v>
      </c>
      <c r="C173" s="85">
        <f t="shared" si="82"/>
        <v>9.0906868000000003</v>
      </c>
      <c r="D173" s="89">
        <f t="shared" si="83"/>
        <v>1.8181373600000001</v>
      </c>
      <c r="E173" s="53" t="str">
        <f t="shared" si="84"/>
        <v>1</v>
      </c>
      <c r="F173" s="62">
        <f t="shared" si="85"/>
        <v>-145.13658036999999</v>
      </c>
      <c r="G173" s="53" t="str">
        <f t="shared" si="86"/>
        <v>0</v>
      </c>
      <c r="H173" s="62">
        <f t="shared" si="87"/>
        <v>-31.568290184999995</v>
      </c>
      <c r="I173" s="53" t="str">
        <f t="shared" si="88"/>
        <v>0</v>
      </c>
      <c r="J173" s="62">
        <f t="shared" si="89"/>
        <v>90.676745996543218</v>
      </c>
      <c r="K173" s="53" t="str">
        <f t="shared" si="90"/>
        <v>0</v>
      </c>
      <c r="L173" s="62">
        <f t="shared" si="91"/>
        <v>82.315484484705877</v>
      </c>
      <c r="M173" s="66" t="str">
        <f t="shared" si="92"/>
        <v>0</v>
      </c>
      <c r="N173" s="69">
        <f t="shared" si="93"/>
        <v>1.8181373600000001</v>
      </c>
      <c r="O173" s="70">
        <v>260</v>
      </c>
      <c r="P173" s="3"/>
      <c r="Q173" s="64" t="str">
        <f t="shared" si="0"/>
        <v>1</v>
      </c>
      <c r="R173" s="64">
        <f t="shared" si="1"/>
        <v>1</v>
      </c>
      <c r="S173" s="64" t="str">
        <f t="shared" si="2"/>
        <v>0</v>
      </c>
      <c r="T173" s="64">
        <f t="shared" si="3"/>
        <v>0</v>
      </c>
      <c r="U173" s="64" t="str">
        <f t="shared" si="4"/>
        <v>0</v>
      </c>
      <c r="V173" s="64">
        <f t="shared" si="5"/>
        <v>0</v>
      </c>
      <c r="W173" s="64" t="str">
        <f t="shared" si="6"/>
        <v>0</v>
      </c>
      <c r="X173" s="64">
        <f t="shared" si="7"/>
        <v>0</v>
      </c>
      <c r="Y173" s="64" t="str">
        <f t="shared" si="8"/>
        <v>0</v>
      </c>
      <c r="Z173" s="64">
        <f t="shared" si="9"/>
        <v>0</v>
      </c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15.75" customHeight="1">
      <c r="A174" s="90">
        <v>43849.708458333334</v>
      </c>
      <c r="B174" s="70">
        <f>Parâmetros!G163*0.04*46.0055</f>
        <v>8.9434692000000009</v>
      </c>
      <c r="C174" s="85">
        <f t="shared" si="82"/>
        <v>8.9434692000000009</v>
      </c>
      <c r="D174" s="89">
        <f t="shared" si="83"/>
        <v>1.7886938400000001</v>
      </c>
      <c r="E174" s="53" t="str">
        <f t="shared" si="84"/>
        <v>1</v>
      </c>
      <c r="F174" s="62">
        <f t="shared" si="85"/>
        <v>-145.28011752999998</v>
      </c>
      <c r="G174" s="53" t="str">
        <f t="shared" si="86"/>
        <v>0</v>
      </c>
      <c r="H174" s="62">
        <f t="shared" si="87"/>
        <v>-31.640058764999992</v>
      </c>
      <c r="I174" s="53" t="str">
        <f t="shared" si="88"/>
        <v>0</v>
      </c>
      <c r="J174" s="62">
        <f t="shared" si="89"/>
        <v>90.662387736790123</v>
      </c>
      <c r="K174" s="53" t="str">
        <f t="shared" si="90"/>
        <v>0</v>
      </c>
      <c r="L174" s="62">
        <f t="shared" si="91"/>
        <v>82.29989673882352</v>
      </c>
      <c r="M174" s="66" t="str">
        <f t="shared" si="92"/>
        <v>0</v>
      </c>
      <c r="N174" s="69">
        <f t="shared" si="93"/>
        <v>1.7886938400000001</v>
      </c>
      <c r="O174" s="70">
        <v>260</v>
      </c>
      <c r="P174" s="3"/>
      <c r="Q174" s="64" t="str">
        <f t="shared" si="0"/>
        <v>1</v>
      </c>
      <c r="R174" s="64">
        <f t="shared" si="1"/>
        <v>1</v>
      </c>
      <c r="S174" s="64" t="str">
        <f t="shared" si="2"/>
        <v>0</v>
      </c>
      <c r="T174" s="64">
        <f t="shared" si="3"/>
        <v>0</v>
      </c>
      <c r="U174" s="64" t="str">
        <f t="shared" si="4"/>
        <v>0</v>
      </c>
      <c r="V174" s="64">
        <f t="shared" si="5"/>
        <v>0</v>
      </c>
      <c r="W174" s="64" t="str">
        <f t="shared" si="6"/>
        <v>0</v>
      </c>
      <c r="X174" s="64">
        <f t="shared" si="7"/>
        <v>0</v>
      </c>
      <c r="Y174" s="64" t="str">
        <f t="shared" si="8"/>
        <v>0</v>
      </c>
      <c r="Z174" s="64">
        <f t="shared" si="9"/>
        <v>0</v>
      </c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15.75" customHeight="1">
      <c r="A175" s="90">
        <v>43849.750125057872</v>
      </c>
      <c r="B175" s="70">
        <f>Parâmetros!G164*0.04*46.0055</f>
        <v>11.722201400000001</v>
      </c>
      <c r="C175" s="85">
        <f t="shared" si="82"/>
        <v>11.722201400000001</v>
      </c>
      <c r="D175" s="89">
        <f t="shared" si="83"/>
        <v>2.3444402800000002</v>
      </c>
      <c r="E175" s="53" t="str">
        <f t="shared" si="84"/>
        <v>1</v>
      </c>
      <c r="F175" s="62">
        <f t="shared" si="85"/>
        <v>-142.57085363499999</v>
      </c>
      <c r="G175" s="53" t="str">
        <f t="shared" si="86"/>
        <v>0</v>
      </c>
      <c r="H175" s="62">
        <f t="shared" si="87"/>
        <v>-30.285426817499996</v>
      </c>
      <c r="I175" s="53" t="str">
        <f t="shared" si="88"/>
        <v>0</v>
      </c>
      <c r="J175" s="62">
        <f t="shared" si="89"/>
        <v>90.933399889629641</v>
      </c>
      <c r="K175" s="53" t="str">
        <f t="shared" si="90"/>
        <v>0</v>
      </c>
      <c r="L175" s="62">
        <f t="shared" si="91"/>
        <v>82.59411544235293</v>
      </c>
      <c r="M175" s="66" t="str">
        <f t="shared" si="92"/>
        <v>0</v>
      </c>
      <c r="N175" s="69">
        <f t="shared" si="93"/>
        <v>2.3444402800000002</v>
      </c>
      <c r="O175" s="70">
        <v>260</v>
      </c>
      <c r="P175" s="3"/>
      <c r="Q175" s="64" t="str">
        <f t="shared" si="0"/>
        <v>1</v>
      </c>
      <c r="R175" s="64">
        <f t="shared" si="1"/>
        <v>1</v>
      </c>
      <c r="S175" s="64" t="str">
        <f t="shared" si="2"/>
        <v>0</v>
      </c>
      <c r="T175" s="64">
        <f t="shared" si="3"/>
        <v>0</v>
      </c>
      <c r="U175" s="64" t="str">
        <f t="shared" si="4"/>
        <v>0</v>
      </c>
      <c r="V175" s="64">
        <f t="shared" si="5"/>
        <v>0</v>
      </c>
      <c r="W175" s="64" t="str">
        <f t="shared" si="6"/>
        <v>0</v>
      </c>
      <c r="X175" s="64">
        <f t="shared" si="7"/>
        <v>0</v>
      </c>
      <c r="Y175" s="64" t="str">
        <f t="shared" si="8"/>
        <v>0</v>
      </c>
      <c r="Z175" s="64">
        <f t="shared" si="9"/>
        <v>0</v>
      </c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15.75" customHeight="1">
      <c r="A176" s="90">
        <v>43849.791791782409</v>
      </c>
      <c r="B176" s="70">
        <f>Parâmetros!G165*0.04*46.0055</f>
        <v>14.592944599999999</v>
      </c>
      <c r="C176" s="85">
        <f t="shared" si="82"/>
        <v>14.592944599999999</v>
      </c>
      <c r="D176" s="89">
        <f t="shared" si="83"/>
        <v>2.9185889199999999</v>
      </c>
      <c r="E176" s="53" t="str">
        <f t="shared" si="84"/>
        <v>1</v>
      </c>
      <c r="F176" s="62">
        <f t="shared" si="85"/>
        <v>-139.77187901499997</v>
      </c>
      <c r="G176" s="53" t="str">
        <f t="shared" si="86"/>
        <v>0</v>
      </c>
      <c r="H176" s="62">
        <f t="shared" si="87"/>
        <v>-28.885939507499984</v>
      </c>
      <c r="I176" s="53" t="str">
        <f t="shared" si="88"/>
        <v>0</v>
      </c>
      <c r="J176" s="62">
        <f t="shared" si="89"/>
        <v>91.213385954814811</v>
      </c>
      <c r="K176" s="53" t="str">
        <f t="shared" si="90"/>
        <v>0</v>
      </c>
      <c r="L176" s="62">
        <f t="shared" si="91"/>
        <v>82.89807648705883</v>
      </c>
      <c r="M176" s="66" t="str">
        <f t="shared" si="92"/>
        <v>0</v>
      </c>
      <c r="N176" s="69">
        <f t="shared" si="93"/>
        <v>2.9185889199999999</v>
      </c>
      <c r="O176" s="70">
        <v>260</v>
      </c>
      <c r="P176" s="3"/>
      <c r="Q176" s="64" t="str">
        <f t="shared" si="0"/>
        <v>1</v>
      </c>
      <c r="R176" s="64">
        <f t="shared" si="1"/>
        <v>1</v>
      </c>
      <c r="S176" s="64" t="str">
        <f t="shared" si="2"/>
        <v>0</v>
      </c>
      <c r="T176" s="64">
        <f t="shared" si="3"/>
        <v>0</v>
      </c>
      <c r="U176" s="64" t="str">
        <f t="shared" si="4"/>
        <v>0</v>
      </c>
      <c r="V176" s="64">
        <f t="shared" si="5"/>
        <v>0</v>
      </c>
      <c r="W176" s="64" t="str">
        <f t="shared" si="6"/>
        <v>0</v>
      </c>
      <c r="X176" s="64">
        <f t="shared" si="7"/>
        <v>0</v>
      </c>
      <c r="Y176" s="64" t="str">
        <f t="shared" si="8"/>
        <v>0</v>
      </c>
      <c r="Z176" s="64">
        <f t="shared" si="9"/>
        <v>0</v>
      </c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15.75" customHeight="1">
      <c r="A177" s="90">
        <v>43849.833458506946</v>
      </c>
      <c r="B177" s="70">
        <f>Parâmetros!G166*0.04*46.0055</f>
        <v>15.237021599999999</v>
      </c>
      <c r="C177" s="85">
        <f t="shared" si="82"/>
        <v>15.237021599999999</v>
      </c>
      <c r="D177" s="89">
        <f t="shared" si="83"/>
        <v>3.0474043199999996</v>
      </c>
      <c r="E177" s="53" t="str">
        <f t="shared" si="84"/>
        <v>1</v>
      </c>
      <c r="F177" s="62">
        <f t="shared" si="85"/>
        <v>-139.14390394</v>
      </c>
      <c r="G177" s="53" t="str">
        <f t="shared" si="86"/>
        <v>0</v>
      </c>
      <c r="H177" s="62">
        <f t="shared" si="87"/>
        <v>-28.571951970000001</v>
      </c>
      <c r="I177" s="53" t="str">
        <f t="shared" si="88"/>
        <v>0</v>
      </c>
      <c r="J177" s="62">
        <f t="shared" si="89"/>
        <v>91.276203341234577</v>
      </c>
      <c r="K177" s="53" t="str">
        <f t="shared" si="90"/>
        <v>0</v>
      </c>
      <c r="L177" s="62">
        <f t="shared" si="91"/>
        <v>82.966272875294109</v>
      </c>
      <c r="M177" s="66" t="str">
        <f t="shared" si="92"/>
        <v>0</v>
      </c>
      <c r="N177" s="69">
        <f t="shared" si="93"/>
        <v>3.0474043199999996</v>
      </c>
      <c r="O177" s="70">
        <v>260</v>
      </c>
      <c r="P177" s="3"/>
      <c r="Q177" s="64" t="str">
        <f t="shared" si="0"/>
        <v>1</v>
      </c>
      <c r="R177" s="64">
        <f t="shared" si="1"/>
        <v>1</v>
      </c>
      <c r="S177" s="64" t="str">
        <f t="shared" si="2"/>
        <v>0</v>
      </c>
      <c r="T177" s="64">
        <f t="shared" si="3"/>
        <v>0</v>
      </c>
      <c r="U177" s="64" t="str">
        <f t="shared" si="4"/>
        <v>0</v>
      </c>
      <c r="V177" s="64">
        <f t="shared" si="5"/>
        <v>0</v>
      </c>
      <c r="W177" s="64" t="str">
        <f t="shared" si="6"/>
        <v>0</v>
      </c>
      <c r="X177" s="64">
        <f t="shared" si="7"/>
        <v>0</v>
      </c>
      <c r="Y177" s="64" t="str">
        <f t="shared" si="8"/>
        <v>0</v>
      </c>
      <c r="Z177" s="64">
        <f t="shared" si="9"/>
        <v>0</v>
      </c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15.75" customHeight="1">
      <c r="A178" s="90">
        <v>43849.875125231483</v>
      </c>
      <c r="B178" s="70">
        <f>Parâmetros!G167*0.04*46.0055</f>
        <v>14.703357799999999</v>
      </c>
      <c r="C178" s="85">
        <f t="shared" si="82"/>
        <v>14.703357799999999</v>
      </c>
      <c r="D178" s="89">
        <f t="shared" si="83"/>
        <v>2.9406715600000002</v>
      </c>
      <c r="E178" s="53" t="str">
        <f t="shared" si="84"/>
        <v>1</v>
      </c>
      <c r="F178" s="62">
        <f t="shared" si="85"/>
        <v>-139.66422614500001</v>
      </c>
      <c r="G178" s="53" t="str">
        <f t="shared" si="86"/>
        <v>0</v>
      </c>
      <c r="H178" s="62">
        <f t="shared" si="87"/>
        <v>-28.832113072500007</v>
      </c>
      <c r="I178" s="53" t="str">
        <f t="shared" si="88"/>
        <v>0</v>
      </c>
      <c r="J178" s="62">
        <f t="shared" si="89"/>
        <v>91.224154649629625</v>
      </c>
      <c r="K178" s="53" t="str">
        <f t="shared" si="90"/>
        <v>0</v>
      </c>
      <c r="L178" s="62">
        <f t="shared" si="91"/>
        <v>82.909767296470591</v>
      </c>
      <c r="M178" s="66" t="str">
        <f t="shared" si="92"/>
        <v>0</v>
      </c>
      <c r="N178" s="69">
        <f t="shared" si="93"/>
        <v>2.9406715600000002</v>
      </c>
      <c r="O178" s="70">
        <v>260</v>
      </c>
      <c r="P178" s="3"/>
      <c r="Q178" s="64" t="str">
        <f t="shared" si="0"/>
        <v>1</v>
      </c>
      <c r="R178" s="64">
        <f t="shared" si="1"/>
        <v>1</v>
      </c>
      <c r="S178" s="64" t="str">
        <f t="shared" si="2"/>
        <v>0</v>
      </c>
      <c r="T178" s="64">
        <f t="shared" si="3"/>
        <v>0</v>
      </c>
      <c r="U178" s="64" t="str">
        <f t="shared" si="4"/>
        <v>0</v>
      </c>
      <c r="V178" s="64">
        <f t="shared" si="5"/>
        <v>0</v>
      </c>
      <c r="W178" s="64" t="str">
        <f t="shared" si="6"/>
        <v>0</v>
      </c>
      <c r="X178" s="64">
        <f t="shared" si="7"/>
        <v>0</v>
      </c>
      <c r="Y178" s="64" t="str">
        <f t="shared" si="8"/>
        <v>0</v>
      </c>
      <c r="Z178" s="64">
        <f t="shared" si="9"/>
        <v>0</v>
      </c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15.75" customHeight="1">
      <c r="A179" s="90">
        <v>43849.91679195602</v>
      </c>
      <c r="B179" s="70">
        <f>Parâmetros!G168*0.04*46.0055</f>
        <v>13.764845600000001</v>
      </c>
      <c r="C179" s="85">
        <f t="shared" si="82"/>
        <v>13.764845600000001</v>
      </c>
      <c r="D179" s="89">
        <f t="shared" si="83"/>
        <v>2.7529691199999999</v>
      </c>
      <c r="E179" s="53" t="str">
        <f t="shared" si="84"/>
        <v>1</v>
      </c>
      <c r="F179" s="62">
        <f t="shared" si="85"/>
        <v>-140.57927554</v>
      </c>
      <c r="G179" s="53" t="str">
        <f t="shared" si="86"/>
        <v>0</v>
      </c>
      <c r="H179" s="62">
        <f t="shared" si="87"/>
        <v>-29.289637769999999</v>
      </c>
      <c r="I179" s="53" t="str">
        <f t="shared" si="88"/>
        <v>0</v>
      </c>
      <c r="J179" s="62">
        <f t="shared" si="89"/>
        <v>91.132620743703711</v>
      </c>
      <c r="K179" s="53" t="str">
        <f t="shared" si="90"/>
        <v>0</v>
      </c>
      <c r="L179" s="62">
        <f t="shared" si="91"/>
        <v>82.81039541647057</v>
      </c>
      <c r="M179" s="66" t="str">
        <f t="shared" si="92"/>
        <v>0</v>
      </c>
      <c r="N179" s="69">
        <f t="shared" si="93"/>
        <v>2.7529691199999999</v>
      </c>
      <c r="O179" s="70">
        <v>260</v>
      </c>
      <c r="P179" s="3"/>
      <c r="Q179" s="64" t="str">
        <f t="shared" si="0"/>
        <v>1</v>
      </c>
      <c r="R179" s="64">
        <f t="shared" si="1"/>
        <v>1</v>
      </c>
      <c r="S179" s="64" t="str">
        <f t="shared" si="2"/>
        <v>0</v>
      </c>
      <c r="T179" s="64">
        <f t="shared" si="3"/>
        <v>0</v>
      </c>
      <c r="U179" s="64" t="str">
        <f t="shared" si="4"/>
        <v>0</v>
      </c>
      <c r="V179" s="64">
        <f t="shared" si="5"/>
        <v>0</v>
      </c>
      <c r="W179" s="64" t="str">
        <f t="shared" si="6"/>
        <v>0</v>
      </c>
      <c r="X179" s="64">
        <f t="shared" si="7"/>
        <v>0</v>
      </c>
      <c r="Y179" s="64" t="str">
        <f t="shared" si="8"/>
        <v>0</v>
      </c>
      <c r="Z179" s="64">
        <f t="shared" si="9"/>
        <v>0</v>
      </c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15.75" customHeight="1">
      <c r="A180" s="90">
        <v>43849.958458680558</v>
      </c>
      <c r="B180" s="70">
        <f>Parâmetros!G169*0.04*46.0055</f>
        <v>12.439887199999998</v>
      </c>
      <c r="C180" s="85">
        <f t="shared" si="82"/>
        <v>12.439887199999998</v>
      </c>
      <c r="D180" s="89">
        <f t="shared" si="83"/>
        <v>2.4879774399999994</v>
      </c>
      <c r="E180" s="53" t="str">
        <f t="shared" si="84"/>
        <v>1</v>
      </c>
      <c r="F180" s="62">
        <f t="shared" si="85"/>
        <v>-141.87110998000003</v>
      </c>
      <c r="G180" s="53" t="str">
        <f t="shared" si="86"/>
        <v>0</v>
      </c>
      <c r="H180" s="62">
        <f t="shared" si="87"/>
        <v>-29.935554990000014</v>
      </c>
      <c r="I180" s="53" t="str">
        <f t="shared" si="88"/>
        <v>0</v>
      </c>
      <c r="J180" s="62">
        <f t="shared" si="89"/>
        <v>91.003396405925926</v>
      </c>
      <c r="K180" s="53" t="str">
        <f t="shared" si="90"/>
        <v>0</v>
      </c>
      <c r="L180" s="62">
        <f t="shared" si="91"/>
        <v>82.670105703529416</v>
      </c>
      <c r="M180" s="66" t="str">
        <f t="shared" si="92"/>
        <v>0</v>
      </c>
      <c r="N180" s="69">
        <f t="shared" si="93"/>
        <v>2.4879774399999994</v>
      </c>
      <c r="O180" s="70">
        <v>260</v>
      </c>
      <c r="P180" s="3"/>
      <c r="Q180" s="64" t="str">
        <f t="shared" si="0"/>
        <v>1</v>
      </c>
      <c r="R180" s="64">
        <f t="shared" si="1"/>
        <v>1</v>
      </c>
      <c r="S180" s="64" t="str">
        <f t="shared" si="2"/>
        <v>0</v>
      </c>
      <c r="T180" s="64">
        <f t="shared" si="3"/>
        <v>0</v>
      </c>
      <c r="U180" s="64" t="str">
        <f t="shared" si="4"/>
        <v>0</v>
      </c>
      <c r="V180" s="64">
        <f t="shared" si="5"/>
        <v>0</v>
      </c>
      <c r="W180" s="64" t="str">
        <f t="shared" si="6"/>
        <v>0</v>
      </c>
      <c r="X180" s="64">
        <f t="shared" si="7"/>
        <v>0</v>
      </c>
      <c r="Y180" s="64" t="str">
        <f t="shared" si="8"/>
        <v>0</v>
      </c>
      <c r="Z180" s="64">
        <f t="shared" si="9"/>
        <v>0</v>
      </c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15.75" customHeight="1">
      <c r="A181" s="90">
        <v>43850.000125405095</v>
      </c>
      <c r="B181" s="70">
        <f>Parâmetros!G170*0.04*46.0055</f>
        <v>10.710080399999999</v>
      </c>
      <c r="C181" s="85">
        <f t="shared" si="82"/>
        <v>10.710080399999999</v>
      </c>
      <c r="D181" s="89">
        <f t="shared" si="83"/>
        <v>2.1420160799999999</v>
      </c>
      <c r="E181" s="53" t="str">
        <f t="shared" si="84"/>
        <v>1</v>
      </c>
      <c r="F181" s="62">
        <f t="shared" si="85"/>
        <v>-143.55767160999997</v>
      </c>
      <c r="G181" s="53" t="str">
        <f t="shared" si="86"/>
        <v>0</v>
      </c>
      <c r="H181" s="62">
        <f t="shared" si="87"/>
        <v>-30.778835804999986</v>
      </c>
      <c r="I181" s="53" t="str">
        <f t="shared" si="88"/>
        <v>0</v>
      </c>
      <c r="J181" s="62">
        <f t="shared" si="89"/>
        <v>90.834686853827151</v>
      </c>
      <c r="K181" s="53" t="str">
        <f t="shared" si="90"/>
        <v>0</v>
      </c>
      <c r="L181" s="62">
        <f t="shared" si="91"/>
        <v>82.486949689411759</v>
      </c>
      <c r="M181" s="66" t="str">
        <f t="shared" si="92"/>
        <v>0</v>
      </c>
      <c r="N181" s="69">
        <f t="shared" si="93"/>
        <v>2.1420160799999999</v>
      </c>
      <c r="O181" s="70">
        <v>260</v>
      </c>
      <c r="P181" s="3"/>
      <c r="Q181" s="64" t="str">
        <f t="shared" si="0"/>
        <v>1</v>
      </c>
      <c r="R181" s="64">
        <f t="shared" si="1"/>
        <v>1</v>
      </c>
      <c r="S181" s="64" t="str">
        <f t="shared" si="2"/>
        <v>0</v>
      </c>
      <c r="T181" s="64">
        <f t="shared" si="3"/>
        <v>0</v>
      </c>
      <c r="U181" s="64" t="str">
        <f t="shared" si="4"/>
        <v>0</v>
      </c>
      <c r="V181" s="64">
        <f t="shared" si="5"/>
        <v>0</v>
      </c>
      <c r="W181" s="64" t="str">
        <f t="shared" si="6"/>
        <v>0</v>
      </c>
      <c r="X181" s="64">
        <f t="shared" si="7"/>
        <v>0</v>
      </c>
      <c r="Y181" s="64" t="str">
        <f t="shared" si="8"/>
        <v>0</v>
      </c>
      <c r="Z181" s="64">
        <f t="shared" si="9"/>
        <v>0</v>
      </c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15.75" customHeight="1">
      <c r="A182" s="90">
        <v>43850.041792129632</v>
      </c>
      <c r="B182" s="70">
        <f>Parâmetros!G171*0.04*46.0055</f>
        <v>9.2563066000000003</v>
      </c>
      <c r="C182" s="85">
        <f t="shared" si="82"/>
        <v>9.2563066000000003</v>
      </c>
      <c r="D182" s="89">
        <f t="shared" si="83"/>
        <v>1.8512613199999999</v>
      </c>
      <c r="E182" s="53" t="str">
        <f t="shared" si="84"/>
        <v>1</v>
      </c>
      <c r="F182" s="62">
        <f t="shared" si="85"/>
        <v>-144.97510106500002</v>
      </c>
      <c r="G182" s="53" t="str">
        <f t="shared" si="86"/>
        <v>0</v>
      </c>
      <c r="H182" s="62">
        <f t="shared" si="87"/>
        <v>-31.487550532500009</v>
      </c>
      <c r="I182" s="53" t="str">
        <f t="shared" si="88"/>
        <v>0</v>
      </c>
      <c r="J182" s="62">
        <f t="shared" si="89"/>
        <v>90.692899038765432</v>
      </c>
      <c r="K182" s="53" t="str">
        <f t="shared" si="90"/>
        <v>0</v>
      </c>
      <c r="L182" s="62">
        <f t="shared" si="91"/>
        <v>82.333020698823532</v>
      </c>
      <c r="M182" s="66" t="str">
        <f t="shared" si="92"/>
        <v>0</v>
      </c>
      <c r="N182" s="69">
        <f t="shared" si="93"/>
        <v>1.8512613199999999</v>
      </c>
      <c r="O182" s="70">
        <v>260</v>
      </c>
      <c r="P182" s="3"/>
      <c r="Q182" s="64" t="str">
        <f t="shared" si="0"/>
        <v>1</v>
      </c>
      <c r="R182" s="64">
        <f t="shared" si="1"/>
        <v>1</v>
      </c>
      <c r="S182" s="64" t="str">
        <f t="shared" si="2"/>
        <v>0</v>
      </c>
      <c r="T182" s="64">
        <f t="shared" si="3"/>
        <v>0</v>
      </c>
      <c r="U182" s="64" t="str">
        <f t="shared" si="4"/>
        <v>0</v>
      </c>
      <c r="V182" s="64">
        <f t="shared" si="5"/>
        <v>0</v>
      </c>
      <c r="W182" s="64" t="str">
        <f t="shared" si="6"/>
        <v>0</v>
      </c>
      <c r="X182" s="64">
        <f t="shared" si="7"/>
        <v>0</v>
      </c>
      <c r="Y182" s="64" t="str">
        <f t="shared" si="8"/>
        <v>0</v>
      </c>
      <c r="Z182" s="64">
        <f t="shared" si="9"/>
        <v>0</v>
      </c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15.75" customHeight="1">
      <c r="A183" s="90">
        <v>43850.083458854169</v>
      </c>
      <c r="B183" s="70">
        <f>Parâmetros!G172*0.04*46.0055</f>
        <v>9.6059483999999991</v>
      </c>
      <c r="C183" s="85">
        <f t="shared" si="82"/>
        <v>9.6059483999999991</v>
      </c>
      <c r="D183" s="89">
        <f t="shared" si="83"/>
        <v>1.9211896799999997</v>
      </c>
      <c r="E183" s="53" t="str">
        <f t="shared" si="84"/>
        <v>1</v>
      </c>
      <c r="F183" s="62">
        <f t="shared" si="85"/>
        <v>-144.63420031000001</v>
      </c>
      <c r="G183" s="53" t="str">
        <f t="shared" si="86"/>
        <v>0</v>
      </c>
      <c r="H183" s="62">
        <f t="shared" si="87"/>
        <v>-31.317100155000006</v>
      </c>
      <c r="I183" s="53" t="str">
        <f t="shared" si="88"/>
        <v>0</v>
      </c>
      <c r="J183" s="62">
        <f t="shared" si="89"/>
        <v>90.726999905679008</v>
      </c>
      <c r="K183" s="53" t="str">
        <f t="shared" si="90"/>
        <v>0</v>
      </c>
      <c r="L183" s="62">
        <f t="shared" si="91"/>
        <v>82.370041595294111</v>
      </c>
      <c r="M183" s="66" t="str">
        <f t="shared" si="92"/>
        <v>0</v>
      </c>
      <c r="N183" s="69">
        <f t="shared" si="93"/>
        <v>1.9211896799999997</v>
      </c>
      <c r="O183" s="70">
        <v>260</v>
      </c>
      <c r="P183" s="3"/>
      <c r="Q183" s="64" t="str">
        <f t="shared" si="0"/>
        <v>1</v>
      </c>
      <c r="R183" s="64">
        <f t="shared" si="1"/>
        <v>1</v>
      </c>
      <c r="S183" s="64" t="str">
        <f t="shared" si="2"/>
        <v>0</v>
      </c>
      <c r="T183" s="64">
        <f t="shared" si="3"/>
        <v>0</v>
      </c>
      <c r="U183" s="64" t="str">
        <f t="shared" si="4"/>
        <v>0</v>
      </c>
      <c r="V183" s="64">
        <f t="shared" si="5"/>
        <v>0</v>
      </c>
      <c r="W183" s="64" t="str">
        <f t="shared" si="6"/>
        <v>0</v>
      </c>
      <c r="X183" s="64">
        <f t="shared" si="7"/>
        <v>0</v>
      </c>
      <c r="Y183" s="64" t="str">
        <f t="shared" si="8"/>
        <v>0</v>
      </c>
      <c r="Z183" s="64">
        <f t="shared" si="9"/>
        <v>0</v>
      </c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15.75" customHeight="1">
      <c r="A184" s="90">
        <v>43850.125125578707</v>
      </c>
      <c r="B184" s="70">
        <f>Parâmetros!G173*0.04*46.0055</f>
        <v>13.7464434</v>
      </c>
      <c r="C184" s="85">
        <f t="shared" si="82"/>
        <v>13.7464434</v>
      </c>
      <c r="D184" s="89">
        <f t="shared" si="83"/>
        <v>2.7492886799999998</v>
      </c>
      <c r="E184" s="53" t="str">
        <f t="shared" si="84"/>
        <v>1</v>
      </c>
      <c r="F184" s="62">
        <f t="shared" si="85"/>
        <v>-140.597217685</v>
      </c>
      <c r="G184" s="53" t="str">
        <f t="shared" si="86"/>
        <v>0</v>
      </c>
      <c r="H184" s="62">
        <f t="shared" si="87"/>
        <v>-29.298608842500002</v>
      </c>
      <c r="I184" s="53" t="str">
        <f t="shared" si="88"/>
        <v>0</v>
      </c>
      <c r="J184" s="62">
        <f t="shared" si="89"/>
        <v>91.130825961234564</v>
      </c>
      <c r="K184" s="53" t="str">
        <f t="shared" si="90"/>
        <v>0</v>
      </c>
      <c r="L184" s="62">
        <f t="shared" si="91"/>
        <v>82.808446948235314</v>
      </c>
      <c r="M184" s="66" t="str">
        <f t="shared" si="92"/>
        <v>0</v>
      </c>
      <c r="N184" s="69">
        <f t="shared" si="93"/>
        <v>2.7492886799999998</v>
      </c>
      <c r="O184" s="70">
        <v>260</v>
      </c>
      <c r="P184" s="3"/>
      <c r="Q184" s="64" t="str">
        <f t="shared" si="0"/>
        <v>1</v>
      </c>
      <c r="R184" s="64">
        <f t="shared" si="1"/>
        <v>1</v>
      </c>
      <c r="S184" s="64" t="str">
        <f t="shared" si="2"/>
        <v>0</v>
      </c>
      <c r="T184" s="64">
        <f t="shared" si="3"/>
        <v>0</v>
      </c>
      <c r="U184" s="64" t="str">
        <f t="shared" si="4"/>
        <v>0</v>
      </c>
      <c r="V184" s="64">
        <f t="shared" si="5"/>
        <v>0</v>
      </c>
      <c r="W184" s="64" t="str">
        <f t="shared" si="6"/>
        <v>0</v>
      </c>
      <c r="X184" s="64">
        <f t="shared" si="7"/>
        <v>0</v>
      </c>
      <c r="Y184" s="64" t="str">
        <f t="shared" si="8"/>
        <v>0</v>
      </c>
      <c r="Z184" s="64">
        <f t="shared" si="9"/>
        <v>0</v>
      </c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15.75" customHeight="1">
      <c r="A185" s="90">
        <v>43850.166792303244</v>
      </c>
      <c r="B185" s="70">
        <f>Parâmetros!G174*0.04*46.0055</f>
        <v>14.4641292</v>
      </c>
      <c r="C185" s="85">
        <f t="shared" si="82"/>
        <v>14.4641292</v>
      </c>
      <c r="D185" s="89">
        <f t="shared" si="83"/>
        <v>2.89282584</v>
      </c>
      <c r="E185" s="53" t="str">
        <f t="shared" si="84"/>
        <v>1</v>
      </c>
      <c r="F185" s="62">
        <f t="shared" si="85"/>
        <v>-139.89747403000001</v>
      </c>
      <c r="G185" s="53" t="str">
        <f t="shared" si="86"/>
        <v>0</v>
      </c>
      <c r="H185" s="62">
        <f t="shared" si="87"/>
        <v>-28.948737015000006</v>
      </c>
      <c r="I185" s="53" t="str">
        <f t="shared" si="88"/>
        <v>0</v>
      </c>
      <c r="J185" s="62">
        <f t="shared" si="89"/>
        <v>91.200822477530863</v>
      </c>
      <c r="K185" s="53" t="str">
        <f t="shared" si="90"/>
        <v>0</v>
      </c>
      <c r="L185" s="62">
        <f t="shared" si="91"/>
        <v>82.884437209411757</v>
      </c>
      <c r="M185" s="66" t="str">
        <f t="shared" si="92"/>
        <v>0</v>
      </c>
      <c r="N185" s="69">
        <f t="shared" si="93"/>
        <v>2.89282584</v>
      </c>
      <c r="O185" s="70">
        <v>260</v>
      </c>
      <c r="P185" s="3"/>
      <c r="Q185" s="64" t="str">
        <f t="shared" si="0"/>
        <v>1</v>
      </c>
      <c r="R185" s="64">
        <f t="shared" si="1"/>
        <v>1</v>
      </c>
      <c r="S185" s="64" t="str">
        <f t="shared" si="2"/>
        <v>0</v>
      </c>
      <c r="T185" s="64">
        <f t="shared" si="3"/>
        <v>0</v>
      </c>
      <c r="U185" s="64" t="str">
        <f t="shared" si="4"/>
        <v>0</v>
      </c>
      <c r="V185" s="64">
        <f t="shared" si="5"/>
        <v>0</v>
      </c>
      <c r="W185" s="64" t="str">
        <f t="shared" si="6"/>
        <v>0</v>
      </c>
      <c r="X185" s="64">
        <f t="shared" si="7"/>
        <v>0</v>
      </c>
      <c r="Y185" s="64" t="str">
        <f t="shared" si="8"/>
        <v>0</v>
      </c>
      <c r="Z185" s="64">
        <f t="shared" si="9"/>
        <v>0</v>
      </c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15.75" customHeight="1">
      <c r="A186" s="90">
        <v>43850.208459027781</v>
      </c>
      <c r="B186" s="70">
        <f>Parâmetros!G175*0.04*46.0055</f>
        <v>29.5723354</v>
      </c>
      <c r="C186" s="85">
        <f t="shared" si="82"/>
        <v>29.5723354</v>
      </c>
      <c r="D186" s="89">
        <f t="shared" si="83"/>
        <v>5.9144670799999997</v>
      </c>
      <c r="E186" s="53" t="str">
        <f t="shared" si="84"/>
        <v>1</v>
      </c>
      <c r="F186" s="62">
        <f t="shared" si="85"/>
        <v>-125.16697298500003</v>
      </c>
      <c r="G186" s="53" t="str">
        <f t="shared" si="86"/>
        <v>0</v>
      </c>
      <c r="H186" s="62">
        <f t="shared" si="87"/>
        <v>-21.583486492500015</v>
      </c>
      <c r="I186" s="53" t="str">
        <f t="shared" si="88"/>
        <v>0</v>
      </c>
      <c r="J186" s="62">
        <f t="shared" si="89"/>
        <v>92.674338884691366</v>
      </c>
      <c r="K186" s="53" t="str">
        <f t="shared" si="90"/>
        <v>0</v>
      </c>
      <c r="L186" s="62">
        <f t="shared" si="91"/>
        <v>84.484129630588242</v>
      </c>
      <c r="M186" s="66" t="str">
        <f t="shared" si="92"/>
        <v>0</v>
      </c>
      <c r="N186" s="69">
        <f t="shared" si="93"/>
        <v>5.9144670799999997</v>
      </c>
      <c r="O186" s="70">
        <v>260</v>
      </c>
      <c r="P186" s="3"/>
      <c r="Q186" s="64" t="str">
        <f t="shared" si="0"/>
        <v>1</v>
      </c>
      <c r="R186" s="64">
        <f t="shared" si="1"/>
        <v>1</v>
      </c>
      <c r="S186" s="64" t="str">
        <f t="shared" si="2"/>
        <v>0</v>
      </c>
      <c r="T186" s="64">
        <f t="shared" si="3"/>
        <v>0</v>
      </c>
      <c r="U186" s="64" t="str">
        <f t="shared" si="4"/>
        <v>0</v>
      </c>
      <c r="V186" s="64">
        <f t="shared" si="5"/>
        <v>0</v>
      </c>
      <c r="W186" s="64" t="str">
        <f t="shared" si="6"/>
        <v>0</v>
      </c>
      <c r="X186" s="64">
        <f t="shared" si="7"/>
        <v>0</v>
      </c>
      <c r="Y186" s="64" t="str">
        <f t="shared" si="8"/>
        <v>0</v>
      </c>
      <c r="Z186" s="64">
        <f t="shared" si="9"/>
        <v>0</v>
      </c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15.75" customHeight="1">
      <c r="A187" s="90">
        <v>43850.250125752318</v>
      </c>
      <c r="B187" s="70">
        <f>Parâmetros!G176*0.04*46.0055</f>
        <v>44.551726199999997</v>
      </c>
      <c r="C187" s="85">
        <f t="shared" si="82"/>
        <v>44.551726199999997</v>
      </c>
      <c r="D187" s="89">
        <f t="shared" si="83"/>
        <v>8.9103452399999998</v>
      </c>
      <c r="E187" s="53" t="str">
        <f t="shared" si="84"/>
        <v>1</v>
      </c>
      <c r="F187" s="62">
        <f t="shared" si="85"/>
        <v>-110.56206695500001</v>
      </c>
      <c r="G187" s="53" t="str">
        <f t="shared" si="86"/>
        <v>0</v>
      </c>
      <c r="H187" s="62">
        <f t="shared" si="87"/>
        <v>-14.281033477500003</v>
      </c>
      <c r="I187" s="53" t="str">
        <f t="shared" si="88"/>
        <v>0</v>
      </c>
      <c r="J187" s="62">
        <f t="shared" si="89"/>
        <v>94.135291814567907</v>
      </c>
      <c r="K187" s="53" t="str">
        <f t="shared" si="90"/>
        <v>0</v>
      </c>
      <c r="L187" s="62">
        <f t="shared" si="91"/>
        <v>86.07018277411764</v>
      </c>
      <c r="M187" s="66" t="str">
        <f t="shared" si="92"/>
        <v>0</v>
      </c>
      <c r="N187" s="69">
        <f t="shared" si="93"/>
        <v>8.9103452399999998</v>
      </c>
      <c r="O187" s="70">
        <v>260</v>
      </c>
      <c r="P187" s="3"/>
      <c r="Q187" s="64" t="str">
        <f t="shared" si="0"/>
        <v>1</v>
      </c>
      <c r="R187" s="64">
        <f t="shared" si="1"/>
        <v>1</v>
      </c>
      <c r="S187" s="64" t="str">
        <f t="shared" si="2"/>
        <v>0</v>
      </c>
      <c r="T187" s="64">
        <f t="shared" si="3"/>
        <v>0</v>
      </c>
      <c r="U187" s="64" t="str">
        <f t="shared" si="4"/>
        <v>0</v>
      </c>
      <c r="V187" s="64">
        <f t="shared" si="5"/>
        <v>0</v>
      </c>
      <c r="W187" s="64" t="str">
        <f t="shared" si="6"/>
        <v>0</v>
      </c>
      <c r="X187" s="64">
        <f t="shared" si="7"/>
        <v>0</v>
      </c>
      <c r="Y187" s="64" t="str">
        <f t="shared" si="8"/>
        <v>0</v>
      </c>
      <c r="Z187" s="64">
        <f t="shared" si="9"/>
        <v>0</v>
      </c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15.75" customHeight="1">
      <c r="A188" s="90">
        <v>43850.291792476855</v>
      </c>
      <c r="B188" s="70">
        <f>Parâmetros!G177*0.04*46.0055</f>
        <v>41.957016000000003</v>
      </c>
      <c r="C188" s="85">
        <f t="shared" si="82"/>
        <v>41.957016000000003</v>
      </c>
      <c r="D188" s="89">
        <f t="shared" si="83"/>
        <v>8.391403200000001</v>
      </c>
      <c r="E188" s="53" t="str">
        <f t="shared" si="84"/>
        <v>1</v>
      </c>
      <c r="F188" s="62">
        <f t="shared" si="85"/>
        <v>-113.09190939999999</v>
      </c>
      <c r="G188" s="53" t="str">
        <f t="shared" si="86"/>
        <v>0</v>
      </c>
      <c r="H188" s="62">
        <f t="shared" si="87"/>
        <v>-15.545954699999996</v>
      </c>
      <c r="I188" s="53" t="str">
        <f t="shared" si="88"/>
        <v>0</v>
      </c>
      <c r="J188" s="62">
        <f t="shared" si="89"/>
        <v>93.882227486419751</v>
      </c>
      <c r="K188" s="53" t="str">
        <f t="shared" si="90"/>
        <v>0</v>
      </c>
      <c r="L188" s="62">
        <f t="shared" si="91"/>
        <v>85.795448752941169</v>
      </c>
      <c r="M188" s="66" t="str">
        <f t="shared" si="92"/>
        <v>0</v>
      </c>
      <c r="N188" s="69">
        <f t="shared" si="93"/>
        <v>8.391403200000001</v>
      </c>
      <c r="O188" s="70">
        <v>260</v>
      </c>
      <c r="P188" s="3"/>
      <c r="Q188" s="64" t="str">
        <f t="shared" si="0"/>
        <v>1</v>
      </c>
      <c r="R188" s="64">
        <f t="shared" si="1"/>
        <v>1</v>
      </c>
      <c r="S188" s="64" t="str">
        <f t="shared" si="2"/>
        <v>0</v>
      </c>
      <c r="T188" s="64">
        <f t="shared" si="3"/>
        <v>0</v>
      </c>
      <c r="U188" s="64" t="str">
        <f t="shared" si="4"/>
        <v>0</v>
      </c>
      <c r="V188" s="64">
        <f t="shared" si="5"/>
        <v>0</v>
      </c>
      <c r="W188" s="64" t="str">
        <f t="shared" si="6"/>
        <v>0</v>
      </c>
      <c r="X188" s="64">
        <f t="shared" si="7"/>
        <v>0</v>
      </c>
      <c r="Y188" s="64" t="str">
        <f t="shared" si="8"/>
        <v>0</v>
      </c>
      <c r="Z188" s="64">
        <f t="shared" si="9"/>
        <v>0</v>
      </c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15.75" customHeight="1">
      <c r="A189" s="90">
        <v>43850.333459201385</v>
      </c>
      <c r="B189" s="70">
        <f>Parâmetros!G178*0.04*46.0055</f>
        <v>40.061589399999995</v>
      </c>
      <c r="C189" s="85">
        <f t="shared" si="82"/>
        <v>40.061589399999995</v>
      </c>
      <c r="D189" s="89">
        <f t="shared" si="83"/>
        <v>8.0123178799999994</v>
      </c>
      <c r="E189" s="53" t="str">
        <f t="shared" si="84"/>
        <v>1</v>
      </c>
      <c r="F189" s="62">
        <f t="shared" si="85"/>
        <v>-114.93995033499999</v>
      </c>
      <c r="G189" s="53" t="str">
        <f t="shared" si="86"/>
        <v>0</v>
      </c>
      <c r="H189" s="62">
        <f t="shared" si="87"/>
        <v>-16.46997516750001</v>
      </c>
      <c r="I189" s="53" t="str">
        <f t="shared" si="88"/>
        <v>0</v>
      </c>
      <c r="J189" s="62">
        <f t="shared" si="89"/>
        <v>93.697364892098761</v>
      </c>
      <c r="K189" s="53" t="str">
        <f t="shared" si="90"/>
        <v>0</v>
      </c>
      <c r="L189" s="62">
        <f t="shared" si="91"/>
        <v>85.594756524705886</v>
      </c>
      <c r="M189" s="66" t="str">
        <f t="shared" si="92"/>
        <v>0</v>
      </c>
      <c r="N189" s="69">
        <f t="shared" si="93"/>
        <v>8.0123178799999994</v>
      </c>
      <c r="O189" s="70">
        <v>260</v>
      </c>
      <c r="P189" s="3"/>
      <c r="Q189" s="64" t="str">
        <f t="shared" si="0"/>
        <v>1</v>
      </c>
      <c r="R189" s="64">
        <f t="shared" si="1"/>
        <v>1</v>
      </c>
      <c r="S189" s="64" t="str">
        <f t="shared" si="2"/>
        <v>0</v>
      </c>
      <c r="T189" s="64">
        <f t="shared" si="3"/>
        <v>0</v>
      </c>
      <c r="U189" s="64" t="str">
        <f t="shared" si="4"/>
        <v>0</v>
      </c>
      <c r="V189" s="64">
        <f t="shared" si="5"/>
        <v>0</v>
      </c>
      <c r="W189" s="64" t="str">
        <f t="shared" si="6"/>
        <v>0</v>
      </c>
      <c r="X189" s="64">
        <f t="shared" si="7"/>
        <v>0</v>
      </c>
      <c r="Y189" s="64" t="str">
        <f t="shared" si="8"/>
        <v>0</v>
      </c>
      <c r="Z189" s="64">
        <f t="shared" si="9"/>
        <v>0</v>
      </c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15.75" customHeight="1">
      <c r="A190" s="90">
        <v>43850.375125925922</v>
      </c>
      <c r="B190" s="70">
        <f>Parâmetros!G179*0.04*46.0055</f>
        <v>18.991070399999998</v>
      </c>
      <c r="C190" s="85">
        <f t="shared" si="82"/>
        <v>18.991070399999998</v>
      </c>
      <c r="D190" s="89">
        <f t="shared" si="83"/>
        <v>3.7982140799999997</v>
      </c>
      <c r="E190" s="53" t="str">
        <f t="shared" si="84"/>
        <v>1</v>
      </c>
      <c r="F190" s="62">
        <f t="shared" si="85"/>
        <v>-135.48370635999999</v>
      </c>
      <c r="G190" s="53" t="str">
        <f t="shared" si="86"/>
        <v>0</v>
      </c>
      <c r="H190" s="62">
        <f t="shared" si="87"/>
        <v>-26.741853179999993</v>
      </c>
      <c r="I190" s="53" t="str">
        <f t="shared" si="88"/>
        <v>0</v>
      </c>
      <c r="J190" s="62">
        <f t="shared" si="89"/>
        <v>91.642338964938276</v>
      </c>
      <c r="K190" s="53" t="str">
        <f t="shared" si="90"/>
        <v>0</v>
      </c>
      <c r="L190" s="62">
        <f t="shared" si="91"/>
        <v>83.363760395294108</v>
      </c>
      <c r="M190" s="66" t="str">
        <f t="shared" si="92"/>
        <v>0</v>
      </c>
      <c r="N190" s="69">
        <f t="shared" si="93"/>
        <v>3.7982140799999997</v>
      </c>
      <c r="O190" s="70">
        <v>260</v>
      </c>
      <c r="P190" s="3"/>
      <c r="Q190" s="64" t="str">
        <f t="shared" si="0"/>
        <v>1</v>
      </c>
      <c r="R190" s="64">
        <f t="shared" si="1"/>
        <v>1</v>
      </c>
      <c r="S190" s="64" t="str">
        <f t="shared" si="2"/>
        <v>0</v>
      </c>
      <c r="T190" s="64">
        <f t="shared" si="3"/>
        <v>0</v>
      </c>
      <c r="U190" s="64" t="str">
        <f t="shared" si="4"/>
        <v>0</v>
      </c>
      <c r="V190" s="64">
        <f t="shared" si="5"/>
        <v>0</v>
      </c>
      <c r="W190" s="64" t="str">
        <f t="shared" si="6"/>
        <v>0</v>
      </c>
      <c r="X190" s="64">
        <f t="shared" si="7"/>
        <v>0</v>
      </c>
      <c r="Y190" s="64" t="str">
        <f t="shared" si="8"/>
        <v>0</v>
      </c>
      <c r="Z190" s="64">
        <f t="shared" si="9"/>
        <v>0</v>
      </c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15.75" customHeight="1">
      <c r="A191" s="90">
        <v>43850.41679265046</v>
      </c>
      <c r="B191" s="70">
        <f>Parâmetros!G180*0.04*46.0055</f>
        <v>13.820052199999999</v>
      </c>
      <c r="C191" s="85">
        <f t="shared" si="82"/>
        <v>13.820052199999999</v>
      </c>
      <c r="D191" s="89">
        <f t="shared" si="83"/>
        <v>2.7640104399999998</v>
      </c>
      <c r="E191" s="53" t="str">
        <f t="shared" si="84"/>
        <v>1</v>
      </c>
      <c r="F191" s="62">
        <f t="shared" si="85"/>
        <v>-140.52544910500001</v>
      </c>
      <c r="G191" s="53" t="str">
        <f t="shared" si="86"/>
        <v>0</v>
      </c>
      <c r="H191" s="62">
        <f t="shared" si="87"/>
        <v>-29.262724552500003</v>
      </c>
      <c r="I191" s="53" t="str">
        <f t="shared" si="88"/>
        <v>0</v>
      </c>
      <c r="J191" s="62">
        <f t="shared" si="89"/>
        <v>91.138005091111111</v>
      </c>
      <c r="K191" s="53" t="str">
        <f t="shared" si="90"/>
        <v>0</v>
      </c>
      <c r="L191" s="62">
        <f t="shared" si="91"/>
        <v>82.816240821176478</v>
      </c>
      <c r="M191" s="66" t="str">
        <f t="shared" si="92"/>
        <v>0</v>
      </c>
      <c r="N191" s="69">
        <f t="shared" si="93"/>
        <v>2.7640104399999998</v>
      </c>
      <c r="O191" s="70">
        <v>260</v>
      </c>
      <c r="P191" s="3"/>
      <c r="Q191" s="64" t="str">
        <f t="shared" si="0"/>
        <v>1</v>
      </c>
      <c r="R191" s="64">
        <f t="shared" si="1"/>
        <v>1</v>
      </c>
      <c r="S191" s="64" t="str">
        <f t="shared" si="2"/>
        <v>0</v>
      </c>
      <c r="T191" s="64">
        <f t="shared" si="3"/>
        <v>0</v>
      </c>
      <c r="U191" s="64" t="str">
        <f t="shared" si="4"/>
        <v>0</v>
      </c>
      <c r="V191" s="64">
        <f t="shared" si="5"/>
        <v>0</v>
      </c>
      <c r="W191" s="64" t="str">
        <f t="shared" si="6"/>
        <v>0</v>
      </c>
      <c r="X191" s="64">
        <f t="shared" si="7"/>
        <v>0</v>
      </c>
      <c r="Y191" s="64" t="str">
        <f t="shared" si="8"/>
        <v>0</v>
      </c>
      <c r="Z191" s="64">
        <f t="shared" si="9"/>
        <v>0</v>
      </c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15.75" customHeight="1">
      <c r="A192" s="90">
        <v>43850.458459374997</v>
      </c>
      <c r="B192" s="70">
        <f>Parâmetros!G181*0.04*46.0055</f>
        <v>11.151733199999999</v>
      </c>
      <c r="C192" s="85">
        <f t="shared" si="82"/>
        <v>11.151733199999999</v>
      </c>
      <c r="D192" s="89">
        <f t="shared" si="83"/>
        <v>2.2303466399999996</v>
      </c>
      <c r="E192" s="53" t="str">
        <f t="shared" si="84"/>
        <v>1</v>
      </c>
      <c r="F192" s="62">
        <f t="shared" si="85"/>
        <v>-143.12706012999999</v>
      </c>
      <c r="G192" s="53" t="str">
        <f t="shared" si="86"/>
        <v>0</v>
      </c>
      <c r="H192" s="62">
        <f t="shared" si="87"/>
        <v>-30.563530064999995</v>
      </c>
      <c r="I192" s="53" t="str">
        <f t="shared" si="88"/>
        <v>0</v>
      </c>
      <c r="J192" s="62">
        <f t="shared" si="89"/>
        <v>90.877761633086422</v>
      </c>
      <c r="K192" s="53" t="str">
        <f t="shared" si="90"/>
        <v>0</v>
      </c>
      <c r="L192" s="62">
        <f t="shared" si="91"/>
        <v>82.533712927058843</v>
      </c>
      <c r="M192" s="66" t="str">
        <f t="shared" si="92"/>
        <v>0</v>
      </c>
      <c r="N192" s="69">
        <f t="shared" si="93"/>
        <v>2.2303466399999996</v>
      </c>
      <c r="O192" s="70">
        <v>260</v>
      </c>
      <c r="P192" s="3"/>
      <c r="Q192" s="64" t="str">
        <f t="shared" si="0"/>
        <v>1</v>
      </c>
      <c r="R192" s="64">
        <f t="shared" si="1"/>
        <v>1</v>
      </c>
      <c r="S192" s="64" t="str">
        <f t="shared" si="2"/>
        <v>0</v>
      </c>
      <c r="T192" s="64">
        <f t="shared" si="3"/>
        <v>0</v>
      </c>
      <c r="U192" s="64" t="str">
        <f t="shared" si="4"/>
        <v>0</v>
      </c>
      <c r="V192" s="64">
        <f t="shared" si="5"/>
        <v>0</v>
      </c>
      <c r="W192" s="64" t="str">
        <f t="shared" si="6"/>
        <v>0</v>
      </c>
      <c r="X192" s="64">
        <f t="shared" si="7"/>
        <v>0</v>
      </c>
      <c r="Y192" s="64" t="str">
        <f t="shared" si="8"/>
        <v>0</v>
      </c>
      <c r="Z192" s="64">
        <f t="shared" si="9"/>
        <v>0</v>
      </c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15.75" customHeight="1">
      <c r="A193" s="90">
        <v>43850.500126099534</v>
      </c>
      <c r="B193" s="70">
        <f>Parâmetros!G182*0.04*46.0055</f>
        <v>10.434047399999999</v>
      </c>
      <c r="C193" s="85">
        <f t="shared" si="82"/>
        <v>10.434047399999999</v>
      </c>
      <c r="D193" s="89">
        <f t="shared" si="83"/>
        <v>2.0868094799999999</v>
      </c>
      <c r="E193" s="53" t="str">
        <f t="shared" si="84"/>
        <v>1</v>
      </c>
      <c r="F193" s="62">
        <f t="shared" si="85"/>
        <v>-143.82680378500001</v>
      </c>
      <c r="G193" s="53" t="str">
        <f t="shared" si="86"/>
        <v>0</v>
      </c>
      <c r="H193" s="62">
        <f t="shared" si="87"/>
        <v>-30.913401892500005</v>
      </c>
      <c r="I193" s="53" t="str">
        <f t="shared" si="88"/>
        <v>0</v>
      </c>
      <c r="J193" s="62">
        <f t="shared" si="89"/>
        <v>90.807765116790122</v>
      </c>
      <c r="K193" s="53" t="str">
        <f t="shared" si="90"/>
        <v>0</v>
      </c>
      <c r="L193" s="62">
        <f t="shared" si="91"/>
        <v>82.457722665882372</v>
      </c>
      <c r="M193" s="66" t="str">
        <f t="shared" si="92"/>
        <v>0</v>
      </c>
      <c r="N193" s="69">
        <f t="shared" si="93"/>
        <v>2.0868094799999999</v>
      </c>
      <c r="O193" s="70">
        <v>260</v>
      </c>
      <c r="P193" s="3"/>
      <c r="Q193" s="64" t="str">
        <f t="shared" si="0"/>
        <v>1</v>
      </c>
      <c r="R193" s="64">
        <f t="shared" si="1"/>
        <v>1</v>
      </c>
      <c r="S193" s="64" t="str">
        <f t="shared" si="2"/>
        <v>0</v>
      </c>
      <c r="T193" s="64">
        <f t="shared" si="3"/>
        <v>0</v>
      </c>
      <c r="U193" s="64" t="str">
        <f t="shared" si="4"/>
        <v>0</v>
      </c>
      <c r="V193" s="64">
        <f t="shared" si="5"/>
        <v>0</v>
      </c>
      <c r="W193" s="64" t="str">
        <f t="shared" si="6"/>
        <v>0</v>
      </c>
      <c r="X193" s="64">
        <f t="shared" si="7"/>
        <v>0</v>
      </c>
      <c r="Y193" s="64" t="str">
        <f t="shared" si="8"/>
        <v>0</v>
      </c>
      <c r="Z193" s="64">
        <f t="shared" si="9"/>
        <v>0</v>
      </c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15.75" customHeight="1">
      <c r="A194" s="90">
        <v>43850.541792824071</v>
      </c>
      <c r="B194" s="70">
        <f>Parâmetros!G183*0.04*46.0055</f>
        <v>9.992394599999999</v>
      </c>
      <c r="C194" s="85">
        <f t="shared" si="82"/>
        <v>9.992394599999999</v>
      </c>
      <c r="D194" s="89">
        <f t="shared" si="83"/>
        <v>1.9984789199999997</v>
      </c>
      <c r="E194" s="53" t="str">
        <f t="shared" si="84"/>
        <v>1</v>
      </c>
      <c r="F194" s="62">
        <f t="shared" si="85"/>
        <v>-144.25741526499999</v>
      </c>
      <c r="G194" s="53" t="str">
        <f t="shared" si="86"/>
        <v>0</v>
      </c>
      <c r="H194" s="62">
        <f t="shared" si="87"/>
        <v>-31.128707632499996</v>
      </c>
      <c r="I194" s="53" t="str">
        <f t="shared" si="88"/>
        <v>0</v>
      </c>
      <c r="J194" s="62">
        <f t="shared" si="89"/>
        <v>90.764690337530865</v>
      </c>
      <c r="K194" s="53" t="str">
        <f t="shared" si="90"/>
        <v>0</v>
      </c>
      <c r="L194" s="62">
        <f t="shared" si="91"/>
        <v>82.410959428235287</v>
      </c>
      <c r="M194" s="66" t="str">
        <f t="shared" si="92"/>
        <v>0</v>
      </c>
      <c r="N194" s="69">
        <f t="shared" si="93"/>
        <v>1.9984789199999997</v>
      </c>
      <c r="O194" s="70">
        <v>260</v>
      </c>
      <c r="P194" s="3"/>
      <c r="Q194" s="64" t="str">
        <f t="shared" si="0"/>
        <v>1</v>
      </c>
      <c r="R194" s="64">
        <f t="shared" si="1"/>
        <v>1</v>
      </c>
      <c r="S194" s="64" t="str">
        <f t="shared" si="2"/>
        <v>0</v>
      </c>
      <c r="T194" s="64">
        <f t="shared" si="3"/>
        <v>0</v>
      </c>
      <c r="U194" s="64" t="str">
        <f t="shared" si="4"/>
        <v>0</v>
      </c>
      <c r="V194" s="64">
        <f t="shared" si="5"/>
        <v>0</v>
      </c>
      <c r="W194" s="64" t="str">
        <f t="shared" si="6"/>
        <v>0</v>
      </c>
      <c r="X194" s="64">
        <f t="shared" si="7"/>
        <v>0</v>
      </c>
      <c r="Y194" s="64" t="str">
        <f t="shared" si="8"/>
        <v>0</v>
      </c>
      <c r="Z194" s="64">
        <f t="shared" si="9"/>
        <v>0</v>
      </c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15.75" customHeight="1">
      <c r="A195" s="90">
        <v>43850.583459548609</v>
      </c>
      <c r="B195" s="70">
        <f>Parâmetros!G184*0.04*46.0055</f>
        <v>10.323634200000001</v>
      </c>
      <c r="C195" s="85">
        <f t="shared" si="82"/>
        <v>10.323634200000001</v>
      </c>
      <c r="D195" s="89">
        <f t="shared" si="83"/>
        <v>2.0647268400000001</v>
      </c>
      <c r="E195" s="53" t="str">
        <f t="shared" si="84"/>
        <v>1</v>
      </c>
      <c r="F195" s="62">
        <f t="shared" si="85"/>
        <v>-143.93445665499996</v>
      </c>
      <c r="G195" s="53" t="str">
        <f t="shared" si="86"/>
        <v>0</v>
      </c>
      <c r="H195" s="62">
        <f t="shared" si="87"/>
        <v>-30.967228327499981</v>
      </c>
      <c r="I195" s="53" t="str">
        <f t="shared" si="88"/>
        <v>0</v>
      </c>
      <c r="J195" s="62">
        <f t="shared" si="89"/>
        <v>90.796996421975308</v>
      </c>
      <c r="K195" s="53" t="str">
        <f t="shared" si="90"/>
        <v>0</v>
      </c>
      <c r="L195" s="62">
        <f t="shared" si="91"/>
        <v>82.446031856470583</v>
      </c>
      <c r="M195" s="66" t="str">
        <f t="shared" si="92"/>
        <v>0</v>
      </c>
      <c r="N195" s="69">
        <f t="shared" si="93"/>
        <v>2.0647268400000001</v>
      </c>
      <c r="O195" s="70">
        <v>260</v>
      </c>
      <c r="P195" s="3"/>
      <c r="Q195" s="64" t="str">
        <f t="shared" si="0"/>
        <v>1</v>
      </c>
      <c r="R195" s="64">
        <f t="shared" si="1"/>
        <v>1</v>
      </c>
      <c r="S195" s="64" t="str">
        <f t="shared" si="2"/>
        <v>0</v>
      </c>
      <c r="T195" s="64">
        <f t="shared" si="3"/>
        <v>0</v>
      </c>
      <c r="U195" s="64" t="str">
        <f t="shared" si="4"/>
        <v>0</v>
      </c>
      <c r="V195" s="64">
        <f t="shared" si="5"/>
        <v>0</v>
      </c>
      <c r="W195" s="64" t="str">
        <f t="shared" si="6"/>
        <v>0</v>
      </c>
      <c r="X195" s="64">
        <f t="shared" si="7"/>
        <v>0</v>
      </c>
      <c r="Y195" s="64" t="str">
        <f t="shared" si="8"/>
        <v>0</v>
      </c>
      <c r="Z195" s="64">
        <f t="shared" si="9"/>
        <v>0</v>
      </c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15.75" customHeight="1">
      <c r="A196" s="90">
        <v>43850.625126273146</v>
      </c>
      <c r="B196" s="70">
        <f>Parâmetros!G185*0.04*46.0055</f>
        <v>9.6795571999999996</v>
      </c>
      <c r="C196" s="85">
        <f t="shared" si="82"/>
        <v>9.6795571999999996</v>
      </c>
      <c r="D196" s="89">
        <f t="shared" si="83"/>
        <v>1.9359114399999999</v>
      </c>
      <c r="E196" s="53" t="str">
        <f t="shared" si="84"/>
        <v>1</v>
      </c>
      <c r="F196" s="62">
        <f t="shared" si="85"/>
        <v>-144.56243173000001</v>
      </c>
      <c r="G196" s="53" t="str">
        <f t="shared" si="86"/>
        <v>0</v>
      </c>
      <c r="H196" s="62">
        <f t="shared" si="87"/>
        <v>-31.281215865000007</v>
      </c>
      <c r="I196" s="53" t="str">
        <f t="shared" si="88"/>
        <v>0</v>
      </c>
      <c r="J196" s="62">
        <f t="shared" si="89"/>
        <v>90.734179035555556</v>
      </c>
      <c r="K196" s="53" t="str">
        <f t="shared" si="90"/>
        <v>0</v>
      </c>
      <c r="L196" s="62">
        <f t="shared" si="91"/>
        <v>82.377835468235304</v>
      </c>
      <c r="M196" s="66" t="str">
        <f t="shared" si="92"/>
        <v>0</v>
      </c>
      <c r="N196" s="69">
        <f t="shared" si="93"/>
        <v>1.9359114399999999</v>
      </c>
      <c r="O196" s="70">
        <v>260</v>
      </c>
      <c r="P196" s="3"/>
      <c r="Q196" s="64" t="str">
        <f t="shared" si="0"/>
        <v>1</v>
      </c>
      <c r="R196" s="64">
        <f t="shared" si="1"/>
        <v>1</v>
      </c>
      <c r="S196" s="64" t="str">
        <f t="shared" si="2"/>
        <v>0</v>
      </c>
      <c r="T196" s="64">
        <f t="shared" si="3"/>
        <v>0</v>
      </c>
      <c r="U196" s="64" t="str">
        <f t="shared" si="4"/>
        <v>0</v>
      </c>
      <c r="V196" s="64">
        <f t="shared" si="5"/>
        <v>0</v>
      </c>
      <c r="W196" s="64" t="str">
        <f t="shared" si="6"/>
        <v>0</v>
      </c>
      <c r="X196" s="64">
        <f t="shared" si="7"/>
        <v>0</v>
      </c>
      <c r="Y196" s="64" t="str">
        <f t="shared" si="8"/>
        <v>0</v>
      </c>
      <c r="Z196" s="64">
        <f t="shared" si="9"/>
        <v>0</v>
      </c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15.75" customHeight="1">
      <c r="A197" s="90">
        <v>43850.666792997683</v>
      </c>
      <c r="B197" s="70">
        <f>Parâmetros!G186*0.04*46.0055</f>
        <v>10.1948188</v>
      </c>
      <c r="C197" s="85">
        <f t="shared" si="82"/>
        <v>10.1948188</v>
      </c>
      <c r="D197" s="89">
        <f t="shared" si="83"/>
        <v>2.0389637599999997</v>
      </c>
      <c r="E197" s="53" t="str">
        <f t="shared" si="84"/>
        <v>1</v>
      </c>
      <c r="F197" s="62">
        <f t="shared" si="85"/>
        <v>-144.06005167000001</v>
      </c>
      <c r="G197" s="53" t="str">
        <f t="shared" si="86"/>
        <v>0</v>
      </c>
      <c r="H197" s="62">
        <f t="shared" si="87"/>
        <v>-31.030025835000004</v>
      </c>
      <c r="I197" s="53" t="str">
        <f t="shared" si="88"/>
        <v>0</v>
      </c>
      <c r="J197" s="62">
        <f t="shared" si="89"/>
        <v>90.78443294469136</v>
      </c>
      <c r="K197" s="53" t="str">
        <f t="shared" si="90"/>
        <v>0</v>
      </c>
      <c r="L197" s="62">
        <f t="shared" si="91"/>
        <v>82.432392578823524</v>
      </c>
      <c r="M197" s="66" t="str">
        <f t="shared" si="92"/>
        <v>0</v>
      </c>
      <c r="N197" s="69">
        <f t="shared" si="93"/>
        <v>2.0389637599999997</v>
      </c>
      <c r="O197" s="70">
        <v>260</v>
      </c>
      <c r="P197" s="3"/>
      <c r="Q197" s="64" t="str">
        <f t="shared" si="0"/>
        <v>1</v>
      </c>
      <c r="R197" s="64">
        <f t="shared" si="1"/>
        <v>1</v>
      </c>
      <c r="S197" s="64" t="str">
        <f t="shared" si="2"/>
        <v>0</v>
      </c>
      <c r="T197" s="64">
        <f t="shared" si="3"/>
        <v>0</v>
      </c>
      <c r="U197" s="64" t="str">
        <f t="shared" si="4"/>
        <v>0</v>
      </c>
      <c r="V197" s="64">
        <f t="shared" si="5"/>
        <v>0</v>
      </c>
      <c r="W197" s="64" t="str">
        <f t="shared" si="6"/>
        <v>0</v>
      </c>
      <c r="X197" s="64">
        <f t="shared" si="7"/>
        <v>0</v>
      </c>
      <c r="Y197" s="64" t="str">
        <f t="shared" si="8"/>
        <v>0</v>
      </c>
      <c r="Z197" s="64">
        <f t="shared" si="9"/>
        <v>0</v>
      </c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15.75" customHeight="1">
      <c r="A198" s="90">
        <v>43850.70845972222</v>
      </c>
      <c r="B198" s="70">
        <f>Parâmetros!G187*0.04*46.0055</f>
        <v>10.268427600000001</v>
      </c>
      <c r="C198" s="85">
        <f t="shared" si="82"/>
        <v>10.268427600000001</v>
      </c>
      <c r="D198" s="89">
        <f t="shared" si="83"/>
        <v>2.0536855200000002</v>
      </c>
      <c r="E198" s="53" t="str">
        <f t="shared" si="84"/>
        <v>1</v>
      </c>
      <c r="F198" s="62">
        <f t="shared" si="85"/>
        <v>-143.98828308999998</v>
      </c>
      <c r="G198" s="53" t="str">
        <f t="shared" si="86"/>
        <v>0</v>
      </c>
      <c r="H198" s="62">
        <f t="shared" si="87"/>
        <v>-30.994141544999991</v>
      </c>
      <c r="I198" s="53" t="str">
        <f t="shared" si="88"/>
        <v>0</v>
      </c>
      <c r="J198" s="62">
        <f t="shared" si="89"/>
        <v>90.791612074567894</v>
      </c>
      <c r="K198" s="53" t="str">
        <f t="shared" si="90"/>
        <v>0</v>
      </c>
      <c r="L198" s="62">
        <f t="shared" si="91"/>
        <v>82.440186451764703</v>
      </c>
      <c r="M198" s="66" t="str">
        <f t="shared" si="92"/>
        <v>0</v>
      </c>
      <c r="N198" s="69">
        <f t="shared" si="93"/>
        <v>2.0536855200000002</v>
      </c>
      <c r="O198" s="70">
        <v>260</v>
      </c>
      <c r="P198" s="3"/>
      <c r="Q198" s="64" t="str">
        <f t="shared" si="0"/>
        <v>1</v>
      </c>
      <c r="R198" s="64">
        <f t="shared" si="1"/>
        <v>1</v>
      </c>
      <c r="S198" s="64" t="str">
        <f t="shared" si="2"/>
        <v>0</v>
      </c>
      <c r="T198" s="64">
        <f t="shared" si="3"/>
        <v>0</v>
      </c>
      <c r="U198" s="64" t="str">
        <f t="shared" si="4"/>
        <v>0</v>
      </c>
      <c r="V198" s="64">
        <f t="shared" si="5"/>
        <v>0</v>
      </c>
      <c r="W198" s="64" t="str">
        <f t="shared" si="6"/>
        <v>0</v>
      </c>
      <c r="X198" s="64">
        <f t="shared" si="7"/>
        <v>0</v>
      </c>
      <c r="Y198" s="64" t="str">
        <f t="shared" si="8"/>
        <v>0</v>
      </c>
      <c r="Z198" s="64">
        <f t="shared" si="9"/>
        <v>0</v>
      </c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15.75" customHeight="1">
      <c r="A199" s="90">
        <v>43850.750126446757</v>
      </c>
      <c r="B199" s="70">
        <f>Parâmetros!G188*0.04*46.0055</f>
        <v>14.960988600000002</v>
      </c>
      <c r="C199" s="85">
        <f t="shared" si="82"/>
        <v>14.960988600000002</v>
      </c>
      <c r="D199" s="89">
        <f t="shared" si="83"/>
        <v>2.9921977200000005</v>
      </c>
      <c r="E199" s="53" t="str">
        <f t="shared" si="84"/>
        <v>1</v>
      </c>
      <c r="F199" s="62">
        <f t="shared" si="85"/>
        <v>-139.41303611500001</v>
      </c>
      <c r="G199" s="53" t="str">
        <f t="shared" si="86"/>
        <v>0</v>
      </c>
      <c r="H199" s="62">
        <f t="shared" si="87"/>
        <v>-28.706518057500006</v>
      </c>
      <c r="I199" s="53" t="str">
        <f t="shared" si="88"/>
        <v>0</v>
      </c>
      <c r="J199" s="62">
        <f t="shared" si="89"/>
        <v>91.249281604197535</v>
      </c>
      <c r="K199" s="53" t="str">
        <f t="shared" si="90"/>
        <v>0</v>
      </c>
      <c r="L199" s="62">
        <f t="shared" si="91"/>
        <v>82.937045851764722</v>
      </c>
      <c r="M199" s="66" t="str">
        <f t="shared" si="92"/>
        <v>0</v>
      </c>
      <c r="N199" s="69">
        <f t="shared" si="93"/>
        <v>2.9921977200000005</v>
      </c>
      <c r="O199" s="70">
        <v>260</v>
      </c>
      <c r="P199" s="3"/>
      <c r="Q199" s="64" t="str">
        <f t="shared" si="0"/>
        <v>1</v>
      </c>
      <c r="R199" s="64">
        <f t="shared" si="1"/>
        <v>1</v>
      </c>
      <c r="S199" s="64" t="str">
        <f t="shared" si="2"/>
        <v>0</v>
      </c>
      <c r="T199" s="64">
        <f t="shared" si="3"/>
        <v>0</v>
      </c>
      <c r="U199" s="64" t="str">
        <f t="shared" si="4"/>
        <v>0</v>
      </c>
      <c r="V199" s="64">
        <f t="shared" si="5"/>
        <v>0</v>
      </c>
      <c r="W199" s="64" t="str">
        <f t="shared" si="6"/>
        <v>0</v>
      </c>
      <c r="X199" s="64">
        <f t="shared" si="7"/>
        <v>0</v>
      </c>
      <c r="Y199" s="64" t="str">
        <f t="shared" si="8"/>
        <v>0</v>
      </c>
      <c r="Z199" s="64">
        <f t="shared" si="9"/>
        <v>0</v>
      </c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15.75" customHeight="1">
      <c r="A200" s="90">
        <v>43850.791793171295</v>
      </c>
      <c r="B200" s="70">
        <f>Parâmetros!G189*0.04*46.0055</f>
        <v>18.641428600000001</v>
      </c>
      <c r="C200" s="85">
        <f t="shared" si="82"/>
        <v>18.641428600000001</v>
      </c>
      <c r="D200" s="89">
        <f t="shared" si="83"/>
        <v>3.7282857200000001</v>
      </c>
      <c r="E200" s="53" t="str">
        <f t="shared" si="84"/>
        <v>1</v>
      </c>
      <c r="F200" s="62">
        <f t="shared" si="85"/>
        <v>-135.82460711499999</v>
      </c>
      <c r="G200" s="53" t="str">
        <f t="shared" si="86"/>
        <v>0</v>
      </c>
      <c r="H200" s="62">
        <f t="shared" si="87"/>
        <v>-26.912303557499996</v>
      </c>
      <c r="I200" s="53" t="str">
        <f t="shared" si="88"/>
        <v>0</v>
      </c>
      <c r="J200" s="62">
        <f t="shared" si="89"/>
        <v>91.608238098024685</v>
      </c>
      <c r="K200" s="53" t="str">
        <f t="shared" si="90"/>
        <v>0</v>
      </c>
      <c r="L200" s="62">
        <f t="shared" si="91"/>
        <v>83.326739498823528</v>
      </c>
      <c r="M200" s="66" t="str">
        <f t="shared" si="92"/>
        <v>0</v>
      </c>
      <c r="N200" s="69">
        <f t="shared" si="93"/>
        <v>3.7282857200000001</v>
      </c>
      <c r="O200" s="70">
        <v>260</v>
      </c>
      <c r="P200" s="3"/>
      <c r="Q200" s="64" t="str">
        <f t="shared" si="0"/>
        <v>1</v>
      </c>
      <c r="R200" s="64">
        <f t="shared" si="1"/>
        <v>1</v>
      </c>
      <c r="S200" s="64" t="str">
        <f t="shared" si="2"/>
        <v>0</v>
      </c>
      <c r="T200" s="64">
        <f t="shared" si="3"/>
        <v>0</v>
      </c>
      <c r="U200" s="64" t="str">
        <f t="shared" si="4"/>
        <v>0</v>
      </c>
      <c r="V200" s="64">
        <f t="shared" si="5"/>
        <v>0</v>
      </c>
      <c r="W200" s="64" t="str">
        <f t="shared" si="6"/>
        <v>0</v>
      </c>
      <c r="X200" s="64">
        <f t="shared" si="7"/>
        <v>0</v>
      </c>
      <c r="Y200" s="64" t="str">
        <f t="shared" si="8"/>
        <v>0</v>
      </c>
      <c r="Z200" s="64">
        <f t="shared" si="9"/>
        <v>0</v>
      </c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15.75" customHeight="1">
      <c r="A201" s="90">
        <v>43850.833459895832</v>
      </c>
      <c r="B201" s="70">
        <f>Parâmetros!G190*0.04*46.0055</f>
        <v>16.911621799999999</v>
      </c>
      <c r="C201" s="85">
        <f t="shared" si="82"/>
        <v>16.911621799999999</v>
      </c>
      <c r="D201" s="89">
        <f t="shared" si="83"/>
        <v>3.3823243599999997</v>
      </c>
      <c r="E201" s="53" t="str">
        <f t="shared" si="84"/>
        <v>1</v>
      </c>
      <c r="F201" s="62">
        <f t="shared" si="85"/>
        <v>-137.51116874500002</v>
      </c>
      <c r="G201" s="53" t="str">
        <f t="shared" si="86"/>
        <v>0</v>
      </c>
      <c r="H201" s="62">
        <f t="shared" si="87"/>
        <v>-27.75558437250001</v>
      </c>
      <c r="I201" s="53" t="str">
        <f t="shared" si="88"/>
        <v>0</v>
      </c>
      <c r="J201" s="62">
        <f t="shared" si="89"/>
        <v>91.439528545925924</v>
      </c>
      <c r="K201" s="53" t="str">
        <f t="shared" si="90"/>
        <v>0</v>
      </c>
      <c r="L201" s="62">
        <f t="shared" si="91"/>
        <v>83.143583484705886</v>
      </c>
      <c r="M201" s="66" t="str">
        <f t="shared" si="92"/>
        <v>0</v>
      </c>
      <c r="N201" s="69">
        <f t="shared" si="93"/>
        <v>3.3823243599999997</v>
      </c>
      <c r="O201" s="70">
        <v>260</v>
      </c>
      <c r="P201" s="3"/>
      <c r="Q201" s="64" t="str">
        <f t="shared" si="0"/>
        <v>1</v>
      </c>
      <c r="R201" s="64">
        <f t="shared" si="1"/>
        <v>1</v>
      </c>
      <c r="S201" s="64" t="str">
        <f t="shared" si="2"/>
        <v>0</v>
      </c>
      <c r="T201" s="64">
        <f t="shared" si="3"/>
        <v>0</v>
      </c>
      <c r="U201" s="64" t="str">
        <f t="shared" si="4"/>
        <v>0</v>
      </c>
      <c r="V201" s="64">
        <f t="shared" si="5"/>
        <v>0</v>
      </c>
      <c r="W201" s="64" t="str">
        <f t="shared" si="6"/>
        <v>0</v>
      </c>
      <c r="X201" s="64">
        <f t="shared" si="7"/>
        <v>0</v>
      </c>
      <c r="Y201" s="64" t="str">
        <f t="shared" si="8"/>
        <v>0</v>
      </c>
      <c r="Z201" s="64">
        <f t="shared" si="9"/>
        <v>0</v>
      </c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15.75" customHeight="1">
      <c r="A202" s="90">
        <v>43850.875126620369</v>
      </c>
      <c r="B202" s="70">
        <f>Parâmetros!G191*0.04*46.0055</f>
        <v>16.5987844</v>
      </c>
      <c r="C202" s="85">
        <f t="shared" si="82"/>
        <v>16.5987844</v>
      </c>
      <c r="D202" s="89">
        <f t="shared" si="83"/>
        <v>3.3197568799999999</v>
      </c>
      <c r="E202" s="53" t="str">
        <f t="shared" si="84"/>
        <v>1</v>
      </c>
      <c r="F202" s="62">
        <f t="shared" si="85"/>
        <v>-137.81618521000001</v>
      </c>
      <c r="G202" s="53" t="str">
        <f t="shared" si="86"/>
        <v>0</v>
      </c>
      <c r="H202" s="62">
        <f t="shared" si="87"/>
        <v>-27.908092605000007</v>
      </c>
      <c r="I202" s="53" t="str">
        <f t="shared" si="88"/>
        <v>0</v>
      </c>
      <c r="J202" s="62">
        <f t="shared" si="89"/>
        <v>91.409017243950615</v>
      </c>
      <c r="K202" s="53" t="str">
        <f t="shared" si="90"/>
        <v>0</v>
      </c>
      <c r="L202" s="62">
        <f t="shared" si="91"/>
        <v>83.110459524705888</v>
      </c>
      <c r="M202" s="66" t="str">
        <f t="shared" si="92"/>
        <v>0</v>
      </c>
      <c r="N202" s="69">
        <f t="shared" si="93"/>
        <v>3.3197568799999999</v>
      </c>
      <c r="O202" s="70">
        <v>260</v>
      </c>
      <c r="P202" s="3"/>
      <c r="Q202" s="64" t="str">
        <f t="shared" si="0"/>
        <v>1</v>
      </c>
      <c r="R202" s="64">
        <f t="shared" si="1"/>
        <v>1</v>
      </c>
      <c r="S202" s="64" t="str">
        <f t="shared" si="2"/>
        <v>0</v>
      </c>
      <c r="T202" s="64">
        <f t="shared" si="3"/>
        <v>0</v>
      </c>
      <c r="U202" s="64" t="str">
        <f t="shared" si="4"/>
        <v>0</v>
      </c>
      <c r="V202" s="64">
        <f t="shared" si="5"/>
        <v>0</v>
      </c>
      <c r="W202" s="64" t="str">
        <f t="shared" si="6"/>
        <v>0</v>
      </c>
      <c r="X202" s="64">
        <f t="shared" si="7"/>
        <v>0</v>
      </c>
      <c r="Y202" s="64" t="str">
        <f t="shared" si="8"/>
        <v>0</v>
      </c>
      <c r="Z202" s="64">
        <f t="shared" si="9"/>
        <v>0</v>
      </c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15.75" customHeight="1">
      <c r="A203" s="90">
        <v>43850.916793344906</v>
      </c>
      <c r="B203" s="70">
        <f>Parâmetros!G192*0.04*46.0055</f>
        <v>15.310630400000001</v>
      </c>
      <c r="C203" s="85">
        <f t="shared" si="82"/>
        <v>15.310630400000001</v>
      </c>
      <c r="D203" s="89">
        <f t="shared" si="83"/>
        <v>3.0621260800000001</v>
      </c>
      <c r="E203" s="53" t="str">
        <f t="shared" si="84"/>
        <v>1</v>
      </c>
      <c r="F203" s="62">
        <f t="shared" si="85"/>
        <v>-139.07213536</v>
      </c>
      <c r="G203" s="53" t="str">
        <f t="shared" si="86"/>
        <v>0</v>
      </c>
      <c r="H203" s="62">
        <f t="shared" si="87"/>
        <v>-28.536067680000002</v>
      </c>
      <c r="I203" s="53" t="str">
        <f t="shared" si="88"/>
        <v>0</v>
      </c>
      <c r="J203" s="62">
        <f t="shared" si="89"/>
        <v>91.283382471111111</v>
      </c>
      <c r="K203" s="53" t="str">
        <f t="shared" si="90"/>
        <v>0</v>
      </c>
      <c r="L203" s="62">
        <f t="shared" si="91"/>
        <v>82.974066748235302</v>
      </c>
      <c r="M203" s="66" t="str">
        <f t="shared" si="92"/>
        <v>0</v>
      </c>
      <c r="N203" s="69">
        <f t="shared" si="93"/>
        <v>3.0621260800000001</v>
      </c>
      <c r="O203" s="70">
        <v>260</v>
      </c>
      <c r="P203" s="3"/>
      <c r="Q203" s="64" t="str">
        <f t="shared" si="0"/>
        <v>1</v>
      </c>
      <c r="R203" s="64">
        <f t="shared" si="1"/>
        <v>1</v>
      </c>
      <c r="S203" s="64" t="str">
        <f t="shared" si="2"/>
        <v>0</v>
      </c>
      <c r="T203" s="64">
        <f t="shared" si="3"/>
        <v>0</v>
      </c>
      <c r="U203" s="64" t="str">
        <f t="shared" si="4"/>
        <v>0</v>
      </c>
      <c r="V203" s="64">
        <f t="shared" si="5"/>
        <v>0</v>
      </c>
      <c r="W203" s="64" t="str">
        <f t="shared" si="6"/>
        <v>0</v>
      </c>
      <c r="X203" s="64">
        <f t="shared" si="7"/>
        <v>0</v>
      </c>
      <c r="Y203" s="64" t="str">
        <f t="shared" si="8"/>
        <v>0</v>
      </c>
      <c r="Z203" s="64">
        <f t="shared" si="9"/>
        <v>0</v>
      </c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15.75" customHeight="1">
      <c r="A204" s="90">
        <v>43850.958460069443</v>
      </c>
      <c r="B204" s="70">
        <f>Parâmetros!G193*0.04*46.0055</f>
        <v>16.083522800000001</v>
      </c>
      <c r="C204" s="85">
        <f t="shared" si="82"/>
        <v>16.083522800000001</v>
      </c>
      <c r="D204" s="89">
        <f t="shared" si="83"/>
        <v>3.2167045600000002</v>
      </c>
      <c r="E204" s="53" t="str">
        <f t="shared" si="84"/>
        <v>1</v>
      </c>
      <c r="F204" s="62">
        <f t="shared" si="85"/>
        <v>-138.31856527000002</v>
      </c>
      <c r="G204" s="53" t="str">
        <f t="shared" si="86"/>
        <v>0</v>
      </c>
      <c r="H204" s="62">
        <f t="shared" si="87"/>
        <v>-28.159282635000011</v>
      </c>
      <c r="I204" s="53" t="str">
        <f t="shared" si="88"/>
        <v>0</v>
      </c>
      <c r="J204" s="62">
        <f t="shared" si="89"/>
        <v>91.358763334814824</v>
      </c>
      <c r="K204" s="53" t="str">
        <f t="shared" si="90"/>
        <v>0</v>
      </c>
      <c r="L204" s="62">
        <f t="shared" si="91"/>
        <v>83.055902414117654</v>
      </c>
      <c r="M204" s="66" t="str">
        <f t="shared" si="92"/>
        <v>0</v>
      </c>
      <c r="N204" s="69">
        <f t="shared" si="93"/>
        <v>3.2167045600000002</v>
      </c>
      <c r="O204" s="70">
        <v>260</v>
      </c>
      <c r="P204" s="3"/>
      <c r="Q204" s="64" t="str">
        <f t="shared" si="0"/>
        <v>1</v>
      </c>
      <c r="R204" s="64">
        <f t="shared" si="1"/>
        <v>1</v>
      </c>
      <c r="S204" s="64" t="str">
        <f t="shared" si="2"/>
        <v>0</v>
      </c>
      <c r="T204" s="64">
        <f t="shared" si="3"/>
        <v>0</v>
      </c>
      <c r="U204" s="64" t="str">
        <f t="shared" si="4"/>
        <v>0</v>
      </c>
      <c r="V204" s="64">
        <f t="shared" si="5"/>
        <v>0</v>
      </c>
      <c r="W204" s="64" t="str">
        <f t="shared" si="6"/>
        <v>0</v>
      </c>
      <c r="X204" s="64">
        <f t="shared" si="7"/>
        <v>0</v>
      </c>
      <c r="Y204" s="64" t="str">
        <f t="shared" si="8"/>
        <v>0</v>
      </c>
      <c r="Z204" s="64">
        <f t="shared" si="9"/>
        <v>0</v>
      </c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15.75" customHeight="1">
      <c r="A205" s="90">
        <v>43851.000126793981</v>
      </c>
      <c r="B205" s="70">
        <f>Parâmetros!G194*0.04*46.0055</f>
        <v>16.948426200000004</v>
      </c>
      <c r="C205" s="85">
        <f t="shared" si="82"/>
        <v>16.948426200000004</v>
      </c>
      <c r="D205" s="89">
        <f t="shared" si="83"/>
        <v>3.3896852400000004</v>
      </c>
      <c r="E205" s="53" t="str">
        <f t="shared" si="84"/>
        <v>1</v>
      </c>
      <c r="F205" s="62">
        <f t="shared" si="85"/>
        <v>-137.47528445500001</v>
      </c>
      <c r="G205" s="53" t="str">
        <f t="shared" si="86"/>
        <v>0</v>
      </c>
      <c r="H205" s="62">
        <f t="shared" si="87"/>
        <v>-27.737642227500004</v>
      </c>
      <c r="I205" s="53" t="str">
        <f t="shared" si="88"/>
        <v>0</v>
      </c>
      <c r="J205" s="62">
        <f t="shared" si="89"/>
        <v>91.443118110864205</v>
      </c>
      <c r="K205" s="53" t="str">
        <f t="shared" si="90"/>
        <v>0</v>
      </c>
      <c r="L205" s="62">
        <f t="shared" si="91"/>
        <v>83.147480421176482</v>
      </c>
      <c r="M205" s="66" t="str">
        <f t="shared" si="92"/>
        <v>0</v>
      </c>
      <c r="N205" s="69">
        <f t="shared" si="93"/>
        <v>3.3896852400000004</v>
      </c>
      <c r="O205" s="70">
        <v>260</v>
      </c>
      <c r="P205" s="3"/>
      <c r="Q205" s="64" t="str">
        <f t="shared" si="0"/>
        <v>1</v>
      </c>
      <c r="R205" s="64">
        <f t="shared" si="1"/>
        <v>1</v>
      </c>
      <c r="S205" s="64" t="str">
        <f t="shared" si="2"/>
        <v>0</v>
      </c>
      <c r="T205" s="64">
        <f t="shared" si="3"/>
        <v>0</v>
      </c>
      <c r="U205" s="64" t="str">
        <f t="shared" si="4"/>
        <v>0</v>
      </c>
      <c r="V205" s="64">
        <f t="shared" si="5"/>
        <v>0</v>
      </c>
      <c r="W205" s="64" t="str">
        <f t="shared" si="6"/>
        <v>0</v>
      </c>
      <c r="X205" s="64">
        <f t="shared" si="7"/>
        <v>0</v>
      </c>
      <c r="Y205" s="64" t="str">
        <f t="shared" si="8"/>
        <v>0</v>
      </c>
      <c r="Z205" s="64">
        <f t="shared" si="9"/>
        <v>0</v>
      </c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15.75" customHeight="1">
      <c r="A206" s="90">
        <v>43851.041793518518</v>
      </c>
      <c r="B206" s="70">
        <f>Parâmetros!G195*0.04*46.0055</f>
        <v>14.2801072</v>
      </c>
      <c r="C206" s="85">
        <f t="shared" si="82"/>
        <v>14.2801072</v>
      </c>
      <c r="D206" s="89">
        <f t="shared" si="83"/>
        <v>2.8560214400000001</v>
      </c>
      <c r="E206" s="53" t="str">
        <f t="shared" si="84"/>
        <v>1</v>
      </c>
      <c r="F206" s="62">
        <f t="shared" si="85"/>
        <v>-140.07689547999999</v>
      </c>
      <c r="G206" s="53" t="str">
        <f t="shared" si="86"/>
        <v>0</v>
      </c>
      <c r="H206" s="62">
        <f t="shared" si="87"/>
        <v>-29.038447739999995</v>
      </c>
      <c r="I206" s="53" t="str">
        <f t="shared" si="88"/>
        <v>0</v>
      </c>
      <c r="J206" s="62">
        <f t="shared" si="89"/>
        <v>91.182874652839502</v>
      </c>
      <c r="K206" s="53" t="str">
        <f t="shared" si="90"/>
        <v>0</v>
      </c>
      <c r="L206" s="62">
        <f t="shared" si="91"/>
        <v>82.864952527058819</v>
      </c>
      <c r="M206" s="66" t="str">
        <f t="shared" si="92"/>
        <v>0</v>
      </c>
      <c r="N206" s="69">
        <f t="shared" si="93"/>
        <v>2.8560214400000001</v>
      </c>
      <c r="O206" s="70">
        <v>260</v>
      </c>
      <c r="P206" s="3"/>
      <c r="Q206" s="64" t="str">
        <f t="shared" si="0"/>
        <v>1</v>
      </c>
      <c r="R206" s="64">
        <f t="shared" si="1"/>
        <v>1</v>
      </c>
      <c r="S206" s="64" t="str">
        <f t="shared" si="2"/>
        <v>0</v>
      </c>
      <c r="T206" s="64">
        <f t="shared" si="3"/>
        <v>0</v>
      </c>
      <c r="U206" s="64" t="str">
        <f t="shared" si="4"/>
        <v>0</v>
      </c>
      <c r="V206" s="64">
        <f t="shared" si="5"/>
        <v>0</v>
      </c>
      <c r="W206" s="64" t="str">
        <f t="shared" si="6"/>
        <v>0</v>
      </c>
      <c r="X206" s="64">
        <f t="shared" si="7"/>
        <v>0</v>
      </c>
      <c r="Y206" s="64" t="str">
        <f t="shared" si="8"/>
        <v>0</v>
      </c>
      <c r="Z206" s="64">
        <f t="shared" si="9"/>
        <v>0</v>
      </c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15.75" customHeight="1">
      <c r="A207" s="90">
        <v>43851.083460243055</v>
      </c>
      <c r="B207" s="70">
        <f>Parâmetros!G196*0.04*46.0055</f>
        <v>11.206939800000001</v>
      </c>
      <c r="C207" s="85">
        <f t="shared" si="82"/>
        <v>11.206939800000001</v>
      </c>
      <c r="D207" s="89">
        <f t="shared" si="83"/>
        <v>2.24138796</v>
      </c>
      <c r="E207" s="53" t="str">
        <f t="shared" si="84"/>
        <v>1</v>
      </c>
      <c r="F207" s="62">
        <f t="shared" si="85"/>
        <v>-143.073233695</v>
      </c>
      <c r="G207" s="53" t="str">
        <f t="shared" si="86"/>
        <v>0</v>
      </c>
      <c r="H207" s="62">
        <f t="shared" si="87"/>
        <v>-30.536616847499999</v>
      </c>
      <c r="I207" s="53" t="str">
        <f t="shared" si="88"/>
        <v>0</v>
      </c>
      <c r="J207" s="62">
        <f t="shared" si="89"/>
        <v>90.883145980493822</v>
      </c>
      <c r="K207" s="53" t="str">
        <f t="shared" si="90"/>
        <v>0</v>
      </c>
      <c r="L207" s="62">
        <f t="shared" si="91"/>
        <v>82.539558331764724</v>
      </c>
      <c r="M207" s="66" t="str">
        <f t="shared" si="92"/>
        <v>0</v>
      </c>
      <c r="N207" s="69">
        <f t="shared" si="93"/>
        <v>2.24138796</v>
      </c>
      <c r="O207" s="70">
        <v>260</v>
      </c>
      <c r="P207" s="3"/>
      <c r="Q207" s="64" t="str">
        <f t="shared" si="0"/>
        <v>1</v>
      </c>
      <c r="R207" s="64">
        <f t="shared" si="1"/>
        <v>1</v>
      </c>
      <c r="S207" s="64" t="str">
        <f t="shared" si="2"/>
        <v>0</v>
      </c>
      <c r="T207" s="64">
        <f t="shared" si="3"/>
        <v>0</v>
      </c>
      <c r="U207" s="64" t="str">
        <f t="shared" si="4"/>
        <v>0</v>
      </c>
      <c r="V207" s="64">
        <f t="shared" si="5"/>
        <v>0</v>
      </c>
      <c r="W207" s="64" t="str">
        <f t="shared" si="6"/>
        <v>0</v>
      </c>
      <c r="X207" s="64">
        <f t="shared" si="7"/>
        <v>0</v>
      </c>
      <c r="Y207" s="64" t="str">
        <f t="shared" si="8"/>
        <v>0</v>
      </c>
      <c r="Z207" s="64">
        <f t="shared" si="9"/>
        <v>0</v>
      </c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15.75" customHeight="1">
      <c r="A208" s="90">
        <v>43851.125126967592</v>
      </c>
      <c r="B208" s="70">
        <f>Parâmetros!G197*0.04*46.0055</f>
        <v>10.268427600000001</v>
      </c>
      <c r="C208" s="85">
        <f t="shared" si="82"/>
        <v>10.268427600000001</v>
      </c>
      <c r="D208" s="89">
        <f t="shared" si="83"/>
        <v>2.0536855200000002</v>
      </c>
      <c r="E208" s="53" t="str">
        <f t="shared" si="84"/>
        <v>1</v>
      </c>
      <c r="F208" s="62">
        <f t="shared" si="85"/>
        <v>-143.98828308999998</v>
      </c>
      <c r="G208" s="53" t="str">
        <f t="shared" si="86"/>
        <v>0</v>
      </c>
      <c r="H208" s="62">
        <f t="shared" si="87"/>
        <v>-30.994141544999991</v>
      </c>
      <c r="I208" s="53" t="str">
        <f t="shared" si="88"/>
        <v>0</v>
      </c>
      <c r="J208" s="62">
        <f t="shared" si="89"/>
        <v>90.791612074567894</v>
      </c>
      <c r="K208" s="53" t="str">
        <f t="shared" si="90"/>
        <v>0</v>
      </c>
      <c r="L208" s="62">
        <f t="shared" si="91"/>
        <v>82.440186451764703</v>
      </c>
      <c r="M208" s="66" t="str">
        <f t="shared" si="92"/>
        <v>0</v>
      </c>
      <c r="N208" s="69">
        <f t="shared" si="93"/>
        <v>2.0536855200000002</v>
      </c>
      <c r="O208" s="70">
        <v>260</v>
      </c>
      <c r="P208" s="3"/>
      <c r="Q208" s="64" t="str">
        <f t="shared" si="0"/>
        <v>1</v>
      </c>
      <c r="R208" s="64">
        <f t="shared" si="1"/>
        <v>1</v>
      </c>
      <c r="S208" s="64" t="str">
        <f t="shared" si="2"/>
        <v>0</v>
      </c>
      <c r="T208" s="64">
        <f t="shared" si="3"/>
        <v>0</v>
      </c>
      <c r="U208" s="64" t="str">
        <f t="shared" si="4"/>
        <v>0</v>
      </c>
      <c r="V208" s="64">
        <f t="shared" si="5"/>
        <v>0</v>
      </c>
      <c r="W208" s="64" t="str">
        <f t="shared" si="6"/>
        <v>0</v>
      </c>
      <c r="X208" s="64">
        <f t="shared" si="7"/>
        <v>0</v>
      </c>
      <c r="Y208" s="64" t="str">
        <f t="shared" si="8"/>
        <v>0</v>
      </c>
      <c r="Z208" s="64">
        <f t="shared" si="9"/>
        <v>0</v>
      </c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15.75" customHeight="1">
      <c r="A209" s="90">
        <v>43851.166793692129</v>
      </c>
      <c r="B209" s="70">
        <f>Parâmetros!G198*0.04*46.0055</f>
        <v>12.807931199999999</v>
      </c>
      <c r="C209" s="85">
        <f t="shared" si="82"/>
        <v>12.807931199999999</v>
      </c>
      <c r="D209" s="89">
        <f t="shared" si="83"/>
        <v>2.56158624</v>
      </c>
      <c r="E209" s="53" t="str">
        <f t="shared" si="84"/>
        <v>1</v>
      </c>
      <c r="F209" s="62">
        <f t="shared" si="85"/>
        <v>-141.51226708000002</v>
      </c>
      <c r="G209" s="53" t="str">
        <f t="shared" si="86"/>
        <v>0</v>
      </c>
      <c r="H209" s="62">
        <f t="shared" si="87"/>
        <v>-29.756133540000008</v>
      </c>
      <c r="I209" s="53" t="str">
        <f t="shared" si="88"/>
        <v>0</v>
      </c>
      <c r="J209" s="62">
        <f t="shared" si="89"/>
        <v>91.039292055308636</v>
      </c>
      <c r="K209" s="53" t="str">
        <f t="shared" si="90"/>
        <v>0</v>
      </c>
      <c r="L209" s="62">
        <f t="shared" si="91"/>
        <v>82.709075068235293</v>
      </c>
      <c r="M209" s="66" t="str">
        <f t="shared" si="92"/>
        <v>0</v>
      </c>
      <c r="N209" s="69">
        <f t="shared" si="93"/>
        <v>2.56158624</v>
      </c>
      <c r="O209" s="70">
        <v>260</v>
      </c>
      <c r="P209" s="3"/>
      <c r="Q209" s="64" t="str">
        <f t="shared" si="0"/>
        <v>1</v>
      </c>
      <c r="R209" s="64">
        <f t="shared" si="1"/>
        <v>1</v>
      </c>
      <c r="S209" s="64" t="str">
        <f t="shared" si="2"/>
        <v>0</v>
      </c>
      <c r="T209" s="64">
        <f t="shared" si="3"/>
        <v>0</v>
      </c>
      <c r="U209" s="64" t="str">
        <f t="shared" si="4"/>
        <v>0</v>
      </c>
      <c r="V209" s="64">
        <f t="shared" si="5"/>
        <v>0</v>
      </c>
      <c r="W209" s="64" t="str">
        <f t="shared" si="6"/>
        <v>0</v>
      </c>
      <c r="X209" s="64">
        <f t="shared" si="7"/>
        <v>0</v>
      </c>
      <c r="Y209" s="64" t="str">
        <f t="shared" si="8"/>
        <v>0</v>
      </c>
      <c r="Z209" s="64">
        <f t="shared" si="9"/>
        <v>0</v>
      </c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15.75" customHeight="1">
      <c r="A210" s="90">
        <v>43851.208460416667</v>
      </c>
      <c r="B210" s="70">
        <f>Parâmetros!G199*0.04*46.0055</f>
        <v>18.126166999999999</v>
      </c>
      <c r="C210" s="85">
        <f t="shared" si="82"/>
        <v>18.126166999999999</v>
      </c>
      <c r="D210" s="89">
        <f t="shared" si="83"/>
        <v>3.6252333999999999</v>
      </c>
      <c r="E210" s="53" t="str">
        <f t="shared" si="84"/>
        <v>1</v>
      </c>
      <c r="F210" s="62">
        <f t="shared" si="85"/>
        <v>-136.326987175</v>
      </c>
      <c r="G210" s="53" t="str">
        <f t="shared" si="86"/>
        <v>0</v>
      </c>
      <c r="H210" s="62">
        <f t="shared" si="87"/>
        <v>-27.1634935875</v>
      </c>
      <c r="I210" s="53" t="str">
        <f t="shared" si="88"/>
        <v>0</v>
      </c>
      <c r="J210" s="62">
        <f t="shared" si="89"/>
        <v>91.557984188888895</v>
      </c>
      <c r="K210" s="53" t="str">
        <f t="shared" si="90"/>
        <v>0</v>
      </c>
      <c r="L210" s="62">
        <f t="shared" si="91"/>
        <v>83.272182388235294</v>
      </c>
      <c r="M210" s="66" t="str">
        <f t="shared" si="92"/>
        <v>0</v>
      </c>
      <c r="N210" s="69">
        <f t="shared" si="93"/>
        <v>3.6252333999999999</v>
      </c>
      <c r="O210" s="70">
        <v>260</v>
      </c>
      <c r="P210" s="3"/>
      <c r="Q210" s="64" t="str">
        <f t="shared" si="0"/>
        <v>1</v>
      </c>
      <c r="R210" s="64">
        <f t="shared" si="1"/>
        <v>1</v>
      </c>
      <c r="S210" s="64" t="str">
        <f t="shared" si="2"/>
        <v>0</v>
      </c>
      <c r="T210" s="64">
        <f t="shared" si="3"/>
        <v>0</v>
      </c>
      <c r="U210" s="64" t="str">
        <f t="shared" si="4"/>
        <v>0</v>
      </c>
      <c r="V210" s="64">
        <f t="shared" si="5"/>
        <v>0</v>
      </c>
      <c r="W210" s="64" t="str">
        <f t="shared" si="6"/>
        <v>0</v>
      </c>
      <c r="X210" s="64">
        <f t="shared" si="7"/>
        <v>0</v>
      </c>
      <c r="Y210" s="64" t="str">
        <f t="shared" si="8"/>
        <v>0</v>
      </c>
      <c r="Z210" s="64">
        <f t="shared" si="9"/>
        <v>0</v>
      </c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15.75" customHeight="1">
      <c r="A211" s="90">
        <v>43851.250127141204</v>
      </c>
      <c r="B211" s="70">
        <f>Parâmetros!G200*0.04*46.0055</f>
        <v>21.015312399999999</v>
      </c>
      <c r="C211" s="85">
        <f t="shared" si="82"/>
        <v>21.015312399999999</v>
      </c>
      <c r="D211" s="89">
        <f t="shared" si="83"/>
        <v>4.2030624799999998</v>
      </c>
      <c r="E211" s="53" t="str">
        <f t="shared" si="84"/>
        <v>1</v>
      </c>
      <c r="F211" s="62">
        <f t="shared" si="85"/>
        <v>-133.51007041</v>
      </c>
      <c r="G211" s="53" t="str">
        <f t="shared" si="86"/>
        <v>0</v>
      </c>
      <c r="H211" s="62">
        <f t="shared" si="87"/>
        <v>-25.755035204999999</v>
      </c>
      <c r="I211" s="53" t="str">
        <f t="shared" si="88"/>
        <v>0</v>
      </c>
      <c r="J211" s="62">
        <f t="shared" si="89"/>
        <v>91.839765036543213</v>
      </c>
      <c r="K211" s="53" t="str">
        <f t="shared" si="90"/>
        <v>0</v>
      </c>
      <c r="L211" s="62">
        <f t="shared" si="91"/>
        <v>83.578091901176492</v>
      </c>
      <c r="M211" s="66" t="str">
        <f t="shared" si="92"/>
        <v>0</v>
      </c>
      <c r="N211" s="69">
        <f t="shared" si="93"/>
        <v>4.2030624799999998</v>
      </c>
      <c r="O211" s="70">
        <v>260</v>
      </c>
      <c r="P211" s="3"/>
      <c r="Q211" s="64" t="str">
        <f t="shared" si="0"/>
        <v>1</v>
      </c>
      <c r="R211" s="64">
        <f t="shared" si="1"/>
        <v>1</v>
      </c>
      <c r="S211" s="64" t="str">
        <f t="shared" si="2"/>
        <v>0</v>
      </c>
      <c r="T211" s="64">
        <f t="shared" si="3"/>
        <v>0</v>
      </c>
      <c r="U211" s="64" t="str">
        <f t="shared" si="4"/>
        <v>0</v>
      </c>
      <c r="V211" s="64">
        <f t="shared" si="5"/>
        <v>0</v>
      </c>
      <c r="W211" s="64" t="str">
        <f t="shared" si="6"/>
        <v>0</v>
      </c>
      <c r="X211" s="64">
        <f t="shared" si="7"/>
        <v>0</v>
      </c>
      <c r="Y211" s="64" t="str">
        <f t="shared" si="8"/>
        <v>0</v>
      </c>
      <c r="Z211" s="64">
        <f t="shared" si="9"/>
        <v>0</v>
      </c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15.75" customHeight="1">
      <c r="A212" s="90">
        <v>43851.291793865741</v>
      </c>
      <c r="B212" s="70">
        <f>Parâmetros!G201*0.04*46.0055</f>
        <v>33.602417199999998</v>
      </c>
      <c r="C212" s="85">
        <f t="shared" si="82"/>
        <v>33.602417199999998</v>
      </c>
      <c r="D212" s="89">
        <f t="shared" si="83"/>
        <v>6.7204834399999989</v>
      </c>
      <c r="E212" s="53" t="str">
        <f t="shared" si="84"/>
        <v>1</v>
      </c>
      <c r="F212" s="62">
        <f t="shared" si="85"/>
        <v>-121.23764323000003</v>
      </c>
      <c r="G212" s="53" t="str">
        <f t="shared" si="86"/>
        <v>0</v>
      </c>
      <c r="H212" s="62">
        <f t="shared" si="87"/>
        <v>-19.618821615000016</v>
      </c>
      <c r="I212" s="53" t="str">
        <f t="shared" si="88"/>
        <v>0</v>
      </c>
      <c r="J212" s="62">
        <f t="shared" si="89"/>
        <v>93.067396245432093</v>
      </c>
      <c r="K212" s="53" t="str">
        <f t="shared" si="90"/>
        <v>0</v>
      </c>
      <c r="L212" s="62">
        <f t="shared" si="91"/>
        <v>84.910844174117656</v>
      </c>
      <c r="M212" s="66" t="str">
        <f t="shared" si="92"/>
        <v>0</v>
      </c>
      <c r="N212" s="69">
        <f t="shared" si="93"/>
        <v>6.7204834399999989</v>
      </c>
      <c r="O212" s="70">
        <v>260</v>
      </c>
      <c r="P212" s="3"/>
      <c r="Q212" s="64" t="str">
        <f t="shared" si="0"/>
        <v>1</v>
      </c>
      <c r="R212" s="64">
        <f t="shared" si="1"/>
        <v>1</v>
      </c>
      <c r="S212" s="64" t="str">
        <f t="shared" si="2"/>
        <v>0</v>
      </c>
      <c r="T212" s="64">
        <f t="shared" si="3"/>
        <v>0</v>
      </c>
      <c r="U212" s="64" t="str">
        <f t="shared" si="4"/>
        <v>0</v>
      </c>
      <c r="V212" s="64">
        <f t="shared" si="5"/>
        <v>0</v>
      </c>
      <c r="W212" s="64" t="str">
        <f t="shared" si="6"/>
        <v>0</v>
      </c>
      <c r="X212" s="64">
        <f t="shared" si="7"/>
        <v>0</v>
      </c>
      <c r="Y212" s="64" t="str">
        <f t="shared" si="8"/>
        <v>0</v>
      </c>
      <c r="Z212" s="64">
        <f t="shared" si="9"/>
        <v>0</v>
      </c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15.75" customHeight="1">
      <c r="A213" s="90">
        <v>43851.333460590278</v>
      </c>
      <c r="B213" s="70">
        <f>Parâmetros!G202*0.04*46.0055</f>
        <v>22.781923599999999</v>
      </c>
      <c r="C213" s="85">
        <f t="shared" si="82"/>
        <v>22.781923599999999</v>
      </c>
      <c r="D213" s="89">
        <f t="shared" si="83"/>
        <v>4.5563847199999996</v>
      </c>
      <c r="E213" s="53" t="str">
        <f t="shared" si="84"/>
        <v>1</v>
      </c>
      <c r="F213" s="62">
        <f t="shared" si="85"/>
        <v>-131.78762449000001</v>
      </c>
      <c r="G213" s="53" t="str">
        <f t="shared" si="86"/>
        <v>0</v>
      </c>
      <c r="H213" s="62">
        <f t="shared" si="87"/>
        <v>-24.893812245000007</v>
      </c>
      <c r="I213" s="53" t="str">
        <f t="shared" si="88"/>
        <v>0</v>
      </c>
      <c r="J213" s="62">
        <f t="shared" si="89"/>
        <v>92.012064153580241</v>
      </c>
      <c r="K213" s="53" t="str">
        <f t="shared" si="90"/>
        <v>0</v>
      </c>
      <c r="L213" s="62">
        <f t="shared" si="91"/>
        <v>83.765144851764703</v>
      </c>
      <c r="M213" s="66" t="str">
        <f t="shared" si="92"/>
        <v>0</v>
      </c>
      <c r="N213" s="69">
        <f t="shared" si="93"/>
        <v>4.5563847199999996</v>
      </c>
      <c r="O213" s="70">
        <v>260</v>
      </c>
      <c r="P213" s="3"/>
      <c r="Q213" s="64" t="str">
        <f t="shared" si="0"/>
        <v>1</v>
      </c>
      <c r="R213" s="64">
        <f t="shared" si="1"/>
        <v>1</v>
      </c>
      <c r="S213" s="64" t="str">
        <f t="shared" si="2"/>
        <v>0</v>
      </c>
      <c r="T213" s="64">
        <f t="shared" si="3"/>
        <v>0</v>
      </c>
      <c r="U213" s="64" t="str">
        <f t="shared" si="4"/>
        <v>0</v>
      </c>
      <c r="V213" s="64">
        <f t="shared" si="5"/>
        <v>0</v>
      </c>
      <c r="W213" s="64" t="str">
        <f t="shared" si="6"/>
        <v>0</v>
      </c>
      <c r="X213" s="64">
        <f t="shared" si="7"/>
        <v>0</v>
      </c>
      <c r="Y213" s="64" t="str">
        <f t="shared" si="8"/>
        <v>0</v>
      </c>
      <c r="Z213" s="64">
        <f t="shared" si="9"/>
        <v>0</v>
      </c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15.75" customHeight="1">
      <c r="A214" s="90">
        <v>43851.375127314815</v>
      </c>
      <c r="B214" s="70">
        <f>Parâmetros!G203*0.04*46.0055</f>
        <v>15.862696399999999</v>
      </c>
      <c r="C214" s="85">
        <f t="shared" si="82"/>
        <v>15.862696399999999</v>
      </c>
      <c r="D214" s="89">
        <f t="shared" si="83"/>
        <v>3.1725392799999996</v>
      </c>
      <c r="E214" s="53" t="str">
        <f t="shared" si="84"/>
        <v>1</v>
      </c>
      <c r="F214" s="62">
        <f t="shared" si="85"/>
        <v>-138.53387100999998</v>
      </c>
      <c r="G214" s="53" t="str">
        <f t="shared" si="86"/>
        <v>0</v>
      </c>
      <c r="H214" s="62">
        <f t="shared" si="87"/>
        <v>-28.266935504999992</v>
      </c>
      <c r="I214" s="53" t="str">
        <f t="shared" si="88"/>
        <v>0</v>
      </c>
      <c r="J214" s="62">
        <f t="shared" si="89"/>
        <v>91.337225945185182</v>
      </c>
      <c r="K214" s="53" t="str">
        <f t="shared" si="90"/>
        <v>0</v>
      </c>
      <c r="L214" s="62">
        <f t="shared" si="91"/>
        <v>83.032520795294118</v>
      </c>
      <c r="M214" s="66" t="str">
        <f t="shared" si="92"/>
        <v>0</v>
      </c>
      <c r="N214" s="69">
        <f t="shared" si="93"/>
        <v>3.1725392799999996</v>
      </c>
      <c r="O214" s="70">
        <v>260</v>
      </c>
      <c r="P214" s="3"/>
      <c r="Q214" s="64" t="str">
        <f t="shared" si="0"/>
        <v>1</v>
      </c>
      <c r="R214" s="64">
        <f t="shared" si="1"/>
        <v>1</v>
      </c>
      <c r="S214" s="64" t="str">
        <f t="shared" si="2"/>
        <v>0</v>
      </c>
      <c r="T214" s="64">
        <f t="shared" si="3"/>
        <v>0</v>
      </c>
      <c r="U214" s="64" t="str">
        <f t="shared" si="4"/>
        <v>0</v>
      </c>
      <c r="V214" s="64">
        <f t="shared" si="5"/>
        <v>0</v>
      </c>
      <c r="W214" s="64" t="str">
        <f t="shared" si="6"/>
        <v>0</v>
      </c>
      <c r="X214" s="64">
        <f t="shared" si="7"/>
        <v>0</v>
      </c>
      <c r="Y214" s="64" t="str">
        <f t="shared" si="8"/>
        <v>0</v>
      </c>
      <c r="Z214" s="64">
        <f t="shared" si="9"/>
        <v>0</v>
      </c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15.75" customHeight="1">
      <c r="A215" s="90">
        <v>43851.416794039353</v>
      </c>
      <c r="B215" s="70">
        <f>Parâmetros!G204*0.04*46.0055</f>
        <v>13.323192800000001</v>
      </c>
      <c r="C215" s="85">
        <f t="shared" si="82"/>
        <v>13.323192800000001</v>
      </c>
      <c r="D215" s="89">
        <f t="shared" si="83"/>
        <v>2.6646385600000002</v>
      </c>
      <c r="E215" s="53" t="str">
        <f t="shared" si="84"/>
        <v>1</v>
      </c>
      <c r="F215" s="62">
        <f t="shared" si="85"/>
        <v>-141.00988702000001</v>
      </c>
      <c r="G215" s="53" t="str">
        <f t="shared" si="86"/>
        <v>0</v>
      </c>
      <c r="H215" s="62">
        <f t="shared" si="87"/>
        <v>-29.504943510000004</v>
      </c>
      <c r="I215" s="53" t="str">
        <f t="shared" si="88"/>
        <v>0</v>
      </c>
      <c r="J215" s="62">
        <f t="shared" si="89"/>
        <v>91.089545964444454</v>
      </c>
      <c r="K215" s="53" t="str">
        <f t="shared" si="90"/>
        <v>0</v>
      </c>
      <c r="L215" s="62">
        <f t="shared" si="91"/>
        <v>82.763632178823542</v>
      </c>
      <c r="M215" s="66" t="str">
        <f t="shared" si="92"/>
        <v>0</v>
      </c>
      <c r="N215" s="69">
        <f t="shared" si="93"/>
        <v>2.6646385600000002</v>
      </c>
      <c r="O215" s="70">
        <v>260</v>
      </c>
      <c r="P215" s="3"/>
      <c r="Q215" s="64" t="str">
        <f t="shared" si="0"/>
        <v>1</v>
      </c>
      <c r="R215" s="64">
        <f t="shared" si="1"/>
        <v>1</v>
      </c>
      <c r="S215" s="64" t="str">
        <f t="shared" si="2"/>
        <v>0</v>
      </c>
      <c r="T215" s="64">
        <f t="shared" si="3"/>
        <v>0</v>
      </c>
      <c r="U215" s="64" t="str">
        <f t="shared" si="4"/>
        <v>0</v>
      </c>
      <c r="V215" s="64">
        <f t="shared" si="5"/>
        <v>0</v>
      </c>
      <c r="W215" s="64" t="str">
        <f t="shared" si="6"/>
        <v>0</v>
      </c>
      <c r="X215" s="64">
        <f t="shared" si="7"/>
        <v>0</v>
      </c>
      <c r="Y215" s="64" t="str">
        <f t="shared" si="8"/>
        <v>0</v>
      </c>
      <c r="Z215" s="64">
        <f t="shared" si="9"/>
        <v>0</v>
      </c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15.75" customHeight="1">
      <c r="A216" s="90">
        <v>43851.45846076389</v>
      </c>
      <c r="B216" s="70">
        <f>Parâmetros!G205*0.04*46.0055</f>
        <v>12.163854200000001</v>
      </c>
      <c r="C216" s="85">
        <f t="shared" si="82"/>
        <v>12.163854200000001</v>
      </c>
      <c r="D216" s="89">
        <f t="shared" si="83"/>
        <v>2.4327708400000003</v>
      </c>
      <c r="E216" s="53" t="str">
        <f t="shared" si="84"/>
        <v>1</v>
      </c>
      <c r="F216" s="62">
        <f t="shared" si="85"/>
        <v>-142.14024215499998</v>
      </c>
      <c r="G216" s="53" t="str">
        <f t="shared" si="86"/>
        <v>0</v>
      </c>
      <c r="H216" s="62">
        <f t="shared" si="87"/>
        <v>-30.070121077499991</v>
      </c>
      <c r="I216" s="53" t="str">
        <f t="shared" si="88"/>
        <v>0</v>
      </c>
      <c r="J216" s="62">
        <f t="shared" si="89"/>
        <v>90.976474668888898</v>
      </c>
      <c r="K216" s="53" t="str">
        <f t="shared" si="90"/>
        <v>0</v>
      </c>
      <c r="L216" s="62">
        <f t="shared" si="91"/>
        <v>82.640878680000014</v>
      </c>
      <c r="M216" s="66" t="str">
        <f t="shared" si="92"/>
        <v>0</v>
      </c>
      <c r="N216" s="69">
        <f t="shared" si="93"/>
        <v>2.4327708400000003</v>
      </c>
      <c r="O216" s="70">
        <v>260</v>
      </c>
      <c r="P216" s="3"/>
      <c r="Q216" s="64" t="str">
        <f t="shared" si="0"/>
        <v>1</v>
      </c>
      <c r="R216" s="64">
        <f t="shared" si="1"/>
        <v>1</v>
      </c>
      <c r="S216" s="64" t="str">
        <f t="shared" si="2"/>
        <v>0</v>
      </c>
      <c r="T216" s="64">
        <f t="shared" si="3"/>
        <v>0</v>
      </c>
      <c r="U216" s="64" t="str">
        <f t="shared" si="4"/>
        <v>0</v>
      </c>
      <c r="V216" s="64">
        <f t="shared" si="5"/>
        <v>0</v>
      </c>
      <c r="W216" s="64" t="str">
        <f t="shared" si="6"/>
        <v>0</v>
      </c>
      <c r="X216" s="64">
        <f t="shared" si="7"/>
        <v>0</v>
      </c>
      <c r="Y216" s="64" t="str">
        <f t="shared" si="8"/>
        <v>0</v>
      </c>
      <c r="Z216" s="64">
        <f t="shared" si="9"/>
        <v>0</v>
      </c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15.75" customHeight="1">
      <c r="A217" s="90">
        <v>43851.500127488427</v>
      </c>
      <c r="B217" s="70">
        <f>Parâmetros!G206*0.04*46.0055</f>
        <v>10.4524496</v>
      </c>
      <c r="C217" s="85">
        <f t="shared" si="82"/>
        <v>10.4524496</v>
      </c>
      <c r="D217" s="89">
        <f t="shared" si="83"/>
        <v>2.09048992</v>
      </c>
      <c r="E217" s="53" t="str">
        <f t="shared" si="84"/>
        <v>1</v>
      </c>
      <c r="F217" s="62">
        <f t="shared" si="85"/>
        <v>-143.80886164000003</v>
      </c>
      <c r="G217" s="53" t="str">
        <f t="shared" si="86"/>
        <v>0</v>
      </c>
      <c r="H217" s="62">
        <f t="shared" si="87"/>
        <v>-30.904430820000016</v>
      </c>
      <c r="I217" s="53" t="str">
        <f t="shared" si="88"/>
        <v>0</v>
      </c>
      <c r="J217" s="62">
        <f t="shared" si="89"/>
        <v>90.809559899259256</v>
      </c>
      <c r="K217" s="53" t="str">
        <f t="shared" si="90"/>
        <v>0</v>
      </c>
      <c r="L217" s="62">
        <f t="shared" si="91"/>
        <v>82.459671134117627</v>
      </c>
      <c r="M217" s="66" t="str">
        <f t="shared" si="92"/>
        <v>0</v>
      </c>
      <c r="N217" s="69">
        <f t="shared" si="93"/>
        <v>2.09048992</v>
      </c>
      <c r="O217" s="70">
        <v>260</v>
      </c>
      <c r="P217" s="3"/>
      <c r="Q217" s="64" t="str">
        <f t="shared" si="0"/>
        <v>1</v>
      </c>
      <c r="R217" s="64">
        <f t="shared" si="1"/>
        <v>1</v>
      </c>
      <c r="S217" s="64" t="str">
        <f t="shared" si="2"/>
        <v>0</v>
      </c>
      <c r="T217" s="64">
        <f t="shared" si="3"/>
        <v>0</v>
      </c>
      <c r="U217" s="64" t="str">
        <f t="shared" si="4"/>
        <v>0</v>
      </c>
      <c r="V217" s="64">
        <f t="shared" si="5"/>
        <v>0</v>
      </c>
      <c r="W217" s="64" t="str">
        <f t="shared" si="6"/>
        <v>0</v>
      </c>
      <c r="X217" s="64">
        <f t="shared" si="7"/>
        <v>0</v>
      </c>
      <c r="Y217" s="64" t="str">
        <f t="shared" si="8"/>
        <v>0</v>
      </c>
      <c r="Z217" s="64">
        <f t="shared" si="9"/>
        <v>0</v>
      </c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15.75" customHeight="1">
      <c r="A218" s="90">
        <v>43851.541794212964</v>
      </c>
      <c r="B218" s="70">
        <f>Parâmetros!G207*0.04*46.0055</f>
        <v>9.5875462000000002</v>
      </c>
      <c r="C218" s="85">
        <f t="shared" si="82"/>
        <v>9.5875462000000002</v>
      </c>
      <c r="D218" s="89">
        <f t="shared" si="83"/>
        <v>1.9175092400000002</v>
      </c>
      <c r="E218" s="53" t="str">
        <f t="shared" si="84"/>
        <v>1</v>
      </c>
      <c r="F218" s="62">
        <f t="shared" si="85"/>
        <v>-144.65214245499999</v>
      </c>
      <c r="G218" s="53" t="str">
        <f t="shared" si="86"/>
        <v>0</v>
      </c>
      <c r="H218" s="62">
        <f t="shared" si="87"/>
        <v>-31.326071227499995</v>
      </c>
      <c r="I218" s="53" t="str">
        <f t="shared" si="88"/>
        <v>0</v>
      </c>
      <c r="J218" s="62">
        <f t="shared" si="89"/>
        <v>90.725205123209875</v>
      </c>
      <c r="K218" s="53" t="str">
        <f t="shared" si="90"/>
        <v>0</v>
      </c>
      <c r="L218" s="62">
        <f t="shared" si="91"/>
        <v>82.368093127058799</v>
      </c>
      <c r="M218" s="66" t="str">
        <f t="shared" si="92"/>
        <v>0</v>
      </c>
      <c r="N218" s="69">
        <f t="shared" si="93"/>
        <v>1.9175092400000002</v>
      </c>
      <c r="O218" s="70">
        <v>260</v>
      </c>
      <c r="P218" s="3"/>
      <c r="Q218" s="64" t="str">
        <f t="shared" si="0"/>
        <v>1</v>
      </c>
      <c r="R218" s="64">
        <f t="shared" si="1"/>
        <v>1</v>
      </c>
      <c r="S218" s="64" t="str">
        <f t="shared" si="2"/>
        <v>0</v>
      </c>
      <c r="T218" s="64">
        <f t="shared" si="3"/>
        <v>0</v>
      </c>
      <c r="U218" s="64" t="str">
        <f t="shared" si="4"/>
        <v>0</v>
      </c>
      <c r="V218" s="64">
        <f t="shared" si="5"/>
        <v>0</v>
      </c>
      <c r="W218" s="64" t="str">
        <f t="shared" si="6"/>
        <v>0</v>
      </c>
      <c r="X218" s="64">
        <f t="shared" si="7"/>
        <v>0</v>
      </c>
      <c r="Y218" s="64" t="str">
        <f t="shared" si="8"/>
        <v>0</v>
      </c>
      <c r="Z218" s="64">
        <f t="shared" si="9"/>
        <v>0</v>
      </c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15.75" customHeight="1">
      <c r="A219" s="90">
        <v>43851.583460937502</v>
      </c>
      <c r="B219" s="70">
        <f>Parâmetros!G208*0.04*46.0055</f>
        <v>9.5139373999999997</v>
      </c>
      <c r="C219" s="85">
        <f t="shared" si="82"/>
        <v>9.5139373999999997</v>
      </c>
      <c r="D219" s="89">
        <f t="shared" si="83"/>
        <v>1.90278748</v>
      </c>
      <c r="E219" s="53" t="str">
        <f t="shared" si="84"/>
        <v>1</v>
      </c>
      <c r="F219" s="62">
        <f t="shared" si="85"/>
        <v>-144.72391103499999</v>
      </c>
      <c r="G219" s="53" t="str">
        <f t="shared" si="86"/>
        <v>0</v>
      </c>
      <c r="H219" s="62">
        <f t="shared" si="87"/>
        <v>-31.361955517499993</v>
      </c>
      <c r="I219" s="53" t="str">
        <f t="shared" si="88"/>
        <v>0</v>
      </c>
      <c r="J219" s="62">
        <f t="shared" si="89"/>
        <v>90.718025993333328</v>
      </c>
      <c r="K219" s="53" t="str">
        <f t="shared" si="90"/>
        <v>0</v>
      </c>
      <c r="L219" s="62">
        <f t="shared" si="91"/>
        <v>82.360299254117635</v>
      </c>
      <c r="M219" s="66" t="str">
        <f t="shared" si="92"/>
        <v>0</v>
      </c>
      <c r="N219" s="69">
        <f t="shared" si="93"/>
        <v>1.90278748</v>
      </c>
      <c r="O219" s="70">
        <v>260</v>
      </c>
      <c r="P219" s="3"/>
      <c r="Q219" s="64" t="str">
        <f t="shared" si="0"/>
        <v>1</v>
      </c>
      <c r="R219" s="64">
        <f t="shared" si="1"/>
        <v>1</v>
      </c>
      <c r="S219" s="64" t="str">
        <f t="shared" si="2"/>
        <v>0</v>
      </c>
      <c r="T219" s="64">
        <f t="shared" si="3"/>
        <v>0</v>
      </c>
      <c r="U219" s="64" t="str">
        <f t="shared" si="4"/>
        <v>0</v>
      </c>
      <c r="V219" s="64">
        <f t="shared" si="5"/>
        <v>0</v>
      </c>
      <c r="W219" s="64" t="str">
        <f t="shared" si="6"/>
        <v>0</v>
      </c>
      <c r="X219" s="64">
        <f t="shared" si="7"/>
        <v>0</v>
      </c>
      <c r="Y219" s="64" t="str">
        <f t="shared" si="8"/>
        <v>0</v>
      </c>
      <c r="Z219" s="64">
        <f t="shared" si="9"/>
        <v>0</v>
      </c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15.75" customHeight="1">
      <c r="A220" s="90">
        <v>43851.625127662039</v>
      </c>
      <c r="B220" s="70">
        <f>Parâmetros!G209*0.04*46.0055</f>
        <v>9.6243506000000014</v>
      </c>
      <c r="C220" s="85">
        <f t="shared" si="82"/>
        <v>9.6243506000000014</v>
      </c>
      <c r="D220" s="89">
        <f t="shared" si="83"/>
        <v>1.9248701200000005</v>
      </c>
      <c r="E220" s="53" t="str">
        <f t="shared" si="84"/>
        <v>1</v>
      </c>
      <c r="F220" s="62">
        <f t="shared" si="85"/>
        <v>-144.616258165</v>
      </c>
      <c r="G220" s="53" t="str">
        <f t="shared" si="86"/>
        <v>0</v>
      </c>
      <c r="H220" s="62">
        <f t="shared" si="87"/>
        <v>-31.308129082500002</v>
      </c>
      <c r="I220" s="53" t="str">
        <f t="shared" si="88"/>
        <v>0</v>
      </c>
      <c r="J220" s="62">
        <f t="shared" si="89"/>
        <v>90.728794688148156</v>
      </c>
      <c r="K220" s="53" t="str">
        <f t="shared" si="90"/>
        <v>0</v>
      </c>
      <c r="L220" s="62">
        <f t="shared" si="91"/>
        <v>82.371990063529424</v>
      </c>
      <c r="M220" s="66" t="str">
        <f t="shared" si="92"/>
        <v>0</v>
      </c>
      <c r="N220" s="69">
        <f t="shared" si="93"/>
        <v>1.9248701200000005</v>
      </c>
      <c r="O220" s="70">
        <v>260</v>
      </c>
      <c r="P220" s="3"/>
      <c r="Q220" s="64" t="str">
        <f t="shared" si="0"/>
        <v>1</v>
      </c>
      <c r="R220" s="64">
        <f t="shared" si="1"/>
        <v>1</v>
      </c>
      <c r="S220" s="64" t="str">
        <f t="shared" si="2"/>
        <v>0</v>
      </c>
      <c r="T220" s="64">
        <f t="shared" si="3"/>
        <v>0</v>
      </c>
      <c r="U220" s="64" t="str">
        <f t="shared" si="4"/>
        <v>0</v>
      </c>
      <c r="V220" s="64">
        <f t="shared" si="5"/>
        <v>0</v>
      </c>
      <c r="W220" s="64" t="str">
        <f t="shared" si="6"/>
        <v>0</v>
      </c>
      <c r="X220" s="64">
        <f t="shared" si="7"/>
        <v>0</v>
      </c>
      <c r="Y220" s="64" t="str">
        <f t="shared" si="8"/>
        <v>0</v>
      </c>
      <c r="Z220" s="64">
        <f t="shared" si="9"/>
        <v>0</v>
      </c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15.75" customHeight="1">
      <c r="A221" s="90">
        <v>43851.666794386576</v>
      </c>
      <c r="B221" s="70">
        <f>Parâmetros!G210*0.04*46.0055</f>
        <v>8.8514581999999997</v>
      </c>
      <c r="C221" s="85">
        <f t="shared" si="82"/>
        <v>8.8514581999999997</v>
      </c>
      <c r="D221" s="89">
        <f t="shared" si="83"/>
        <v>1.7702916399999999</v>
      </c>
      <c r="E221" s="53" t="str">
        <f t="shared" si="84"/>
        <v>1</v>
      </c>
      <c r="F221" s="62">
        <f t="shared" si="85"/>
        <v>-145.36982825500002</v>
      </c>
      <c r="G221" s="53" t="str">
        <f t="shared" si="86"/>
        <v>0</v>
      </c>
      <c r="H221" s="62">
        <f t="shared" si="87"/>
        <v>-31.684914127500008</v>
      </c>
      <c r="I221" s="53" t="str">
        <f t="shared" si="88"/>
        <v>0</v>
      </c>
      <c r="J221" s="62">
        <f t="shared" si="89"/>
        <v>90.653413824444442</v>
      </c>
      <c r="K221" s="53" t="str">
        <f t="shared" si="90"/>
        <v>0</v>
      </c>
      <c r="L221" s="62">
        <f t="shared" si="91"/>
        <v>82.290154397647072</v>
      </c>
      <c r="M221" s="66" t="str">
        <f t="shared" si="92"/>
        <v>0</v>
      </c>
      <c r="N221" s="69">
        <f t="shared" si="93"/>
        <v>1.7702916399999999</v>
      </c>
      <c r="O221" s="70">
        <v>260</v>
      </c>
      <c r="P221" s="3"/>
      <c r="Q221" s="64" t="str">
        <f t="shared" si="0"/>
        <v>1</v>
      </c>
      <c r="R221" s="64">
        <f t="shared" si="1"/>
        <v>1</v>
      </c>
      <c r="S221" s="64" t="str">
        <f t="shared" si="2"/>
        <v>0</v>
      </c>
      <c r="T221" s="64">
        <f t="shared" si="3"/>
        <v>0</v>
      </c>
      <c r="U221" s="64" t="str">
        <f t="shared" si="4"/>
        <v>0</v>
      </c>
      <c r="V221" s="64">
        <f t="shared" si="5"/>
        <v>0</v>
      </c>
      <c r="W221" s="64" t="str">
        <f t="shared" si="6"/>
        <v>0</v>
      </c>
      <c r="X221" s="64">
        <f t="shared" si="7"/>
        <v>0</v>
      </c>
      <c r="Y221" s="64" t="str">
        <f t="shared" si="8"/>
        <v>0</v>
      </c>
      <c r="Z221" s="64">
        <f t="shared" si="9"/>
        <v>0</v>
      </c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15.75" customHeight="1">
      <c r="A222" s="90">
        <v>43851.708461111113</v>
      </c>
      <c r="B222" s="70">
        <f>Parâmetros!G211*0.04*46.0055</f>
        <v>9.2195021999999991</v>
      </c>
      <c r="C222" s="85">
        <f t="shared" si="82"/>
        <v>9.2195021999999991</v>
      </c>
      <c r="D222" s="89">
        <f t="shared" si="83"/>
        <v>1.8439004399999996</v>
      </c>
      <c r="E222" s="53" t="str">
        <f t="shared" si="84"/>
        <v>1</v>
      </c>
      <c r="F222" s="62">
        <f t="shared" si="85"/>
        <v>-145.010985355</v>
      </c>
      <c r="G222" s="53" t="str">
        <f t="shared" si="86"/>
        <v>0</v>
      </c>
      <c r="H222" s="62">
        <f t="shared" si="87"/>
        <v>-31.505492677500001</v>
      </c>
      <c r="I222" s="53" t="str">
        <f t="shared" si="88"/>
        <v>0</v>
      </c>
      <c r="J222" s="62">
        <f t="shared" si="89"/>
        <v>90.689309473827166</v>
      </c>
      <c r="K222" s="53" t="str">
        <f t="shared" si="90"/>
        <v>0</v>
      </c>
      <c r="L222" s="62">
        <f t="shared" si="91"/>
        <v>82.329123762352964</v>
      </c>
      <c r="M222" s="66" t="str">
        <f t="shared" si="92"/>
        <v>0</v>
      </c>
      <c r="N222" s="69">
        <f t="shared" si="93"/>
        <v>1.8439004399999996</v>
      </c>
      <c r="O222" s="70">
        <v>260</v>
      </c>
      <c r="P222" s="3"/>
      <c r="Q222" s="64" t="str">
        <f t="shared" si="0"/>
        <v>1</v>
      </c>
      <c r="R222" s="64">
        <f t="shared" si="1"/>
        <v>1</v>
      </c>
      <c r="S222" s="64" t="str">
        <f t="shared" si="2"/>
        <v>0</v>
      </c>
      <c r="T222" s="64">
        <f t="shared" si="3"/>
        <v>0</v>
      </c>
      <c r="U222" s="64" t="str">
        <f t="shared" si="4"/>
        <v>0</v>
      </c>
      <c r="V222" s="64">
        <f t="shared" si="5"/>
        <v>0</v>
      </c>
      <c r="W222" s="64" t="str">
        <f t="shared" si="6"/>
        <v>0</v>
      </c>
      <c r="X222" s="64">
        <f t="shared" si="7"/>
        <v>0</v>
      </c>
      <c r="Y222" s="64" t="str">
        <f t="shared" si="8"/>
        <v>0</v>
      </c>
      <c r="Z222" s="64">
        <f t="shared" si="9"/>
        <v>0</v>
      </c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15.75" customHeight="1">
      <c r="A223" s="90">
        <v>43851.75012783565</v>
      </c>
      <c r="B223" s="70">
        <f>Parâmetros!G212*0.04*46.0055</f>
        <v>14.648151200000001</v>
      </c>
      <c r="C223" s="85">
        <f t="shared" si="82"/>
        <v>14.648151200000001</v>
      </c>
      <c r="D223" s="89">
        <f t="shared" si="83"/>
        <v>2.9296302400000003</v>
      </c>
      <c r="E223" s="53" t="str">
        <f t="shared" si="84"/>
        <v>1</v>
      </c>
      <c r="F223" s="62">
        <f t="shared" si="85"/>
        <v>-139.71805258000001</v>
      </c>
      <c r="G223" s="53" t="str">
        <f t="shared" si="86"/>
        <v>0</v>
      </c>
      <c r="H223" s="62">
        <f t="shared" si="87"/>
        <v>-28.859026290000003</v>
      </c>
      <c r="I223" s="53" t="str">
        <f t="shared" si="88"/>
        <v>0</v>
      </c>
      <c r="J223" s="62">
        <f t="shared" si="89"/>
        <v>91.218770302222225</v>
      </c>
      <c r="K223" s="53" t="str">
        <f t="shared" si="90"/>
        <v>0</v>
      </c>
      <c r="L223" s="62">
        <f t="shared" si="91"/>
        <v>82.90392189176471</v>
      </c>
      <c r="M223" s="66" t="str">
        <f t="shared" si="92"/>
        <v>0</v>
      </c>
      <c r="N223" s="69">
        <f t="shared" si="93"/>
        <v>2.9296302400000003</v>
      </c>
      <c r="O223" s="70">
        <v>260</v>
      </c>
      <c r="P223" s="3"/>
      <c r="Q223" s="64" t="str">
        <f t="shared" si="0"/>
        <v>1</v>
      </c>
      <c r="R223" s="64">
        <f t="shared" si="1"/>
        <v>1</v>
      </c>
      <c r="S223" s="64" t="str">
        <f t="shared" si="2"/>
        <v>0</v>
      </c>
      <c r="T223" s="64">
        <f t="shared" si="3"/>
        <v>0</v>
      </c>
      <c r="U223" s="64" t="str">
        <f t="shared" si="4"/>
        <v>0</v>
      </c>
      <c r="V223" s="64">
        <f t="shared" si="5"/>
        <v>0</v>
      </c>
      <c r="W223" s="64" t="str">
        <f t="shared" si="6"/>
        <v>0</v>
      </c>
      <c r="X223" s="64">
        <f t="shared" si="7"/>
        <v>0</v>
      </c>
      <c r="Y223" s="64" t="str">
        <f t="shared" si="8"/>
        <v>0</v>
      </c>
      <c r="Z223" s="64">
        <f t="shared" si="9"/>
        <v>0</v>
      </c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15.75" customHeight="1">
      <c r="A224" s="90">
        <v>43851.791794560188</v>
      </c>
      <c r="B224" s="70">
        <f>Parâmetros!G213*0.04*46.0055</f>
        <v>13.359997199999999</v>
      </c>
      <c r="C224" s="85">
        <f t="shared" si="82"/>
        <v>13.359997199999999</v>
      </c>
      <c r="D224" s="89">
        <f t="shared" si="83"/>
        <v>2.6719994399999996</v>
      </c>
      <c r="E224" s="53" t="str">
        <f t="shared" si="84"/>
        <v>1</v>
      </c>
      <c r="F224" s="62">
        <f t="shared" si="85"/>
        <v>-140.97400273</v>
      </c>
      <c r="G224" s="53" t="str">
        <f t="shared" si="86"/>
        <v>0</v>
      </c>
      <c r="H224" s="62">
        <f t="shared" si="87"/>
        <v>-29.487001364999998</v>
      </c>
      <c r="I224" s="53" t="str">
        <f t="shared" si="88"/>
        <v>0</v>
      </c>
      <c r="J224" s="62">
        <f t="shared" si="89"/>
        <v>91.093135529382721</v>
      </c>
      <c r="K224" s="53" t="str">
        <f t="shared" si="90"/>
        <v>0</v>
      </c>
      <c r="L224" s="62">
        <f t="shared" si="91"/>
        <v>82.76752911529411</v>
      </c>
      <c r="M224" s="66" t="str">
        <f t="shared" si="92"/>
        <v>0</v>
      </c>
      <c r="N224" s="69">
        <f t="shared" si="93"/>
        <v>2.6719994399999996</v>
      </c>
      <c r="O224" s="70">
        <v>260</v>
      </c>
      <c r="P224" s="3"/>
      <c r="Q224" s="64" t="str">
        <f t="shared" si="0"/>
        <v>1</v>
      </c>
      <c r="R224" s="64">
        <f t="shared" si="1"/>
        <v>1</v>
      </c>
      <c r="S224" s="64" t="str">
        <f t="shared" si="2"/>
        <v>0</v>
      </c>
      <c r="T224" s="64">
        <f t="shared" si="3"/>
        <v>0</v>
      </c>
      <c r="U224" s="64" t="str">
        <f t="shared" si="4"/>
        <v>0</v>
      </c>
      <c r="V224" s="64">
        <f t="shared" si="5"/>
        <v>0</v>
      </c>
      <c r="W224" s="64" t="str">
        <f t="shared" si="6"/>
        <v>0</v>
      </c>
      <c r="X224" s="64">
        <f t="shared" si="7"/>
        <v>0</v>
      </c>
      <c r="Y224" s="64" t="str">
        <f t="shared" si="8"/>
        <v>0</v>
      </c>
      <c r="Z224" s="64">
        <f t="shared" si="9"/>
        <v>0</v>
      </c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15.75" customHeight="1">
      <c r="A225" s="90">
        <v>43851.833461284725</v>
      </c>
      <c r="B225" s="70">
        <f>Parâmetros!G214*0.04*46.0055</f>
        <v>11.832614599999999</v>
      </c>
      <c r="C225" s="85">
        <f t="shared" si="82"/>
        <v>11.832614599999999</v>
      </c>
      <c r="D225" s="89">
        <f t="shared" si="83"/>
        <v>2.36652292</v>
      </c>
      <c r="E225" s="53" t="str">
        <f t="shared" si="84"/>
        <v>1</v>
      </c>
      <c r="F225" s="62">
        <f t="shared" si="85"/>
        <v>-142.46320076499998</v>
      </c>
      <c r="G225" s="53" t="str">
        <f t="shared" si="86"/>
        <v>0</v>
      </c>
      <c r="H225" s="62">
        <f t="shared" si="87"/>
        <v>-30.231600382499991</v>
      </c>
      <c r="I225" s="53" t="str">
        <f t="shared" si="88"/>
        <v>0</v>
      </c>
      <c r="J225" s="62">
        <f t="shared" si="89"/>
        <v>90.944168584444441</v>
      </c>
      <c r="K225" s="53" t="str">
        <f t="shared" si="90"/>
        <v>0</v>
      </c>
      <c r="L225" s="62">
        <f t="shared" si="91"/>
        <v>82.60580625176469</v>
      </c>
      <c r="M225" s="66" t="str">
        <f t="shared" si="92"/>
        <v>0</v>
      </c>
      <c r="N225" s="69">
        <f t="shared" si="93"/>
        <v>2.36652292</v>
      </c>
      <c r="O225" s="70">
        <v>260</v>
      </c>
      <c r="P225" s="3"/>
      <c r="Q225" s="64" t="str">
        <f t="shared" si="0"/>
        <v>1</v>
      </c>
      <c r="R225" s="64">
        <f t="shared" si="1"/>
        <v>1</v>
      </c>
      <c r="S225" s="64" t="str">
        <f t="shared" si="2"/>
        <v>0</v>
      </c>
      <c r="T225" s="64">
        <f t="shared" si="3"/>
        <v>0</v>
      </c>
      <c r="U225" s="64" t="str">
        <f t="shared" si="4"/>
        <v>0</v>
      </c>
      <c r="V225" s="64">
        <f t="shared" si="5"/>
        <v>0</v>
      </c>
      <c r="W225" s="64" t="str">
        <f t="shared" si="6"/>
        <v>0</v>
      </c>
      <c r="X225" s="64">
        <f t="shared" si="7"/>
        <v>0</v>
      </c>
      <c r="Y225" s="64" t="str">
        <f t="shared" si="8"/>
        <v>0</v>
      </c>
      <c r="Z225" s="64">
        <f t="shared" si="9"/>
        <v>0</v>
      </c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15.75" customHeight="1">
      <c r="A226" s="90">
        <v>43851.875128009262</v>
      </c>
      <c r="B226" s="70">
        <f>Parâmetros!G215*0.04*46.0055</f>
        <v>9.9555901999999996</v>
      </c>
      <c r="C226" s="85">
        <f t="shared" si="82"/>
        <v>9.9555901999999996</v>
      </c>
      <c r="D226" s="89">
        <f t="shared" si="83"/>
        <v>1.9911180399999999</v>
      </c>
      <c r="E226" s="53" t="str">
        <f t="shared" si="84"/>
        <v>1</v>
      </c>
      <c r="F226" s="62">
        <f t="shared" si="85"/>
        <v>-144.293299555</v>
      </c>
      <c r="G226" s="53" t="str">
        <f t="shared" si="86"/>
        <v>0</v>
      </c>
      <c r="H226" s="62">
        <f t="shared" si="87"/>
        <v>-31.146649777500002</v>
      </c>
      <c r="I226" s="53" t="str">
        <f t="shared" si="88"/>
        <v>0</v>
      </c>
      <c r="J226" s="62">
        <f t="shared" si="89"/>
        <v>90.761100772592599</v>
      </c>
      <c r="K226" s="53" t="str">
        <f t="shared" si="90"/>
        <v>0</v>
      </c>
      <c r="L226" s="62">
        <f t="shared" si="91"/>
        <v>82.407062491764691</v>
      </c>
      <c r="M226" s="66" t="str">
        <f t="shared" si="92"/>
        <v>0</v>
      </c>
      <c r="N226" s="69">
        <f t="shared" si="93"/>
        <v>1.9911180399999999</v>
      </c>
      <c r="O226" s="70">
        <v>260</v>
      </c>
      <c r="P226" s="3"/>
      <c r="Q226" s="64" t="str">
        <f t="shared" si="0"/>
        <v>1</v>
      </c>
      <c r="R226" s="64">
        <f t="shared" si="1"/>
        <v>1</v>
      </c>
      <c r="S226" s="64" t="str">
        <f t="shared" si="2"/>
        <v>0</v>
      </c>
      <c r="T226" s="64">
        <f t="shared" si="3"/>
        <v>0</v>
      </c>
      <c r="U226" s="64" t="str">
        <f t="shared" si="4"/>
        <v>0</v>
      </c>
      <c r="V226" s="64">
        <f t="shared" si="5"/>
        <v>0</v>
      </c>
      <c r="W226" s="64" t="str">
        <f t="shared" si="6"/>
        <v>0</v>
      </c>
      <c r="X226" s="64">
        <f t="shared" si="7"/>
        <v>0</v>
      </c>
      <c r="Y226" s="64" t="str">
        <f t="shared" si="8"/>
        <v>0</v>
      </c>
      <c r="Z226" s="64">
        <f t="shared" si="9"/>
        <v>0</v>
      </c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15.75" customHeight="1">
      <c r="A227" s="90">
        <v>43851.916794733799</v>
      </c>
      <c r="B227" s="70">
        <f>Parâmetros!G216*0.04*46.0055</f>
        <v>9.5507417999999991</v>
      </c>
      <c r="C227" s="85">
        <f t="shared" si="82"/>
        <v>9.5507417999999991</v>
      </c>
      <c r="D227" s="89">
        <f t="shared" si="83"/>
        <v>1.91014836</v>
      </c>
      <c r="E227" s="53" t="str">
        <f t="shared" si="84"/>
        <v>1</v>
      </c>
      <c r="F227" s="62">
        <f t="shared" si="85"/>
        <v>-144.688026745</v>
      </c>
      <c r="G227" s="53" t="str">
        <f t="shared" si="86"/>
        <v>0</v>
      </c>
      <c r="H227" s="62">
        <f t="shared" si="87"/>
        <v>-31.344013372500001</v>
      </c>
      <c r="I227" s="53" t="str">
        <f t="shared" si="88"/>
        <v>0</v>
      </c>
      <c r="J227" s="62">
        <f t="shared" si="89"/>
        <v>90.721615558271608</v>
      </c>
      <c r="K227" s="53" t="str">
        <f t="shared" si="90"/>
        <v>0</v>
      </c>
      <c r="L227" s="62">
        <f t="shared" si="91"/>
        <v>82.364196190588231</v>
      </c>
      <c r="M227" s="66" t="str">
        <f t="shared" si="92"/>
        <v>0</v>
      </c>
      <c r="N227" s="69">
        <f t="shared" si="93"/>
        <v>1.91014836</v>
      </c>
      <c r="O227" s="70">
        <v>260</v>
      </c>
      <c r="P227" s="3"/>
      <c r="Q227" s="64" t="str">
        <f t="shared" si="0"/>
        <v>1</v>
      </c>
      <c r="R227" s="64">
        <f t="shared" si="1"/>
        <v>1</v>
      </c>
      <c r="S227" s="64" t="str">
        <f t="shared" si="2"/>
        <v>0</v>
      </c>
      <c r="T227" s="64">
        <f t="shared" si="3"/>
        <v>0</v>
      </c>
      <c r="U227" s="64" t="str">
        <f t="shared" si="4"/>
        <v>0</v>
      </c>
      <c r="V227" s="64">
        <f t="shared" si="5"/>
        <v>0</v>
      </c>
      <c r="W227" s="64" t="str">
        <f t="shared" si="6"/>
        <v>0</v>
      </c>
      <c r="X227" s="64">
        <f t="shared" si="7"/>
        <v>0</v>
      </c>
      <c r="Y227" s="64" t="str">
        <f t="shared" si="8"/>
        <v>0</v>
      </c>
      <c r="Z227" s="64">
        <f t="shared" si="9"/>
        <v>0</v>
      </c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15.75" customHeight="1">
      <c r="A228" s="90">
        <v>43851.958461458336</v>
      </c>
      <c r="B228" s="70">
        <f>Parâmetros!G217*0.04*46.0055</f>
        <v>10.12121</v>
      </c>
      <c r="C228" s="85">
        <f t="shared" si="82"/>
        <v>10.12121</v>
      </c>
      <c r="D228" s="89">
        <f t="shared" si="83"/>
        <v>2.0242420000000001</v>
      </c>
      <c r="E228" s="53" t="str">
        <f t="shared" si="84"/>
        <v>1</v>
      </c>
      <c r="F228" s="62">
        <f t="shared" si="85"/>
        <v>-144.13182025</v>
      </c>
      <c r="G228" s="53" t="str">
        <f t="shared" si="86"/>
        <v>0</v>
      </c>
      <c r="H228" s="62">
        <f t="shared" si="87"/>
        <v>-31.065910125000002</v>
      </c>
      <c r="I228" s="53" t="str">
        <f t="shared" si="88"/>
        <v>0</v>
      </c>
      <c r="J228" s="62">
        <f t="shared" si="89"/>
        <v>90.777253814814813</v>
      </c>
      <c r="K228" s="53" t="str">
        <f t="shared" si="90"/>
        <v>0</v>
      </c>
      <c r="L228" s="62">
        <f t="shared" si="91"/>
        <v>82.42459870588236</v>
      </c>
      <c r="M228" s="66" t="str">
        <f t="shared" si="92"/>
        <v>0</v>
      </c>
      <c r="N228" s="69">
        <f t="shared" si="93"/>
        <v>2.0242420000000001</v>
      </c>
      <c r="O228" s="70">
        <v>260</v>
      </c>
      <c r="P228" s="3"/>
      <c r="Q228" s="64" t="str">
        <f t="shared" si="0"/>
        <v>1</v>
      </c>
      <c r="R228" s="64">
        <f t="shared" si="1"/>
        <v>1</v>
      </c>
      <c r="S228" s="64" t="str">
        <f t="shared" si="2"/>
        <v>0</v>
      </c>
      <c r="T228" s="64">
        <f t="shared" si="3"/>
        <v>0</v>
      </c>
      <c r="U228" s="64" t="str">
        <f t="shared" si="4"/>
        <v>0</v>
      </c>
      <c r="V228" s="64">
        <f t="shared" si="5"/>
        <v>0</v>
      </c>
      <c r="W228" s="64" t="str">
        <f t="shared" si="6"/>
        <v>0</v>
      </c>
      <c r="X228" s="64">
        <f t="shared" si="7"/>
        <v>0</v>
      </c>
      <c r="Y228" s="64" t="str">
        <f t="shared" si="8"/>
        <v>0</v>
      </c>
      <c r="Z228" s="64">
        <f t="shared" si="9"/>
        <v>0</v>
      </c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15.75" customHeight="1">
      <c r="A229" s="90">
        <v>43852.000128182874</v>
      </c>
      <c r="B229" s="70">
        <f>Parâmetros!G218*0.04*46.0055</f>
        <v>16.948426200000004</v>
      </c>
      <c r="C229" s="85">
        <f t="shared" si="82"/>
        <v>16.948426200000004</v>
      </c>
      <c r="D229" s="89">
        <f t="shared" si="83"/>
        <v>3.3896852400000004</v>
      </c>
      <c r="E229" s="53" t="str">
        <f t="shared" si="84"/>
        <v>1</v>
      </c>
      <c r="F229" s="62">
        <f t="shared" si="85"/>
        <v>-137.47528445500001</v>
      </c>
      <c r="G229" s="53" t="str">
        <f t="shared" si="86"/>
        <v>0</v>
      </c>
      <c r="H229" s="62">
        <f t="shared" si="87"/>
        <v>-27.737642227500004</v>
      </c>
      <c r="I229" s="53" t="str">
        <f t="shared" si="88"/>
        <v>0</v>
      </c>
      <c r="J229" s="62">
        <f t="shared" si="89"/>
        <v>91.443118110864205</v>
      </c>
      <c r="K229" s="53" t="str">
        <f t="shared" si="90"/>
        <v>0</v>
      </c>
      <c r="L229" s="62">
        <f t="shared" si="91"/>
        <v>83.147480421176482</v>
      </c>
      <c r="M229" s="66" t="str">
        <f t="shared" si="92"/>
        <v>0</v>
      </c>
      <c r="N229" s="69">
        <f t="shared" si="93"/>
        <v>3.3896852400000004</v>
      </c>
      <c r="O229" s="70">
        <v>260</v>
      </c>
      <c r="P229" s="3"/>
      <c r="Q229" s="64" t="str">
        <f t="shared" si="0"/>
        <v>1</v>
      </c>
      <c r="R229" s="64">
        <f t="shared" si="1"/>
        <v>1</v>
      </c>
      <c r="S229" s="64" t="str">
        <f t="shared" si="2"/>
        <v>0</v>
      </c>
      <c r="T229" s="64">
        <f t="shared" si="3"/>
        <v>0</v>
      </c>
      <c r="U229" s="64" t="str">
        <f t="shared" si="4"/>
        <v>0</v>
      </c>
      <c r="V229" s="64">
        <f t="shared" si="5"/>
        <v>0</v>
      </c>
      <c r="W229" s="64" t="str">
        <f t="shared" si="6"/>
        <v>0</v>
      </c>
      <c r="X229" s="64">
        <f t="shared" si="7"/>
        <v>0</v>
      </c>
      <c r="Y229" s="64" t="str">
        <f t="shared" si="8"/>
        <v>0</v>
      </c>
      <c r="Z229" s="64">
        <f t="shared" si="9"/>
        <v>0</v>
      </c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15.75" customHeight="1">
      <c r="A230" s="90">
        <v>43852.041794907411</v>
      </c>
      <c r="B230" s="70">
        <f>Parâmetros!G219*0.04*46.0055</f>
        <v>14.2801072</v>
      </c>
      <c r="C230" s="85">
        <f t="shared" si="82"/>
        <v>14.2801072</v>
      </c>
      <c r="D230" s="89">
        <f t="shared" si="83"/>
        <v>2.8560214400000001</v>
      </c>
      <c r="E230" s="53" t="str">
        <f t="shared" si="84"/>
        <v>1</v>
      </c>
      <c r="F230" s="62">
        <f t="shared" si="85"/>
        <v>-140.07689547999999</v>
      </c>
      <c r="G230" s="53" t="str">
        <f t="shared" si="86"/>
        <v>0</v>
      </c>
      <c r="H230" s="62">
        <f t="shared" si="87"/>
        <v>-29.038447739999995</v>
      </c>
      <c r="I230" s="53" t="str">
        <f t="shared" si="88"/>
        <v>0</v>
      </c>
      <c r="J230" s="62">
        <f t="shared" si="89"/>
        <v>91.182874652839502</v>
      </c>
      <c r="K230" s="53" t="str">
        <f t="shared" si="90"/>
        <v>0</v>
      </c>
      <c r="L230" s="62">
        <f t="shared" si="91"/>
        <v>82.864952527058819</v>
      </c>
      <c r="M230" s="66" t="str">
        <f t="shared" si="92"/>
        <v>0</v>
      </c>
      <c r="N230" s="69">
        <f t="shared" si="93"/>
        <v>2.8560214400000001</v>
      </c>
      <c r="O230" s="70">
        <v>260</v>
      </c>
      <c r="P230" s="3"/>
      <c r="Q230" s="64" t="str">
        <f t="shared" si="0"/>
        <v>1</v>
      </c>
      <c r="R230" s="64">
        <f t="shared" si="1"/>
        <v>1</v>
      </c>
      <c r="S230" s="64" t="str">
        <f t="shared" si="2"/>
        <v>0</v>
      </c>
      <c r="T230" s="64">
        <f t="shared" si="3"/>
        <v>0</v>
      </c>
      <c r="U230" s="64" t="str">
        <f t="shared" si="4"/>
        <v>0</v>
      </c>
      <c r="V230" s="64">
        <f t="shared" si="5"/>
        <v>0</v>
      </c>
      <c r="W230" s="64" t="str">
        <f t="shared" si="6"/>
        <v>0</v>
      </c>
      <c r="X230" s="64">
        <f t="shared" si="7"/>
        <v>0</v>
      </c>
      <c r="Y230" s="64" t="str">
        <f t="shared" si="8"/>
        <v>0</v>
      </c>
      <c r="Z230" s="64">
        <f t="shared" si="9"/>
        <v>0</v>
      </c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15.75" customHeight="1">
      <c r="A231" s="90">
        <v>43852.083461631948</v>
      </c>
      <c r="B231" s="70">
        <f>Parâmetros!G220*0.04*46.0055</f>
        <v>11.206939800000001</v>
      </c>
      <c r="C231" s="85">
        <f t="shared" si="82"/>
        <v>11.206939800000001</v>
      </c>
      <c r="D231" s="89">
        <f t="shared" si="83"/>
        <v>2.24138796</v>
      </c>
      <c r="E231" s="53" t="str">
        <f t="shared" si="84"/>
        <v>1</v>
      </c>
      <c r="F231" s="62">
        <f t="shared" si="85"/>
        <v>-143.073233695</v>
      </c>
      <c r="G231" s="53" t="str">
        <f t="shared" si="86"/>
        <v>0</v>
      </c>
      <c r="H231" s="62">
        <f t="shared" si="87"/>
        <v>-30.536616847499999</v>
      </c>
      <c r="I231" s="53" t="str">
        <f t="shared" si="88"/>
        <v>0</v>
      </c>
      <c r="J231" s="62">
        <f t="shared" si="89"/>
        <v>90.883145980493822</v>
      </c>
      <c r="K231" s="53" t="str">
        <f t="shared" si="90"/>
        <v>0</v>
      </c>
      <c r="L231" s="62">
        <f t="shared" si="91"/>
        <v>82.539558331764724</v>
      </c>
      <c r="M231" s="66" t="str">
        <f t="shared" si="92"/>
        <v>0</v>
      </c>
      <c r="N231" s="69">
        <f t="shared" si="93"/>
        <v>2.24138796</v>
      </c>
      <c r="O231" s="70">
        <v>260</v>
      </c>
      <c r="P231" s="3"/>
      <c r="Q231" s="64" t="str">
        <f t="shared" si="0"/>
        <v>1</v>
      </c>
      <c r="R231" s="64">
        <f t="shared" si="1"/>
        <v>1</v>
      </c>
      <c r="S231" s="64" t="str">
        <f t="shared" si="2"/>
        <v>0</v>
      </c>
      <c r="T231" s="64">
        <f t="shared" si="3"/>
        <v>0</v>
      </c>
      <c r="U231" s="64" t="str">
        <f t="shared" si="4"/>
        <v>0</v>
      </c>
      <c r="V231" s="64">
        <f t="shared" si="5"/>
        <v>0</v>
      </c>
      <c r="W231" s="64" t="str">
        <f t="shared" si="6"/>
        <v>0</v>
      </c>
      <c r="X231" s="64">
        <f t="shared" si="7"/>
        <v>0</v>
      </c>
      <c r="Y231" s="64" t="str">
        <f t="shared" si="8"/>
        <v>0</v>
      </c>
      <c r="Z231" s="64">
        <f t="shared" si="9"/>
        <v>0</v>
      </c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15.75" customHeight="1">
      <c r="A232" s="90">
        <v>43852.125128356478</v>
      </c>
      <c r="B232" s="70">
        <f>Parâmetros!G221*0.04*46.0055</f>
        <v>10.268427600000001</v>
      </c>
      <c r="C232" s="85">
        <f t="shared" si="82"/>
        <v>10.268427600000001</v>
      </c>
      <c r="D232" s="89">
        <f t="shared" si="83"/>
        <v>2.0536855200000002</v>
      </c>
      <c r="E232" s="53" t="str">
        <f t="shared" si="84"/>
        <v>1</v>
      </c>
      <c r="F232" s="62">
        <f t="shared" si="85"/>
        <v>-143.98828308999998</v>
      </c>
      <c r="G232" s="53" t="str">
        <f t="shared" si="86"/>
        <v>0</v>
      </c>
      <c r="H232" s="62">
        <f t="shared" si="87"/>
        <v>-30.994141544999991</v>
      </c>
      <c r="I232" s="53" t="str">
        <f t="shared" si="88"/>
        <v>0</v>
      </c>
      <c r="J232" s="62">
        <f t="shared" si="89"/>
        <v>90.791612074567894</v>
      </c>
      <c r="K232" s="53" t="str">
        <f t="shared" si="90"/>
        <v>0</v>
      </c>
      <c r="L232" s="62">
        <f t="shared" si="91"/>
        <v>82.440186451764703</v>
      </c>
      <c r="M232" s="66" t="str">
        <f t="shared" si="92"/>
        <v>0</v>
      </c>
      <c r="N232" s="69">
        <f t="shared" si="93"/>
        <v>2.0536855200000002</v>
      </c>
      <c r="O232" s="70">
        <v>260</v>
      </c>
      <c r="P232" s="3"/>
      <c r="Q232" s="64" t="str">
        <f t="shared" si="0"/>
        <v>1</v>
      </c>
      <c r="R232" s="64">
        <f t="shared" si="1"/>
        <v>1</v>
      </c>
      <c r="S232" s="64" t="str">
        <f t="shared" si="2"/>
        <v>0</v>
      </c>
      <c r="T232" s="64">
        <f t="shared" si="3"/>
        <v>0</v>
      </c>
      <c r="U232" s="64" t="str">
        <f t="shared" si="4"/>
        <v>0</v>
      </c>
      <c r="V232" s="64">
        <f t="shared" si="5"/>
        <v>0</v>
      </c>
      <c r="W232" s="64" t="str">
        <f t="shared" si="6"/>
        <v>0</v>
      </c>
      <c r="X232" s="64">
        <f t="shared" si="7"/>
        <v>0</v>
      </c>
      <c r="Y232" s="64" t="str">
        <f t="shared" si="8"/>
        <v>0</v>
      </c>
      <c r="Z232" s="64">
        <f t="shared" si="9"/>
        <v>0</v>
      </c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15.75" customHeight="1">
      <c r="A233" s="90">
        <v>43852.166795081015</v>
      </c>
      <c r="B233" s="70">
        <f>Parâmetros!G222*0.04*46.0055</f>
        <v>12.807931199999999</v>
      </c>
      <c r="C233" s="85">
        <f t="shared" si="82"/>
        <v>12.807931199999999</v>
      </c>
      <c r="D233" s="89">
        <f t="shared" si="83"/>
        <v>2.56158624</v>
      </c>
      <c r="E233" s="53" t="str">
        <f t="shared" si="84"/>
        <v>1</v>
      </c>
      <c r="F233" s="62">
        <f t="shared" si="85"/>
        <v>-141.51226708000002</v>
      </c>
      <c r="G233" s="53" t="str">
        <f t="shared" si="86"/>
        <v>0</v>
      </c>
      <c r="H233" s="62">
        <f t="shared" si="87"/>
        <v>-29.756133540000008</v>
      </c>
      <c r="I233" s="53" t="str">
        <f t="shared" si="88"/>
        <v>0</v>
      </c>
      <c r="J233" s="62">
        <f t="shared" si="89"/>
        <v>91.039292055308636</v>
      </c>
      <c r="K233" s="53" t="str">
        <f t="shared" si="90"/>
        <v>0</v>
      </c>
      <c r="L233" s="62">
        <f t="shared" si="91"/>
        <v>82.709075068235293</v>
      </c>
      <c r="M233" s="66" t="str">
        <f t="shared" si="92"/>
        <v>0</v>
      </c>
      <c r="N233" s="69">
        <f t="shared" si="93"/>
        <v>2.56158624</v>
      </c>
      <c r="O233" s="70">
        <v>260</v>
      </c>
      <c r="P233" s="3"/>
      <c r="Q233" s="64" t="str">
        <f t="shared" si="0"/>
        <v>1</v>
      </c>
      <c r="R233" s="64">
        <f t="shared" si="1"/>
        <v>1</v>
      </c>
      <c r="S233" s="64" t="str">
        <f t="shared" si="2"/>
        <v>0</v>
      </c>
      <c r="T233" s="64">
        <f t="shared" si="3"/>
        <v>0</v>
      </c>
      <c r="U233" s="64" t="str">
        <f t="shared" si="4"/>
        <v>0</v>
      </c>
      <c r="V233" s="64">
        <f t="shared" si="5"/>
        <v>0</v>
      </c>
      <c r="W233" s="64" t="str">
        <f t="shared" si="6"/>
        <v>0</v>
      </c>
      <c r="X233" s="64">
        <f t="shared" si="7"/>
        <v>0</v>
      </c>
      <c r="Y233" s="64" t="str">
        <f t="shared" si="8"/>
        <v>0</v>
      </c>
      <c r="Z233" s="64">
        <f t="shared" si="9"/>
        <v>0</v>
      </c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15.75" customHeight="1">
      <c r="A234" s="90">
        <v>43852.208461805552</v>
      </c>
      <c r="B234" s="70">
        <f>Parâmetros!G223*0.04*46.0055</f>
        <v>18.126166999999999</v>
      </c>
      <c r="C234" s="85">
        <f t="shared" si="82"/>
        <v>18.126166999999999</v>
      </c>
      <c r="D234" s="89">
        <f t="shared" si="83"/>
        <v>3.6252333999999999</v>
      </c>
      <c r="E234" s="53" t="str">
        <f t="shared" si="84"/>
        <v>1</v>
      </c>
      <c r="F234" s="62">
        <f t="shared" si="85"/>
        <v>-136.326987175</v>
      </c>
      <c r="G234" s="53" t="str">
        <f t="shared" si="86"/>
        <v>0</v>
      </c>
      <c r="H234" s="62">
        <f t="shared" si="87"/>
        <v>-27.1634935875</v>
      </c>
      <c r="I234" s="53" t="str">
        <f t="shared" si="88"/>
        <v>0</v>
      </c>
      <c r="J234" s="62">
        <f t="shared" si="89"/>
        <v>91.557984188888895</v>
      </c>
      <c r="K234" s="53" t="str">
        <f t="shared" si="90"/>
        <v>0</v>
      </c>
      <c r="L234" s="62">
        <f t="shared" si="91"/>
        <v>83.272182388235294</v>
      </c>
      <c r="M234" s="66" t="str">
        <f t="shared" si="92"/>
        <v>0</v>
      </c>
      <c r="N234" s="69">
        <f t="shared" si="93"/>
        <v>3.6252333999999999</v>
      </c>
      <c r="O234" s="70">
        <v>260</v>
      </c>
      <c r="P234" s="3"/>
      <c r="Q234" s="64" t="str">
        <f t="shared" si="0"/>
        <v>1</v>
      </c>
      <c r="R234" s="64">
        <f t="shared" si="1"/>
        <v>1</v>
      </c>
      <c r="S234" s="64" t="str">
        <f t="shared" si="2"/>
        <v>0</v>
      </c>
      <c r="T234" s="64">
        <f t="shared" si="3"/>
        <v>0</v>
      </c>
      <c r="U234" s="64" t="str">
        <f t="shared" si="4"/>
        <v>0</v>
      </c>
      <c r="V234" s="64">
        <f t="shared" si="5"/>
        <v>0</v>
      </c>
      <c r="W234" s="64" t="str">
        <f t="shared" si="6"/>
        <v>0</v>
      </c>
      <c r="X234" s="64">
        <f t="shared" si="7"/>
        <v>0</v>
      </c>
      <c r="Y234" s="64" t="str">
        <f t="shared" si="8"/>
        <v>0</v>
      </c>
      <c r="Z234" s="64">
        <f t="shared" si="9"/>
        <v>0</v>
      </c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15.75" customHeight="1">
      <c r="A235" s="90">
        <v>43852.25012853009</v>
      </c>
      <c r="B235" s="70">
        <f>Parâmetros!G224*0.04*46.0055</f>
        <v>21.015312399999999</v>
      </c>
      <c r="C235" s="85">
        <f t="shared" si="82"/>
        <v>21.015312399999999</v>
      </c>
      <c r="D235" s="89">
        <f t="shared" si="83"/>
        <v>4.2030624799999998</v>
      </c>
      <c r="E235" s="53" t="str">
        <f t="shared" si="84"/>
        <v>1</v>
      </c>
      <c r="F235" s="62">
        <f t="shared" si="85"/>
        <v>-133.51007041</v>
      </c>
      <c r="G235" s="53" t="str">
        <f t="shared" si="86"/>
        <v>0</v>
      </c>
      <c r="H235" s="62">
        <f t="shared" si="87"/>
        <v>-25.755035204999999</v>
      </c>
      <c r="I235" s="53" t="str">
        <f t="shared" si="88"/>
        <v>0</v>
      </c>
      <c r="J235" s="62">
        <f t="shared" si="89"/>
        <v>91.839765036543213</v>
      </c>
      <c r="K235" s="53" t="str">
        <f t="shared" si="90"/>
        <v>0</v>
      </c>
      <c r="L235" s="62">
        <f t="shared" si="91"/>
        <v>83.578091901176492</v>
      </c>
      <c r="M235" s="66" t="str">
        <f t="shared" si="92"/>
        <v>0</v>
      </c>
      <c r="N235" s="69">
        <f t="shared" si="93"/>
        <v>4.2030624799999998</v>
      </c>
      <c r="O235" s="70">
        <v>260</v>
      </c>
      <c r="P235" s="3"/>
      <c r="Q235" s="64" t="str">
        <f t="shared" si="0"/>
        <v>1</v>
      </c>
      <c r="R235" s="64">
        <f t="shared" si="1"/>
        <v>1</v>
      </c>
      <c r="S235" s="64" t="str">
        <f t="shared" si="2"/>
        <v>0</v>
      </c>
      <c r="T235" s="64">
        <f t="shared" si="3"/>
        <v>0</v>
      </c>
      <c r="U235" s="64" t="str">
        <f t="shared" si="4"/>
        <v>0</v>
      </c>
      <c r="V235" s="64">
        <f t="shared" si="5"/>
        <v>0</v>
      </c>
      <c r="W235" s="64" t="str">
        <f t="shared" si="6"/>
        <v>0</v>
      </c>
      <c r="X235" s="64">
        <f t="shared" si="7"/>
        <v>0</v>
      </c>
      <c r="Y235" s="64" t="str">
        <f t="shared" si="8"/>
        <v>0</v>
      </c>
      <c r="Z235" s="64">
        <f t="shared" si="9"/>
        <v>0</v>
      </c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15.75" customHeight="1">
      <c r="A236" s="90">
        <v>43852.291795254627</v>
      </c>
      <c r="B236" s="70">
        <f>Parâmetros!G225*0.04*46.0055</f>
        <v>33.602417199999998</v>
      </c>
      <c r="C236" s="85">
        <f t="shared" si="82"/>
        <v>33.602417199999998</v>
      </c>
      <c r="D236" s="89">
        <f t="shared" si="83"/>
        <v>6.7204834399999989</v>
      </c>
      <c r="E236" s="53" t="str">
        <f t="shared" si="84"/>
        <v>1</v>
      </c>
      <c r="F236" s="62">
        <f t="shared" si="85"/>
        <v>-121.23764323000003</v>
      </c>
      <c r="G236" s="53" t="str">
        <f t="shared" si="86"/>
        <v>0</v>
      </c>
      <c r="H236" s="62">
        <f t="shared" si="87"/>
        <v>-19.618821615000016</v>
      </c>
      <c r="I236" s="53" t="str">
        <f t="shared" si="88"/>
        <v>0</v>
      </c>
      <c r="J236" s="62">
        <f t="shared" si="89"/>
        <v>93.067396245432093</v>
      </c>
      <c r="K236" s="53" t="str">
        <f t="shared" si="90"/>
        <v>0</v>
      </c>
      <c r="L236" s="62">
        <f t="shared" si="91"/>
        <v>84.910844174117656</v>
      </c>
      <c r="M236" s="66" t="str">
        <f t="shared" si="92"/>
        <v>0</v>
      </c>
      <c r="N236" s="69">
        <f t="shared" si="93"/>
        <v>6.7204834399999989</v>
      </c>
      <c r="O236" s="70">
        <v>260</v>
      </c>
      <c r="P236" s="3"/>
      <c r="Q236" s="64" t="str">
        <f t="shared" si="0"/>
        <v>1</v>
      </c>
      <c r="R236" s="64">
        <f t="shared" si="1"/>
        <v>1</v>
      </c>
      <c r="S236" s="64" t="str">
        <f t="shared" si="2"/>
        <v>0</v>
      </c>
      <c r="T236" s="64">
        <f t="shared" si="3"/>
        <v>0</v>
      </c>
      <c r="U236" s="64" t="str">
        <f t="shared" si="4"/>
        <v>0</v>
      </c>
      <c r="V236" s="64">
        <f t="shared" si="5"/>
        <v>0</v>
      </c>
      <c r="W236" s="64" t="str">
        <f t="shared" si="6"/>
        <v>0</v>
      </c>
      <c r="X236" s="64">
        <f t="shared" si="7"/>
        <v>0</v>
      </c>
      <c r="Y236" s="64" t="str">
        <f t="shared" si="8"/>
        <v>0</v>
      </c>
      <c r="Z236" s="64">
        <f t="shared" si="9"/>
        <v>0</v>
      </c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15.75" customHeight="1">
      <c r="A237" s="90">
        <v>43852.333461979164</v>
      </c>
      <c r="B237" s="70">
        <f>Parâmetros!G226*0.04*46.0055</f>
        <v>22.781923599999999</v>
      </c>
      <c r="C237" s="85">
        <f t="shared" si="82"/>
        <v>22.781923599999999</v>
      </c>
      <c r="D237" s="89">
        <f t="shared" si="83"/>
        <v>4.5563847199999996</v>
      </c>
      <c r="E237" s="53" t="str">
        <f t="shared" si="84"/>
        <v>1</v>
      </c>
      <c r="F237" s="62">
        <f t="shared" si="85"/>
        <v>-131.78762449000001</v>
      </c>
      <c r="G237" s="53" t="str">
        <f t="shared" si="86"/>
        <v>0</v>
      </c>
      <c r="H237" s="62">
        <f t="shared" si="87"/>
        <v>-24.893812245000007</v>
      </c>
      <c r="I237" s="53" t="str">
        <f t="shared" si="88"/>
        <v>0</v>
      </c>
      <c r="J237" s="62">
        <f t="shared" si="89"/>
        <v>92.012064153580241</v>
      </c>
      <c r="K237" s="53" t="str">
        <f t="shared" si="90"/>
        <v>0</v>
      </c>
      <c r="L237" s="62">
        <f t="shared" si="91"/>
        <v>83.765144851764703</v>
      </c>
      <c r="M237" s="66" t="str">
        <f t="shared" si="92"/>
        <v>0</v>
      </c>
      <c r="N237" s="69">
        <f t="shared" si="93"/>
        <v>4.5563847199999996</v>
      </c>
      <c r="O237" s="70">
        <v>260</v>
      </c>
      <c r="P237" s="3"/>
      <c r="Q237" s="64" t="str">
        <f t="shared" si="0"/>
        <v>1</v>
      </c>
      <c r="R237" s="64">
        <f t="shared" si="1"/>
        <v>1</v>
      </c>
      <c r="S237" s="64" t="str">
        <f t="shared" si="2"/>
        <v>0</v>
      </c>
      <c r="T237" s="64">
        <f t="shared" si="3"/>
        <v>0</v>
      </c>
      <c r="U237" s="64" t="str">
        <f t="shared" si="4"/>
        <v>0</v>
      </c>
      <c r="V237" s="64">
        <f t="shared" si="5"/>
        <v>0</v>
      </c>
      <c r="W237" s="64" t="str">
        <f t="shared" si="6"/>
        <v>0</v>
      </c>
      <c r="X237" s="64">
        <f t="shared" si="7"/>
        <v>0</v>
      </c>
      <c r="Y237" s="64" t="str">
        <f t="shared" si="8"/>
        <v>0</v>
      </c>
      <c r="Z237" s="64">
        <f t="shared" si="9"/>
        <v>0</v>
      </c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15.75" customHeight="1">
      <c r="A238" s="90">
        <v>43852.375128703701</v>
      </c>
      <c r="B238" s="70">
        <f>Parâmetros!G227*0.04*46.0055</f>
        <v>15.862696399999999</v>
      </c>
      <c r="C238" s="85">
        <f t="shared" si="82"/>
        <v>15.862696399999999</v>
      </c>
      <c r="D238" s="89">
        <f t="shared" si="83"/>
        <v>3.1725392799999996</v>
      </c>
      <c r="E238" s="53" t="str">
        <f t="shared" si="84"/>
        <v>1</v>
      </c>
      <c r="F238" s="62">
        <f t="shared" si="85"/>
        <v>-138.53387100999998</v>
      </c>
      <c r="G238" s="53" t="str">
        <f t="shared" si="86"/>
        <v>0</v>
      </c>
      <c r="H238" s="62">
        <f t="shared" si="87"/>
        <v>-28.266935504999992</v>
      </c>
      <c r="I238" s="53" t="str">
        <f t="shared" si="88"/>
        <v>0</v>
      </c>
      <c r="J238" s="62">
        <f t="shared" si="89"/>
        <v>91.337225945185182</v>
      </c>
      <c r="K238" s="53" t="str">
        <f t="shared" si="90"/>
        <v>0</v>
      </c>
      <c r="L238" s="62">
        <f t="shared" si="91"/>
        <v>83.032520795294118</v>
      </c>
      <c r="M238" s="66" t="str">
        <f t="shared" si="92"/>
        <v>0</v>
      </c>
      <c r="N238" s="69">
        <f t="shared" si="93"/>
        <v>3.1725392799999996</v>
      </c>
      <c r="O238" s="70">
        <v>260</v>
      </c>
      <c r="P238" s="3"/>
      <c r="Q238" s="64" t="str">
        <f t="shared" si="0"/>
        <v>1</v>
      </c>
      <c r="R238" s="64">
        <f t="shared" si="1"/>
        <v>1</v>
      </c>
      <c r="S238" s="64" t="str">
        <f t="shared" si="2"/>
        <v>0</v>
      </c>
      <c r="T238" s="64">
        <f t="shared" si="3"/>
        <v>0</v>
      </c>
      <c r="U238" s="64" t="str">
        <f t="shared" si="4"/>
        <v>0</v>
      </c>
      <c r="V238" s="64">
        <f t="shared" si="5"/>
        <v>0</v>
      </c>
      <c r="W238" s="64" t="str">
        <f t="shared" si="6"/>
        <v>0</v>
      </c>
      <c r="X238" s="64">
        <f t="shared" si="7"/>
        <v>0</v>
      </c>
      <c r="Y238" s="64" t="str">
        <f t="shared" si="8"/>
        <v>0</v>
      </c>
      <c r="Z238" s="64">
        <f t="shared" si="9"/>
        <v>0</v>
      </c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15.75" customHeight="1">
      <c r="A239" s="90">
        <v>43852.416795428238</v>
      </c>
      <c r="B239" s="70">
        <f>Parâmetros!G228*0.04*46.0055</f>
        <v>13.323192800000001</v>
      </c>
      <c r="C239" s="85">
        <f t="shared" si="82"/>
        <v>13.323192800000001</v>
      </c>
      <c r="D239" s="89">
        <f t="shared" si="83"/>
        <v>2.6646385600000002</v>
      </c>
      <c r="E239" s="53" t="str">
        <f t="shared" si="84"/>
        <v>1</v>
      </c>
      <c r="F239" s="62">
        <f t="shared" si="85"/>
        <v>-141.00988702000001</v>
      </c>
      <c r="G239" s="53" t="str">
        <f t="shared" si="86"/>
        <v>0</v>
      </c>
      <c r="H239" s="62">
        <f t="shared" si="87"/>
        <v>-29.504943510000004</v>
      </c>
      <c r="I239" s="53" t="str">
        <f t="shared" si="88"/>
        <v>0</v>
      </c>
      <c r="J239" s="62">
        <f t="shared" si="89"/>
        <v>91.089545964444454</v>
      </c>
      <c r="K239" s="53" t="str">
        <f t="shared" si="90"/>
        <v>0</v>
      </c>
      <c r="L239" s="62">
        <f t="shared" si="91"/>
        <v>82.763632178823542</v>
      </c>
      <c r="M239" s="66" t="str">
        <f t="shared" si="92"/>
        <v>0</v>
      </c>
      <c r="N239" s="69">
        <f t="shared" si="93"/>
        <v>2.6646385600000002</v>
      </c>
      <c r="O239" s="70">
        <v>260</v>
      </c>
      <c r="P239" s="3"/>
      <c r="Q239" s="64" t="str">
        <f t="shared" si="0"/>
        <v>1</v>
      </c>
      <c r="R239" s="64">
        <f t="shared" si="1"/>
        <v>1</v>
      </c>
      <c r="S239" s="64" t="str">
        <f t="shared" si="2"/>
        <v>0</v>
      </c>
      <c r="T239" s="64">
        <f t="shared" si="3"/>
        <v>0</v>
      </c>
      <c r="U239" s="64" t="str">
        <f t="shared" si="4"/>
        <v>0</v>
      </c>
      <c r="V239" s="64">
        <f t="shared" si="5"/>
        <v>0</v>
      </c>
      <c r="W239" s="64" t="str">
        <f t="shared" si="6"/>
        <v>0</v>
      </c>
      <c r="X239" s="64">
        <f t="shared" si="7"/>
        <v>0</v>
      </c>
      <c r="Y239" s="64" t="str">
        <f t="shared" si="8"/>
        <v>0</v>
      </c>
      <c r="Z239" s="64">
        <f t="shared" si="9"/>
        <v>0</v>
      </c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15.75" customHeight="1">
      <c r="A240" s="90">
        <v>43852.458462152776</v>
      </c>
      <c r="B240" s="70">
        <f>Parâmetros!G229*0.04*46.0055</f>
        <v>12.163854200000001</v>
      </c>
      <c r="C240" s="85">
        <f t="shared" si="82"/>
        <v>12.163854200000001</v>
      </c>
      <c r="D240" s="89">
        <f t="shared" si="83"/>
        <v>2.4327708400000003</v>
      </c>
      <c r="E240" s="53" t="str">
        <f t="shared" si="84"/>
        <v>1</v>
      </c>
      <c r="F240" s="62">
        <f t="shared" si="85"/>
        <v>-142.14024215499998</v>
      </c>
      <c r="G240" s="53" t="str">
        <f t="shared" si="86"/>
        <v>0</v>
      </c>
      <c r="H240" s="62">
        <f t="shared" si="87"/>
        <v>-30.070121077499991</v>
      </c>
      <c r="I240" s="53" t="str">
        <f t="shared" si="88"/>
        <v>0</v>
      </c>
      <c r="J240" s="62">
        <f t="shared" si="89"/>
        <v>90.976474668888898</v>
      </c>
      <c r="K240" s="53" t="str">
        <f t="shared" si="90"/>
        <v>0</v>
      </c>
      <c r="L240" s="62">
        <f t="shared" si="91"/>
        <v>82.640878680000014</v>
      </c>
      <c r="M240" s="66" t="str">
        <f t="shared" si="92"/>
        <v>0</v>
      </c>
      <c r="N240" s="69">
        <f t="shared" si="93"/>
        <v>2.4327708400000003</v>
      </c>
      <c r="O240" s="70">
        <v>260</v>
      </c>
      <c r="P240" s="3"/>
      <c r="Q240" s="64" t="str">
        <f t="shared" si="0"/>
        <v>1</v>
      </c>
      <c r="R240" s="64">
        <f t="shared" si="1"/>
        <v>1</v>
      </c>
      <c r="S240" s="64" t="str">
        <f t="shared" si="2"/>
        <v>0</v>
      </c>
      <c r="T240" s="64">
        <f t="shared" si="3"/>
        <v>0</v>
      </c>
      <c r="U240" s="64" t="str">
        <f t="shared" si="4"/>
        <v>0</v>
      </c>
      <c r="V240" s="64">
        <f t="shared" si="5"/>
        <v>0</v>
      </c>
      <c r="W240" s="64" t="str">
        <f t="shared" si="6"/>
        <v>0</v>
      </c>
      <c r="X240" s="64">
        <f t="shared" si="7"/>
        <v>0</v>
      </c>
      <c r="Y240" s="64" t="str">
        <f t="shared" si="8"/>
        <v>0</v>
      </c>
      <c r="Z240" s="64">
        <f t="shared" si="9"/>
        <v>0</v>
      </c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15.75" customHeight="1">
      <c r="A241" s="90">
        <v>43852.500128877313</v>
      </c>
      <c r="B241" s="70">
        <f>Parâmetros!G230*0.04*46.0055</f>
        <v>10.4524496</v>
      </c>
      <c r="C241" s="85">
        <f t="shared" si="82"/>
        <v>10.4524496</v>
      </c>
      <c r="D241" s="89">
        <f t="shared" si="83"/>
        <v>2.09048992</v>
      </c>
      <c r="E241" s="53" t="str">
        <f t="shared" si="84"/>
        <v>1</v>
      </c>
      <c r="F241" s="62">
        <f t="shared" si="85"/>
        <v>-143.80886164000003</v>
      </c>
      <c r="G241" s="53" t="str">
        <f t="shared" si="86"/>
        <v>0</v>
      </c>
      <c r="H241" s="62">
        <f t="shared" si="87"/>
        <v>-30.904430820000016</v>
      </c>
      <c r="I241" s="53" t="str">
        <f t="shared" si="88"/>
        <v>0</v>
      </c>
      <c r="J241" s="62">
        <f t="shared" si="89"/>
        <v>90.809559899259256</v>
      </c>
      <c r="K241" s="53" t="str">
        <f t="shared" si="90"/>
        <v>0</v>
      </c>
      <c r="L241" s="62">
        <f t="shared" si="91"/>
        <v>82.459671134117627</v>
      </c>
      <c r="M241" s="66" t="str">
        <f t="shared" si="92"/>
        <v>0</v>
      </c>
      <c r="N241" s="69">
        <f t="shared" si="93"/>
        <v>2.09048992</v>
      </c>
      <c r="O241" s="70">
        <v>260</v>
      </c>
      <c r="P241" s="3"/>
      <c r="Q241" s="64" t="str">
        <f t="shared" si="0"/>
        <v>1</v>
      </c>
      <c r="R241" s="64">
        <f t="shared" si="1"/>
        <v>1</v>
      </c>
      <c r="S241" s="64" t="str">
        <f t="shared" si="2"/>
        <v>0</v>
      </c>
      <c r="T241" s="64">
        <f t="shared" si="3"/>
        <v>0</v>
      </c>
      <c r="U241" s="64" t="str">
        <f t="shared" si="4"/>
        <v>0</v>
      </c>
      <c r="V241" s="64">
        <f t="shared" si="5"/>
        <v>0</v>
      </c>
      <c r="W241" s="64" t="str">
        <f t="shared" si="6"/>
        <v>0</v>
      </c>
      <c r="X241" s="64">
        <f t="shared" si="7"/>
        <v>0</v>
      </c>
      <c r="Y241" s="64" t="str">
        <f t="shared" si="8"/>
        <v>0</v>
      </c>
      <c r="Z241" s="64">
        <f t="shared" si="9"/>
        <v>0</v>
      </c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15.75" customHeight="1">
      <c r="A242" s="90">
        <v>43852.54179560185</v>
      </c>
      <c r="B242" s="70">
        <f>Parâmetros!G231*0.04*46.0055</f>
        <v>9.5875462000000002</v>
      </c>
      <c r="C242" s="85">
        <f t="shared" si="82"/>
        <v>9.5875462000000002</v>
      </c>
      <c r="D242" s="89">
        <f t="shared" si="83"/>
        <v>1.9175092400000002</v>
      </c>
      <c r="E242" s="53" t="str">
        <f t="shared" si="84"/>
        <v>1</v>
      </c>
      <c r="F242" s="62">
        <f t="shared" si="85"/>
        <v>-144.65214245499999</v>
      </c>
      <c r="G242" s="53" t="str">
        <f t="shared" si="86"/>
        <v>0</v>
      </c>
      <c r="H242" s="62">
        <f t="shared" si="87"/>
        <v>-31.326071227499995</v>
      </c>
      <c r="I242" s="53" t="str">
        <f t="shared" si="88"/>
        <v>0</v>
      </c>
      <c r="J242" s="62">
        <f t="shared" si="89"/>
        <v>90.725205123209875</v>
      </c>
      <c r="K242" s="53" t="str">
        <f t="shared" si="90"/>
        <v>0</v>
      </c>
      <c r="L242" s="62">
        <f t="shared" si="91"/>
        <v>82.368093127058799</v>
      </c>
      <c r="M242" s="66" t="str">
        <f t="shared" si="92"/>
        <v>0</v>
      </c>
      <c r="N242" s="69">
        <f t="shared" si="93"/>
        <v>1.9175092400000002</v>
      </c>
      <c r="O242" s="70">
        <v>260</v>
      </c>
      <c r="P242" s="3"/>
      <c r="Q242" s="64" t="str">
        <f t="shared" si="0"/>
        <v>1</v>
      </c>
      <c r="R242" s="64">
        <f t="shared" si="1"/>
        <v>1</v>
      </c>
      <c r="S242" s="64" t="str">
        <f t="shared" si="2"/>
        <v>0</v>
      </c>
      <c r="T242" s="64">
        <f t="shared" si="3"/>
        <v>0</v>
      </c>
      <c r="U242" s="64" t="str">
        <f t="shared" si="4"/>
        <v>0</v>
      </c>
      <c r="V242" s="64">
        <f t="shared" si="5"/>
        <v>0</v>
      </c>
      <c r="W242" s="64" t="str">
        <f t="shared" si="6"/>
        <v>0</v>
      </c>
      <c r="X242" s="64">
        <f t="shared" si="7"/>
        <v>0</v>
      </c>
      <c r="Y242" s="64" t="str">
        <f t="shared" si="8"/>
        <v>0</v>
      </c>
      <c r="Z242" s="64">
        <f t="shared" si="9"/>
        <v>0</v>
      </c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15.75" customHeight="1">
      <c r="A243" s="90">
        <v>43852.583462326387</v>
      </c>
      <c r="B243" s="70">
        <f>Parâmetros!G232*0.04*46.0055</f>
        <v>9.5139373999999997</v>
      </c>
      <c r="C243" s="85">
        <f t="shared" si="82"/>
        <v>9.5139373999999997</v>
      </c>
      <c r="D243" s="89">
        <f t="shared" si="83"/>
        <v>1.90278748</v>
      </c>
      <c r="E243" s="53" t="str">
        <f t="shared" si="84"/>
        <v>1</v>
      </c>
      <c r="F243" s="62">
        <f t="shared" si="85"/>
        <v>-144.72391103499999</v>
      </c>
      <c r="G243" s="53" t="str">
        <f t="shared" si="86"/>
        <v>0</v>
      </c>
      <c r="H243" s="62">
        <f t="shared" si="87"/>
        <v>-31.361955517499993</v>
      </c>
      <c r="I243" s="53" t="str">
        <f t="shared" si="88"/>
        <v>0</v>
      </c>
      <c r="J243" s="62">
        <f t="shared" si="89"/>
        <v>90.718025993333328</v>
      </c>
      <c r="K243" s="53" t="str">
        <f t="shared" si="90"/>
        <v>0</v>
      </c>
      <c r="L243" s="62">
        <f t="shared" si="91"/>
        <v>82.360299254117635</v>
      </c>
      <c r="M243" s="66" t="str">
        <f t="shared" si="92"/>
        <v>0</v>
      </c>
      <c r="N243" s="69">
        <f t="shared" si="93"/>
        <v>1.90278748</v>
      </c>
      <c r="O243" s="70">
        <v>260</v>
      </c>
      <c r="P243" s="3"/>
      <c r="Q243" s="64" t="str">
        <f t="shared" si="0"/>
        <v>1</v>
      </c>
      <c r="R243" s="64">
        <f t="shared" si="1"/>
        <v>1</v>
      </c>
      <c r="S243" s="64" t="str">
        <f t="shared" si="2"/>
        <v>0</v>
      </c>
      <c r="T243" s="64">
        <f t="shared" si="3"/>
        <v>0</v>
      </c>
      <c r="U243" s="64" t="str">
        <f t="shared" si="4"/>
        <v>0</v>
      </c>
      <c r="V243" s="64">
        <f t="shared" si="5"/>
        <v>0</v>
      </c>
      <c r="W243" s="64" t="str">
        <f t="shared" si="6"/>
        <v>0</v>
      </c>
      <c r="X243" s="64">
        <f t="shared" si="7"/>
        <v>0</v>
      </c>
      <c r="Y243" s="64" t="str">
        <f t="shared" si="8"/>
        <v>0</v>
      </c>
      <c r="Z243" s="64">
        <f t="shared" si="9"/>
        <v>0</v>
      </c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15.75" customHeight="1">
      <c r="A244" s="90">
        <v>43852.625129050924</v>
      </c>
      <c r="B244" s="70">
        <f>Parâmetros!G233*0.04*46.0055</f>
        <v>9.6243506000000014</v>
      </c>
      <c r="C244" s="85">
        <f t="shared" si="82"/>
        <v>9.6243506000000014</v>
      </c>
      <c r="D244" s="89">
        <f t="shared" si="83"/>
        <v>1.9248701200000005</v>
      </c>
      <c r="E244" s="53" t="str">
        <f t="shared" si="84"/>
        <v>1</v>
      </c>
      <c r="F244" s="62">
        <f t="shared" si="85"/>
        <v>-144.616258165</v>
      </c>
      <c r="G244" s="53" t="str">
        <f t="shared" si="86"/>
        <v>0</v>
      </c>
      <c r="H244" s="62">
        <f t="shared" si="87"/>
        <v>-31.308129082500002</v>
      </c>
      <c r="I244" s="53" t="str">
        <f t="shared" si="88"/>
        <v>0</v>
      </c>
      <c r="J244" s="62">
        <f t="shared" si="89"/>
        <v>90.728794688148156</v>
      </c>
      <c r="K244" s="53" t="str">
        <f t="shared" si="90"/>
        <v>0</v>
      </c>
      <c r="L244" s="62">
        <f t="shared" si="91"/>
        <v>82.371990063529424</v>
      </c>
      <c r="M244" s="66" t="str">
        <f t="shared" si="92"/>
        <v>0</v>
      </c>
      <c r="N244" s="69">
        <f t="shared" si="93"/>
        <v>1.9248701200000005</v>
      </c>
      <c r="O244" s="70">
        <v>260</v>
      </c>
      <c r="P244" s="3"/>
      <c r="Q244" s="64" t="str">
        <f t="shared" si="0"/>
        <v>1</v>
      </c>
      <c r="R244" s="64">
        <f t="shared" si="1"/>
        <v>1</v>
      </c>
      <c r="S244" s="64" t="str">
        <f t="shared" si="2"/>
        <v>0</v>
      </c>
      <c r="T244" s="64">
        <f t="shared" si="3"/>
        <v>0</v>
      </c>
      <c r="U244" s="64" t="str">
        <f t="shared" si="4"/>
        <v>0</v>
      </c>
      <c r="V244" s="64">
        <f t="shared" si="5"/>
        <v>0</v>
      </c>
      <c r="W244" s="64" t="str">
        <f t="shared" si="6"/>
        <v>0</v>
      </c>
      <c r="X244" s="64">
        <f t="shared" si="7"/>
        <v>0</v>
      </c>
      <c r="Y244" s="64" t="str">
        <f t="shared" si="8"/>
        <v>0</v>
      </c>
      <c r="Z244" s="64">
        <f t="shared" si="9"/>
        <v>0</v>
      </c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15.75" customHeight="1">
      <c r="A245" s="90">
        <v>43852.666795775462</v>
      </c>
      <c r="B245" s="70">
        <f>Parâmetros!G234*0.04*46.0055</f>
        <v>8.8514581999999997</v>
      </c>
      <c r="C245" s="85">
        <f t="shared" si="82"/>
        <v>8.8514581999999997</v>
      </c>
      <c r="D245" s="89">
        <f t="shared" si="83"/>
        <v>1.7702916399999999</v>
      </c>
      <c r="E245" s="53" t="str">
        <f t="shared" si="84"/>
        <v>1</v>
      </c>
      <c r="F245" s="62">
        <f t="shared" si="85"/>
        <v>-145.36982825500002</v>
      </c>
      <c r="G245" s="53" t="str">
        <f t="shared" si="86"/>
        <v>0</v>
      </c>
      <c r="H245" s="62">
        <f t="shared" si="87"/>
        <v>-31.684914127500008</v>
      </c>
      <c r="I245" s="53" t="str">
        <f t="shared" si="88"/>
        <v>0</v>
      </c>
      <c r="J245" s="62">
        <f t="shared" si="89"/>
        <v>90.653413824444442</v>
      </c>
      <c r="K245" s="53" t="str">
        <f t="shared" si="90"/>
        <v>0</v>
      </c>
      <c r="L245" s="62">
        <f t="shared" si="91"/>
        <v>82.290154397647072</v>
      </c>
      <c r="M245" s="66" t="str">
        <f t="shared" si="92"/>
        <v>0</v>
      </c>
      <c r="N245" s="69">
        <f t="shared" si="93"/>
        <v>1.7702916399999999</v>
      </c>
      <c r="O245" s="70">
        <v>260</v>
      </c>
      <c r="P245" s="3"/>
      <c r="Q245" s="64" t="str">
        <f t="shared" si="0"/>
        <v>1</v>
      </c>
      <c r="R245" s="64">
        <f t="shared" si="1"/>
        <v>1</v>
      </c>
      <c r="S245" s="64" t="str">
        <f t="shared" si="2"/>
        <v>0</v>
      </c>
      <c r="T245" s="64">
        <f t="shared" si="3"/>
        <v>0</v>
      </c>
      <c r="U245" s="64" t="str">
        <f t="shared" si="4"/>
        <v>0</v>
      </c>
      <c r="V245" s="64">
        <f t="shared" si="5"/>
        <v>0</v>
      </c>
      <c r="W245" s="64" t="str">
        <f t="shared" si="6"/>
        <v>0</v>
      </c>
      <c r="X245" s="64">
        <f t="shared" si="7"/>
        <v>0</v>
      </c>
      <c r="Y245" s="64" t="str">
        <f t="shared" si="8"/>
        <v>0</v>
      </c>
      <c r="Z245" s="64">
        <f t="shared" si="9"/>
        <v>0</v>
      </c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15.75" customHeight="1">
      <c r="A246" s="90">
        <v>43852.708462499999</v>
      </c>
      <c r="B246" s="70">
        <f>Parâmetros!G235*0.04*46.0055</f>
        <v>9.2195021999999991</v>
      </c>
      <c r="C246" s="85">
        <f t="shared" si="82"/>
        <v>9.2195021999999991</v>
      </c>
      <c r="D246" s="89">
        <f t="shared" si="83"/>
        <v>1.8439004399999996</v>
      </c>
      <c r="E246" s="53" t="str">
        <f t="shared" si="84"/>
        <v>1</v>
      </c>
      <c r="F246" s="62">
        <f t="shared" si="85"/>
        <v>-145.010985355</v>
      </c>
      <c r="G246" s="53" t="str">
        <f t="shared" si="86"/>
        <v>0</v>
      </c>
      <c r="H246" s="62">
        <f t="shared" si="87"/>
        <v>-31.505492677500001</v>
      </c>
      <c r="I246" s="53" t="str">
        <f t="shared" si="88"/>
        <v>0</v>
      </c>
      <c r="J246" s="62">
        <f t="shared" si="89"/>
        <v>90.689309473827166</v>
      </c>
      <c r="K246" s="53" t="str">
        <f t="shared" si="90"/>
        <v>0</v>
      </c>
      <c r="L246" s="62">
        <f t="shared" si="91"/>
        <v>82.329123762352964</v>
      </c>
      <c r="M246" s="66" t="str">
        <f t="shared" si="92"/>
        <v>0</v>
      </c>
      <c r="N246" s="69">
        <f t="shared" si="93"/>
        <v>1.8439004399999996</v>
      </c>
      <c r="O246" s="70">
        <v>260</v>
      </c>
      <c r="P246" s="3"/>
      <c r="Q246" s="64" t="str">
        <f t="shared" si="0"/>
        <v>1</v>
      </c>
      <c r="R246" s="64">
        <f t="shared" si="1"/>
        <v>1</v>
      </c>
      <c r="S246" s="64" t="str">
        <f t="shared" si="2"/>
        <v>0</v>
      </c>
      <c r="T246" s="64">
        <f t="shared" si="3"/>
        <v>0</v>
      </c>
      <c r="U246" s="64" t="str">
        <f t="shared" si="4"/>
        <v>0</v>
      </c>
      <c r="V246" s="64">
        <f t="shared" si="5"/>
        <v>0</v>
      </c>
      <c r="W246" s="64" t="str">
        <f t="shared" si="6"/>
        <v>0</v>
      </c>
      <c r="X246" s="64">
        <f t="shared" si="7"/>
        <v>0</v>
      </c>
      <c r="Y246" s="64" t="str">
        <f t="shared" si="8"/>
        <v>0</v>
      </c>
      <c r="Z246" s="64">
        <f t="shared" si="9"/>
        <v>0</v>
      </c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15.75" customHeight="1">
      <c r="A247" s="90">
        <v>43852.750129224536</v>
      </c>
      <c r="B247" s="70">
        <f>Parâmetros!G236*0.04*46.0055</f>
        <v>14.648151200000001</v>
      </c>
      <c r="C247" s="85">
        <f t="shared" si="82"/>
        <v>14.648151200000001</v>
      </c>
      <c r="D247" s="89">
        <f t="shared" si="83"/>
        <v>2.9296302400000003</v>
      </c>
      <c r="E247" s="53" t="str">
        <f t="shared" si="84"/>
        <v>1</v>
      </c>
      <c r="F247" s="62">
        <f t="shared" si="85"/>
        <v>-139.71805258000001</v>
      </c>
      <c r="G247" s="53" t="str">
        <f t="shared" si="86"/>
        <v>0</v>
      </c>
      <c r="H247" s="62">
        <f t="shared" si="87"/>
        <v>-28.859026290000003</v>
      </c>
      <c r="I247" s="53" t="str">
        <f t="shared" si="88"/>
        <v>0</v>
      </c>
      <c r="J247" s="62">
        <f t="shared" si="89"/>
        <v>91.218770302222225</v>
      </c>
      <c r="K247" s="53" t="str">
        <f t="shared" si="90"/>
        <v>0</v>
      </c>
      <c r="L247" s="62">
        <f t="shared" si="91"/>
        <v>82.90392189176471</v>
      </c>
      <c r="M247" s="66" t="str">
        <f t="shared" si="92"/>
        <v>0</v>
      </c>
      <c r="N247" s="69">
        <f t="shared" si="93"/>
        <v>2.9296302400000003</v>
      </c>
      <c r="O247" s="70">
        <v>260</v>
      </c>
      <c r="P247" s="3"/>
      <c r="Q247" s="64" t="str">
        <f t="shared" si="0"/>
        <v>1</v>
      </c>
      <c r="R247" s="64">
        <f t="shared" si="1"/>
        <v>1</v>
      </c>
      <c r="S247" s="64" t="str">
        <f t="shared" si="2"/>
        <v>0</v>
      </c>
      <c r="T247" s="64">
        <f t="shared" si="3"/>
        <v>0</v>
      </c>
      <c r="U247" s="64" t="str">
        <f t="shared" si="4"/>
        <v>0</v>
      </c>
      <c r="V247" s="64">
        <f t="shared" si="5"/>
        <v>0</v>
      </c>
      <c r="W247" s="64" t="str">
        <f t="shared" si="6"/>
        <v>0</v>
      </c>
      <c r="X247" s="64">
        <f t="shared" si="7"/>
        <v>0</v>
      </c>
      <c r="Y247" s="64" t="str">
        <f t="shared" si="8"/>
        <v>0</v>
      </c>
      <c r="Z247" s="64">
        <f t="shared" si="9"/>
        <v>0</v>
      </c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15.75" customHeight="1">
      <c r="A248" s="90">
        <v>43852.791795949073</v>
      </c>
      <c r="B248" s="70">
        <f>Parâmetros!G237*0.04*46.0055</f>
        <v>13.359997199999999</v>
      </c>
      <c r="C248" s="85">
        <f t="shared" si="82"/>
        <v>13.359997199999999</v>
      </c>
      <c r="D248" s="89">
        <f t="shared" si="83"/>
        <v>2.6719994399999996</v>
      </c>
      <c r="E248" s="53" t="str">
        <f t="shared" si="84"/>
        <v>1</v>
      </c>
      <c r="F248" s="62">
        <f t="shared" si="85"/>
        <v>-140.97400273</v>
      </c>
      <c r="G248" s="53" t="str">
        <f t="shared" si="86"/>
        <v>0</v>
      </c>
      <c r="H248" s="62">
        <f t="shared" si="87"/>
        <v>-29.487001364999998</v>
      </c>
      <c r="I248" s="53" t="str">
        <f t="shared" si="88"/>
        <v>0</v>
      </c>
      <c r="J248" s="62">
        <f t="shared" si="89"/>
        <v>91.093135529382721</v>
      </c>
      <c r="K248" s="53" t="str">
        <f t="shared" si="90"/>
        <v>0</v>
      </c>
      <c r="L248" s="62">
        <f t="shared" si="91"/>
        <v>82.76752911529411</v>
      </c>
      <c r="M248" s="66" t="str">
        <f t="shared" si="92"/>
        <v>0</v>
      </c>
      <c r="N248" s="69">
        <f t="shared" si="93"/>
        <v>2.6719994399999996</v>
      </c>
      <c r="O248" s="70">
        <v>260</v>
      </c>
      <c r="P248" s="3"/>
      <c r="Q248" s="64" t="str">
        <f t="shared" si="0"/>
        <v>1</v>
      </c>
      <c r="R248" s="64">
        <f t="shared" si="1"/>
        <v>1</v>
      </c>
      <c r="S248" s="64" t="str">
        <f t="shared" si="2"/>
        <v>0</v>
      </c>
      <c r="T248" s="64">
        <f t="shared" si="3"/>
        <v>0</v>
      </c>
      <c r="U248" s="64" t="str">
        <f t="shared" si="4"/>
        <v>0</v>
      </c>
      <c r="V248" s="64">
        <f t="shared" si="5"/>
        <v>0</v>
      </c>
      <c r="W248" s="64" t="str">
        <f t="shared" si="6"/>
        <v>0</v>
      </c>
      <c r="X248" s="64">
        <f t="shared" si="7"/>
        <v>0</v>
      </c>
      <c r="Y248" s="64" t="str">
        <f t="shared" si="8"/>
        <v>0</v>
      </c>
      <c r="Z248" s="64">
        <f t="shared" si="9"/>
        <v>0</v>
      </c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15.75" customHeight="1">
      <c r="A249" s="90">
        <v>43852.83346267361</v>
      </c>
      <c r="B249" s="70">
        <f>Parâmetros!G238*0.04*46.0055</f>
        <v>11.832614599999999</v>
      </c>
      <c r="C249" s="85">
        <f t="shared" si="82"/>
        <v>11.832614599999999</v>
      </c>
      <c r="D249" s="89">
        <f t="shared" si="83"/>
        <v>2.36652292</v>
      </c>
      <c r="E249" s="53" t="str">
        <f t="shared" si="84"/>
        <v>1</v>
      </c>
      <c r="F249" s="62">
        <f t="shared" si="85"/>
        <v>-142.46320076499998</v>
      </c>
      <c r="G249" s="53" t="str">
        <f t="shared" si="86"/>
        <v>0</v>
      </c>
      <c r="H249" s="62">
        <f t="shared" si="87"/>
        <v>-30.231600382499991</v>
      </c>
      <c r="I249" s="53" t="str">
        <f t="shared" si="88"/>
        <v>0</v>
      </c>
      <c r="J249" s="62">
        <f t="shared" si="89"/>
        <v>90.944168584444441</v>
      </c>
      <c r="K249" s="53" t="str">
        <f t="shared" si="90"/>
        <v>0</v>
      </c>
      <c r="L249" s="62">
        <f t="shared" si="91"/>
        <v>82.60580625176469</v>
      </c>
      <c r="M249" s="66" t="str">
        <f t="shared" si="92"/>
        <v>0</v>
      </c>
      <c r="N249" s="69">
        <f t="shared" si="93"/>
        <v>2.36652292</v>
      </c>
      <c r="O249" s="70">
        <v>260</v>
      </c>
      <c r="P249" s="3"/>
      <c r="Q249" s="64" t="str">
        <f t="shared" si="0"/>
        <v>1</v>
      </c>
      <c r="R249" s="64">
        <f t="shared" si="1"/>
        <v>1</v>
      </c>
      <c r="S249" s="64" t="str">
        <f t="shared" si="2"/>
        <v>0</v>
      </c>
      <c r="T249" s="64">
        <f t="shared" si="3"/>
        <v>0</v>
      </c>
      <c r="U249" s="64" t="str">
        <f t="shared" si="4"/>
        <v>0</v>
      </c>
      <c r="V249" s="64">
        <f t="shared" si="5"/>
        <v>0</v>
      </c>
      <c r="W249" s="64" t="str">
        <f t="shared" si="6"/>
        <v>0</v>
      </c>
      <c r="X249" s="64">
        <f t="shared" si="7"/>
        <v>0</v>
      </c>
      <c r="Y249" s="64" t="str">
        <f t="shared" si="8"/>
        <v>0</v>
      </c>
      <c r="Z249" s="64">
        <f t="shared" si="9"/>
        <v>0</v>
      </c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15.75" customHeight="1">
      <c r="A250" s="90">
        <v>43852.875129398148</v>
      </c>
      <c r="B250" s="70">
        <f>Parâmetros!G239*0.04*46.0055</f>
        <v>9.9555901999999996</v>
      </c>
      <c r="C250" s="85">
        <f t="shared" si="82"/>
        <v>9.9555901999999996</v>
      </c>
      <c r="D250" s="89">
        <f t="shared" si="83"/>
        <v>1.9911180399999999</v>
      </c>
      <c r="E250" s="53" t="str">
        <f t="shared" si="84"/>
        <v>1</v>
      </c>
      <c r="F250" s="62">
        <f t="shared" si="85"/>
        <v>-144.293299555</v>
      </c>
      <c r="G250" s="53" t="str">
        <f t="shared" si="86"/>
        <v>0</v>
      </c>
      <c r="H250" s="62">
        <f t="shared" si="87"/>
        <v>-31.146649777500002</v>
      </c>
      <c r="I250" s="53" t="str">
        <f t="shared" si="88"/>
        <v>0</v>
      </c>
      <c r="J250" s="62">
        <f t="shared" si="89"/>
        <v>90.761100772592599</v>
      </c>
      <c r="K250" s="53" t="str">
        <f t="shared" si="90"/>
        <v>0</v>
      </c>
      <c r="L250" s="62">
        <f t="shared" si="91"/>
        <v>82.407062491764691</v>
      </c>
      <c r="M250" s="66" t="str">
        <f t="shared" si="92"/>
        <v>0</v>
      </c>
      <c r="N250" s="69">
        <f t="shared" si="93"/>
        <v>1.9911180399999999</v>
      </c>
      <c r="O250" s="70">
        <v>260</v>
      </c>
      <c r="P250" s="3"/>
      <c r="Q250" s="64" t="str">
        <f t="shared" si="0"/>
        <v>1</v>
      </c>
      <c r="R250" s="64">
        <f t="shared" si="1"/>
        <v>1</v>
      </c>
      <c r="S250" s="64" t="str">
        <f t="shared" si="2"/>
        <v>0</v>
      </c>
      <c r="T250" s="64">
        <f t="shared" si="3"/>
        <v>0</v>
      </c>
      <c r="U250" s="64" t="str">
        <f t="shared" si="4"/>
        <v>0</v>
      </c>
      <c r="V250" s="64">
        <f t="shared" si="5"/>
        <v>0</v>
      </c>
      <c r="W250" s="64" t="str">
        <f t="shared" si="6"/>
        <v>0</v>
      </c>
      <c r="X250" s="64">
        <f t="shared" si="7"/>
        <v>0</v>
      </c>
      <c r="Y250" s="64" t="str">
        <f t="shared" si="8"/>
        <v>0</v>
      </c>
      <c r="Z250" s="64">
        <f t="shared" si="9"/>
        <v>0</v>
      </c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15.75" customHeight="1">
      <c r="A251" s="90">
        <v>43852.916796122685</v>
      </c>
      <c r="B251" s="70">
        <f>Parâmetros!G240*0.04*46.0055</f>
        <v>9.5507417999999991</v>
      </c>
      <c r="C251" s="85">
        <f t="shared" si="82"/>
        <v>9.5507417999999991</v>
      </c>
      <c r="D251" s="89">
        <f t="shared" si="83"/>
        <v>1.91014836</v>
      </c>
      <c r="E251" s="53" t="str">
        <f t="shared" si="84"/>
        <v>1</v>
      </c>
      <c r="F251" s="62">
        <f t="shared" si="85"/>
        <v>-144.688026745</v>
      </c>
      <c r="G251" s="53" t="str">
        <f t="shared" si="86"/>
        <v>0</v>
      </c>
      <c r="H251" s="62">
        <f t="shared" si="87"/>
        <v>-31.344013372500001</v>
      </c>
      <c r="I251" s="53" t="str">
        <f t="shared" si="88"/>
        <v>0</v>
      </c>
      <c r="J251" s="62">
        <f t="shared" si="89"/>
        <v>90.721615558271608</v>
      </c>
      <c r="K251" s="53" t="str">
        <f t="shared" si="90"/>
        <v>0</v>
      </c>
      <c r="L251" s="62">
        <f t="shared" si="91"/>
        <v>82.364196190588231</v>
      </c>
      <c r="M251" s="66" t="str">
        <f t="shared" si="92"/>
        <v>0</v>
      </c>
      <c r="N251" s="69">
        <f t="shared" si="93"/>
        <v>1.91014836</v>
      </c>
      <c r="O251" s="70">
        <v>260</v>
      </c>
      <c r="P251" s="3"/>
      <c r="Q251" s="64" t="str">
        <f t="shared" si="0"/>
        <v>1</v>
      </c>
      <c r="R251" s="64">
        <f t="shared" si="1"/>
        <v>1</v>
      </c>
      <c r="S251" s="64" t="str">
        <f t="shared" si="2"/>
        <v>0</v>
      </c>
      <c r="T251" s="64">
        <f t="shared" si="3"/>
        <v>0</v>
      </c>
      <c r="U251" s="64" t="str">
        <f t="shared" si="4"/>
        <v>0</v>
      </c>
      <c r="V251" s="64">
        <f t="shared" si="5"/>
        <v>0</v>
      </c>
      <c r="W251" s="64" t="str">
        <f t="shared" si="6"/>
        <v>0</v>
      </c>
      <c r="X251" s="64">
        <f t="shared" si="7"/>
        <v>0</v>
      </c>
      <c r="Y251" s="64" t="str">
        <f t="shared" si="8"/>
        <v>0</v>
      </c>
      <c r="Z251" s="64">
        <f t="shared" si="9"/>
        <v>0</v>
      </c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15.75" customHeight="1">
      <c r="A252" s="90">
        <v>43852.958462847222</v>
      </c>
      <c r="B252" s="70">
        <f>Parâmetros!G241*0.04*46.0055</f>
        <v>10.12121</v>
      </c>
      <c r="C252" s="85">
        <f t="shared" si="82"/>
        <v>10.12121</v>
      </c>
      <c r="D252" s="89">
        <f t="shared" si="83"/>
        <v>2.0242420000000001</v>
      </c>
      <c r="E252" s="53" t="str">
        <f t="shared" si="84"/>
        <v>1</v>
      </c>
      <c r="F252" s="62">
        <f t="shared" si="85"/>
        <v>-144.13182025</v>
      </c>
      <c r="G252" s="53" t="str">
        <f t="shared" si="86"/>
        <v>0</v>
      </c>
      <c r="H252" s="62">
        <f t="shared" si="87"/>
        <v>-31.065910125000002</v>
      </c>
      <c r="I252" s="53" t="str">
        <f t="shared" si="88"/>
        <v>0</v>
      </c>
      <c r="J252" s="62">
        <f t="shared" si="89"/>
        <v>90.777253814814813</v>
      </c>
      <c r="K252" s="53" t="str">
        <f t="shared" si="90"/>
        <v>0</v>
      </c>
      <c r="L252" s="62">
        <f t="shared" si="91"/>
        <v>82.42459870588236</v>
      </c>
      <c r="M252" s="66" t="str">
        <f t="shared" si="92"/>
        <v>0</v>
      </c>
      <c r="N252" s="69">
        <f t="shared" si="93"/>
        <v>2.0242420000000001</v>
      </c>
      <c r="O252" s="70">
        <v>260</v>
      </c>
      <c r="P252" s="3"/>
      <c r="Q252" s="64" t="str">
        <f t="shared" si="0"/>
        <v>1</v>
      </c>
      <c r="R252" s="64">
        <f t="shared" si="1"/>
        <v>1</v>
      </c>
      <c r="S252" s="64" t="str">
        <f t="shared" si="2"/>
        <v>0</v>
      </c>
      <c r="T252" s="64">
        <f t="shared" si="3"/>
        <v>0</v>
      </c>
      <c r="U252" s="64" t="str">
        <f t="shared" si="4"/>
        <v>0</v>
      </c>
      <c r="V252" s="64">
        <f t="shared" si="5"/>
        <v>0</v>
      </c>
      <c r="W252" s="64" t="str">
        <f t="shared" si="6"/>
        <v>0</v>
      </c>
      <c r="X252" s="64">
        <f t="shared" si="7"/>
        <v>0</v>
      </c>
      <c r="Y252" s="64" t="str">
        <f t="shared" si="8"/>
        <v>0</v>
      </c>
      <c r="Z252" s="64">
        <f t="shared" si="9"/>
        <v>0</v>
      </c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15.75" customHeight="1">
      <c r="A253" s="90">
        <v>43853.000129571759</v>
      </c>
      <c r="B253" s="70">
        <f>Parâmetros!G242*0.04*46.0055</f>
        <v>10.158014399999999</v>
      </c>
      <c r="C253" s="85">
        <f t="shared" si="82"/>
        <v>10.158014399999999</v>
      </c>
      <c r="D253" s="89">
        <f t="shared" si="83"/>
        <v>2.0316028799999994</v>
      </c>
      <c r="E253" s="53" t="str">
        <f t="shared" si="84"/>
        <v>1</v>
      </c>
      <c r="F253" s="62">
        <f t="shared" si="85"/>
        <v>-144.09593595999999</v>
      </c>
      <c r="G253" s="53" t="str">
        <f t="shared" si="86"/>
        <v>0</v>
      </c>
      <c r="H253" s="62">
        <f t="shared" si="87"/>
        <v>-31.047967979999996</v>
      </c>
      <c r="I253" s="53" t="str">
        <f t="shared" si="88"/>
        <v>0</v>
      </c>
      <c r="J253" s="62">
        <f t="shared" si="89"/>
        <v>90.780843379753094</v>
      </c>
      <c r="K253" s="53" t="str">
        <f t="shared" si="90"/>
        <v>0</v>
      </c>
      <c r="L253" s="62">
        <f t="shared" si="91"/>
        <v>82.428495642352942</v>
      </c>
      <c r="M253" s="66" t="str">
        <f t="shared" si="92"/>
        <v>0</v>
      </c>
      <c r="N253" s="69">
        <f t="shared" si="93"/>
        <v>2.0316028799999994</v>
      </c>
      <c r="O253" s="70">
        <v>260</v>
      </c>
      <c r="P253" s="3"/>
      <c r="Q253" s="64" t="str">
        <f t="shared" si="0"/>
        <v>1</v>
      </c>
      <c r="R253" s="64">
        <f t="shared" si="1"/>
        <v>1</v>
      </c>
      <c r="S253" s="64" t="str">
        <f t="shared" si="2"/>
        <v>0</v>
      </c>
      <c r="T253" s="64">
        <f t="shared" si="3"/>
        <v>0</v>
      </c>
      <c r="U253" s="64" t="str">
        <f t="shared" si="4"/>
        <v>0</v>
      </c>
      <c r="V253" s="64">
        <f t="shared" si="5"/>
        <v>0</v>
      </c>
      <c r="W253" s="64" t="str">
        <f t="shared" si="6"/>
        <v>0</v>
      </c>
      <c r="X253" s="64">
        <f t="shared" si="7"/>
        <v>0</v>
      </c>
      <c r="Y253" s="64" t="str">
        <f t="shared" si="8"/>
        <v>0</v>
      </c>
      <c r="Z253" s="64">
        <f t="shared" si="9"/>
        <v>0</v>
      </c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15.75" customHeight="1">
      <c r="A254" s="90">
        <v>43853.041796296297</v>
      </c>
      <c r="B254" s="70">
        <f>Parâmetros!G243*0.04*46.0055</f>
        <v>9.1090890000000009</v>
      </c>
      <c r="C254" s="85">
        <f t="shared" si="82"/>
        <v>9.1090890000000009</v>
      </c>
      <c r="D254" s="89">
        <f t="shared" si="83"/>
        <v>1.8218178000000003</v>
      </c>
      <c r="E254" s="53" t="str">
        <f t="shared" si="84"/>
        <v>1</v>
      </c>
      <c r="F254" s="62">
        <f t="shared" si="85"/>
        <v>-145.11863822499998</v>
      </c>
      <c r="G254" s="53" t="str">
        <f t="shared" si="86"/>
        <v>0</v>
      </c>
      <c r="H254" s="62">
        <f t="shared" si="87"/>
        <v>-31.559319112499992</v>
      </c>
      <c r="I254" s="53" t="str">
        <f t="shared" si="88"/>
        <v>0</v>
      </c>
      <c r="J254" s="62">
        <f t="shared" si="89"/>
        <v>90.678540779012337</v>
      </c>
      <c r="K254" s="53" t="str">
        <f t="shared" si="90"/>
        <v>0</v>
      </c>
      <c r="L254" s="62">
        <f t="shared" si="91"/>
        <v>82.317432952941175</v>
      </c>
      <c r="M254" s="66" t="str">
        <f t="shared" si="92"/>
        <v>0</v>
      </c>
      <c r="N254" s="69">
        <f t="shared" si="93"/>
        <v>1.8218178000000003</v>
      </c>
      <c r="O254" s="70">
        <v>260</v>
      </c>
      <c r="P254" s="3"/>
      <c r="Q254" s="64" t="str">
        <f t="shared" si="0"/>
        <v>1</v>
      </c>
      <c r="R254" s="64">
        <f t="shared" si="1"/>
        <v>1</v>
      </c>
      <c r="S254" s="64" t="str">
        <f t="shared" si="2"/>
        <v>0</v>
      </c>
      <c r="T254" s="64">
        <f t="shared" si="3"/>
        <v>0</v>
      </c>
      <c r="U254" s="64" t="str">
        <f t="shared" si="4"/>
        <v>0</v>
      </c>
      <c r="V254" s="64">
        <f t="shared" si="5"/>
        <v>0</v>
      </c>
      <c r="W254" s="64" t="str">
        <f t="shared" si="6"/>
        <v>0</v>
      </c>
      <c r="X254" s="64">
        <f t="shared" si="7"/>
        <v>0</v>
      </c>
      <c r="Y254" s="64" t="str">
        <f t="shared" si="8"/>
        <v>0</v>
      </c>
      <c r="Z254" s="64">
        <f t="shared" si="9"/>
        <v>0</v>
      </c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15.75" customHeight="1">
      <c r="A255" s="90">
        <v>43853.083463020834</v>
      </c>
      <c r="B255" s="70">
        <f>Parâmetros!G244*0.04*46.0055</f>
        <v>8.0049569999999992</v>
      </c>
      <c r="C255" s="85">
        <f t="shared" si="82"/>
        <v>8.0049569999999992</v>
      </c>
      <c r="D255" s="89">
        <f t="shared" si="83"/>
        <v>1.6009913999999998</v>
      </c>
      <c r="E255" s="53" t="str">
        <f t="shared" si="84"/>
        <v>1</v>
      </c>
      <c r="F255" s="62">
        <f t="shared" si="85"/>
        <v>-146.19516692500002</v>
      </c>
      <c r="G255" s="53" t="str">
        <f t="shared" si="86"/>
        <v>0</v>
      </c>
      <c r="H255" s="62">
        <f t="shared" si="87"/>
        <v>-32.097583462500012</v>
      </c>
      <c r="I255" s="53" t="str">
        <f t="shared" si="88"/>
        <v>0</v>
      </c>
      <c r="J255" s="62">
        <f t="shared" si="89"/>
        <v>90.570853830864195</v>
      </c>
      <c r="K255" s="53" t="str">
        <f t="shared" si="90"/>
        <v>0</v>
      </c>
      <c r="L255" s="62">
        <f t="shared" si="91"/>
        <v>82.200524858823556</v>
      </c>
      <c r="M255" s="66" t="str">
        <f t="shared" si="92"/>
        <v>0</v>
      </c>
      <c r="N255" s="69">
        <f t="shared" si="93"/>
        <v>1.6009913999999998</v>
      </c>
      <c r="O255" s="70">
        <v>260</v>
      </c>
      <c r="P255" s="3"/>
      <c r="Q255" s="64" t="str">
        <f t="shared" si="0"/>
        <v>1</v>
      </c>
      <c r="R255" s="64">
        <f t="shared" si="1"/>
        <v>1</v>
      </c>
      <c r="S255" s="64" t="str">
        <f t="shared" si="2"/>
        <v>0</v>
      </c>
      <c r="T255" s="64">
        <f t="shared" si="3"/>
        <v>0</v>
      </c>
      <c r="U255" s="64" t="str">
        <f t="shared" si="4"/>
        <v>0</v>
      </c>
      <c r="V255" s="64">
        <f t="shared" si="5"/>
        <v>0</v>
      </c>
      <c r="W255" s="64" t="str">
        <f t="shared" si="6"/>
        <v>0</v>
      </c>
      <c r="X255" s="64">
        <f t="shared" si="7"/>
        <v>0</v>
      </c>
      <c r="Y255" s="64" t="str">
        <f t="shared" si="8"/>
        <v>0</v>
      </c>
      <c r="Z255" s="64">
        <f t="shared" si="9"/>
        <v>0</v>
      </c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15.75" customHeight="1">
      <c r="A256" s="90">
        <v>43853.125129745371</v>
      </c>
      <c r="B256" s="70">
        <f>Parâmetros!G245*0.04*46.0055</f>
        <v>6.9560315999999993</v>
      </c>
      <c r="C256" s="85">
        <f t="shared" si="82"/>
        <v>6.9560315999999993</v>
      </c>
      <c r="D256" s="89">
        <f t="shared" si="83"/>
        <v>1.39120632</v>
      </c>
      <c r="E256" s="53" t="str">
        <f t="shared" si="84"/>
        <v>1</v>
      </c>
      <c r="F256" s="62">
        <f t="shared" si="85"/>
        <v>-147.21786919000002</v>
      </c>
      <c r="G256" s="53" t="str">
        <f t="shared" si="86"/>
        <v>0</v>
      </c>
      <c r="H256" s="62">
        <f t="shared" si="87"/>
        <v>-32.608934595000008</v>
      </c>
      <c r="I256" s="53" t="str">
        <f t="shared" si="88"/>
        <v>0</v>
      </c>
      <c r="J256" s="62">
        <f t="shared" si="89"/>
        <v>90.468551230123452</v>
      </c>
      <c r="K256" s="53" t="str">
        <f t="shared" si="90"/>
        <v>0</v>
      </c>
      <c r="L256" s="62">
        <f t="shared" si="91"/>
        <v>82.08946216941176</v>
      </c>
      <c r="M256" s="66" t="str">
        <f t="shared" si="92"/>
        <v>0</v>
      </c>
      <c r="N256" s="69">
        <f t="shared" si="93"/>
        <v>1.39120632</v>
      </c>
      <c r="O256" s="70">
        <v>260</v>
      </c>
      <c r="P256" s="3"/>
      <c r="Q256" s="64" t="str">
        <f t="shared" si="0"/>
        <v>1</v>
      </c>
      <c r="R256" s="64">
        <f t="shared" si="1"/>
        <v>1</v>
      </c>
      <c r="S256" s="64" t="str">
        <f t="shared" si="2"/>
        <v>0</v>
      </c>
      <c r="T256" s="64">
        <f t="shared" si="3"/>
        <v>0</v>
      </c>
      <c r="U256" s="64" t="str">
        <f t="shared" si="4"/>
        <v>0</v>
      </c>
      <c r="V256" s="64">
        <f t="shared" si="5"/>
        <v>0</v>
      </c>
      <c r="W256" s="64" t="str">
        <f t="shared" si="6"/>
        <v>0</v>
      </c>
      <c r="X256" s="64">
        <f t="shared" si="7"/>
        <v>0</v>
      </c>
      <c r="Y256" s="64" t="str">
        <f t="shared" si="8"/>
        <v>0</v>
      </c>
      <c r="Z256" s="64">
        <f t="shared" si="9"/>
        <v>0</v>
      </c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15.75" customHeight="1">
      <c r="A257" s="90">
        <v>43853.166796469908</v>
      </c>
      <c r="B257" s="70">
        <f>Parâmetros!G246*0.04*46.0055</f>
        <v>6.6984007999999999</v>
      </c>
      <c r="C257" s="85">
        <f t="shared" si="82"/>
        <v>6.6984007999999999</v>
      </c>
      <c r="D257" s="89">
        <f t="shared" si="83"/>
        <v>1.3396801599999999</v>
      </c>
      <c r="E257" s="53" t="str">
        <f t="shared" si="84"/>
        <v>1</v>
      </c>
      <c r="F257" s="62">
        <f t="shared" si="85"/>
        <v>-147.46905921999999</v>
      </c>
      <c r="G257" s="53" t="str">
        <f t="shared" si="86"/>
        <v>0</v>
      </c>
      <c r="H257" s="62">
        <f t="shared" si="87"/>
        <v>-32.734529609999996</v>
      </c>
      <c r="I257" s="53" t="str">
        <f t="shared" si="88"/>
        <v>0</v>
      </c>
      <c r="J257" s="62">
        <f t="shared" si="89"/>
        <v>90.443424275555557</v>
      </c>
      <c r="K257" s="53" t="str">
        <f t="shared" si="90"/>
        <v>0</v>
      </c>
      <c r="L257" s="62">
        <f t="shared" si="91"/>
        <v>82.062183614117643</v>
      </c>
      <c r="M257" s="66" t="str">
        <f t="shared" si="92"/>
        <v>0</v>
      </c>
      <c r="N257" s="69">
        <f t="shared" si="93"/>
        <v>1.3396801599999999</v>
      </c>
      <c r="O257" s="70">
        <v>260</v>
      </c>
      <c r="P257" s="3"/>
      <c r="Q257" s="64" t="str">
        <f t="shared" si="0"/>
        <v>1</v>
      </c>
      <c r="R257" s="64">
        <f t="shared" si="1"/>
        <v>1</v>
      </c>
      <c r="S257" s="64" t="str">
        <f t="shared" si="2"/>
        <v>0</v>
      </c>
      <c r="T257" s="64">
        <f t="shared" si="3"/>
        <v>0</v>
      </c>
      <c r="U257" s="64" t="str">
        <f t="shared" si="4"/>
        <v>0</v>
      </c>
      <c r="V257" s="64">
        <f t="shared" si="5"/>
        <v>0</v>
      </c>
      <c r="W257" s="64" t="str">
        <f t="shared" si="6"/>
        <v>0</v>
      </c>
      <c r="X257" s="64">
        <f t="shared" si="7"/>
        <v>0</v>
      </c>
      <c r="Y257" s="64" t="str">
        <f t="shared" si="8"/>
        <v>0</v>
      </c>
      <c r="Z257" s="64">
        <f t="shared" si="9"/>
        <v>0</v>
      </c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15.75" customHeight="1">
      <c r="A258" s="90">
        <v>43853.208463194445</v>
      </c>
      <c r="B258" s="70">
        <f>Parâmetros!G247*0.04*46.0055</f>
        <v>7.0112382000000002</v>
      </c>
      <c r="C258" s="85">
        <f t="shared" si="82"/>
        <v>7.0112382000000002</v>
      </c>
      <c r="D258" s="89">
        <f t="shared" si="83"/>
        <v>1.4022476400000001</v>
      </c>
      <c r="E258" s="53" t="str">
        <f t="shared" si="84"/>
        <v>1</v>
      </c>
      <c r="F258" s="62">
        <f t="shared" si="85"/>
        <v>-147.164042755</v>
      </c>
      <c r="G258" s="53" t="str">
        <f t="shared" si="86"/>
        <v>0</v>
      </c>
      <c r="H258" s="62">
        <f t="shared" si="87"/>
        <v>-32.582021377499998</v>
      </c>
      <c r="I258" s="53" t="str">
        <f t="shared" si="88"/>
        <v>0</v>
      </c>
      <c r="J258" s="62">
        <f t="shared" si="89"/>
        <v>90.473935577530852</v>
      </c>
      <c r="K258" s="53" t="str">
        <f t="shared" si="90"/>
        <v>0</v>
      </c>
      <c r="L258" s="62">
        <f t="shared" si="91"/>
        <v>82.095307574117641</v>
      </c>
      <c r="M258" s="66" t="str">
        <f t="shared" si="92"/>
        <v>0</v>
      </c>
      <c r="N258" s="69">
        <f t="shared" si="93"/>
        <v>1.4022476400000001</v>
      </c>
      <c r="O258" s="70">
        <v>260</v>
      </c>
      <c r="P258" s="3"/>
      <c r="Q258" s="64" t="str">
        <f t="shared" si="0"/>
        <v>1</v>
      </c>
      <c r="R258" s="64">
        <f t="shared" si="1"/>
        <v>1</v>
      </c>
      <c r="S258" s="64" t="str">
        <f t="shared" si="2"/>
        <v>0</v>
      </c>
      <c r="T258" s="64">
        <f t="shared" si="3"/>
        <v>0</v>
      </c>
      <c r="U258" s="64" t="str">
        <f t="shared" si="4"/>
        <v>0</v>
      </c>
      <c r="V258" s="64">
        <f t="shared" si="5"/>
        <v>0</v>
      </c>
      <c r="W258" s="64" t="str">
        <f t="shared" si="6"/>
        <v>0</v>
      </c>
      <c r="X258" s="64">
        <f t="shared" si="7"/>
        <v>0</v>
      </c>
      <c r="Y258" s="64" t="str">
        <f t="shared" si="8"/>
        <v>0</v>
      </c>
      <c r="Z258" s="64">
        <f t="shared" si="9"/>
        <v>0</v>
      </c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15.75" customHeight="1">
      <c r="A259" s="90">
        <v>43853.250129918983</v>
      </c>
      <c r="B259" s="70">
        <f>Parâmetros!G248*0.04*46.0055</f>
        <v>10.8020914</v>
      </c>
      <c r="C259" s="85">
        <f t="shared" si="82"/>
        <v>10.8020914</v>
      </c>
      <c r="D259" s="89">
        <f t="shared" si="83"/>
        <v>2.16041828</v>
      </c>
      <c r="E259" s="53" t="str">
        <f t="shared" si="84"/>
        <v>1</v>
      </c>
      <c r="F259" s="62">
        <f t="shared" si="85"/>
        <v>-143.467960885</v>
      </c>
      <c r="G259" s="53" t="str">
        <f t="shared" si="86"/>
        <v>0</v>
      </c>
      <c r="H259" s="62">
        <f t="shared" si="87"/>
        <v>-30.733980442499998</v>
      </c>
      <c r="I259" s="53" t="str">
        <f t="shared" si="88"/>
        <v>0</v>
      </c>
      <c r="J259" s="62">
        <f t="shared" si="89"/>
        <v>90.843660766172832</v>
      </c>
      <c r="K259" s="53" t="str">
        <f t="shared" si="90"/>
        <v>0</v>
      </c>
      <c r="L259" s="62">
        <f t="shared" si="91"/>
        <v>82.49669203058825</v>
      </c>
      <c r="M259" s="66" t="str">
        <f t="shared" si="92"/>
        <v>0</v>
      </c>
      <c r="N259" s="69">
        <f t="shared" si="93"/>
        <v>2.16041828</v>
      </c>
      <c r="O259" s="70">
        <v>260</v>
      </c>
      <c r="P259" s="3"/>
      <c r="Q259" s="64" t="str">
        <f t="shared" si="0"/>
        <v>1</v>
      </c>
      <c r="R259" s="64">
        <f t="shared" si="1"/>
        <v>1</v>
      </c>
      <c r="S259" s="64" t="str">
        <f t="shared" si="2"/>
        <v>0</v>
      </c>
      <c r="T259" s="64">
        <f t="shared" si="3"/>
        <v>0</v>
      </c>
      <c r="U259" s="64" t="str">
        <f t="shared" si="4"/>
        <v>0</v>
      </c>
      <c r="V259" s="64">
        <f t="shared" si="5"/>
        <v>0</v>
      </c>
      <c r="W259" s="64" t="str">
        <f t="shared" si="6"/>
        <v>0</v>
      </c>
      <c r="X259" s="64">
        <f t="shared" si="7"/>
        <v>0</v>
      </c>
      <c r="Y259" s="64" t="str">
        <f t="shared" si="8"/>
        <v>0</v>
      </c>
      <c r="Z259" s="64">
        <f t="shared" si="9"/>
        <v>0</v>
      </c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15.75" customHeight="1">
      <c r="A260" s="90">
        <v>43853.29179664352</v>
      </c>
      <c r="B260" s="70">
        <f>Parâmetros!G249*0.04*46.0055</f>
        <v>21.254541</v>
      </c>
      <c r="C260" s="85">
        <f t="shared" si="82"/>
        <v>21.254541</v>
      </c>
      <c r="D260" s="89">
        <f t="shared" si="83"/>
        <v>4.2509081999999996</v>
      </c>
      <c r="E260" s="53" t="str">
        <f t="shared" si="84"/>
        <v>1</v>
      </c>
      <c r="F260" s="62">
        <f t="shared" si="85"/>
        <v>-133.276822525</v>
      </c>
      <c r="G260" s="53" t="str">
        <f t="shared" si="86"/>
        <v>0</v>
      </c>
      <c r="H260" s="62">
        <f t="shared" si="87"/>
        <v>-25.6384112625</v>
      </c>
      <c r="I260" s="53" t="str">
        <f t="shared" si="88"/>
        <v>0</v>
      </c>
      <c r="J260" s="62">
        <f t="shared" si="89"/>
        <v>91.863097208641975</v>
      </c>
      <c r="K260" s="53" t="str">
        <f t="shared" si="90"/>
        <v>0</v>
      </c>
      <c r="L260" s="62">
        <f t="shared" si="91"/>
        <v>83.603421988235297</v>
      </c>
      <c r="M260" s="66" t="str">
        <f t="shared" si="92"/>
        <v>0</v>
      </c>
      <c r="N260" s="69">
        <f t="shared" si="93"/>
        <v>4.2509081999999996</v>
      </c>
      <c r="O260" s="70">
        <v>260</v>
      </c>
      <c r="P260" s="3"/>
      <c r="Q260" s="64" t="str">
        <f t="shared" si="0"/>
        <v>1</v>
      </c>
      <c r="R260" s="64">
        <f t="shared" si="1"/>
        <v>1</v>
      </c>
      <c r="S260" s="64" t="str">
        <f t="shared" si="2"/>
        <v>0</v>
      </c>
      <c r="T260" s="64">
        <f t="shared" si="3"/>
        <v>0</v>
      </c>
      <c r="U260" s="64" t="str">
        <f t="shared" si="4"/>
        <v>0</v>
      </c>
      <c r="V260" s="64">
        <f t="shared" si="5"/>
        <v>0</v>
      </c>
      <c r="W260" s="64" t="str">
        <f t="shared" si="6"/>
        <v>0</v>
      </c>
      <c r="X260" s="64">
        <f t="shared" si="7"/>
        <v>0</v>
      </c>
      <c r="Y260" s="64" t="str">
        <f t="shared" si="8"/>
        <v>0</v>
      </c>
      <c r="Z260" s="64">
        <f t="shared" si="9"/>
        <v>0</v>
      </c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15.75" customHeight="1">
      <c r="A261" s="90">
        <v>43853.333463368057</v>
      </c>
      <c r="B261" s="70">
        <f>Parâmetros!G250*0.04*46.0055</f>
        <v>15.402641399999998</v>
      </c>
      <c r="C261" s="85">
        <f t="shared" si="82"/>
        <v>15.402641399999998</v>
      </c>
      <c r="D261" s="89">
        <f t="shared" si="83"/>
        <v>3.0805282799999993</v>
      </c>
      <c r="E261" s="53" t="str">
        <f t="shared" si="84"/>
        <v>1</v>
      </c>
      <c r="F261" s="62">
        <f t="shared" si="85"/>
        <v>-138.98242463500003</v>
      </c>
      <c r="G261" s="53" t="str">
        <f t="shared" si="86"/>
        <v>0</v>
      </c>
      <c r="H261" s="62">
        <f t="shared" si="87"/>
        <v>-28.491212317500015</v>
      </c>
      <c r="I261" s="53" t="str">
        <f t="shared" si="88"/>
        <v>0</v>
      </c>
      <c r="J261" s="62">
        <f t="shared" si="89"/>
        <v>91.292356383456791</v>
      </c>
      <c r="K261" s="53" t="str">
        <f t="shared" si="90"/>
        <v>0</v>
      </c>
      <c r="L261" s="62">
        <f t="shared" si="91"/>
        <v>82.983809089411778</v>
      </c>
      <c r="M261" s="66" t="str">
        <f t="shared" si="92"/>
        <v>0</v>
      </c>
      <c r="N261" s="69">
        <f t="shared" si="93"/>
        <v>3.0805282799999993</v>
      </c>
      <c r="O261" s="70">
        <v>260</v>
      </c>
      <c r="P261" s="3"/>
      <c r="Q261" s="64" t="str">
        <f t="shared" si="0"/>
        <v>1</v>
      </c>
      <c r="R261" s="64">
        <f t="shared" si="1"/>
        <v>1</v>
      </c>
      <c r="S261" s="64" t="str">
        <f t="shared" si="2"/>
        <v>0</v>
      </c>
      <c r="T261" s="64">
        <f t="shared" si="3"/>
        <v>0</v>
      </c>
      <c r="U261" s="64" t="str">
        <f t="shared" si="4"/>
        <v>0</v>
      </c>
      <c r="V261" s="64">
        <f t="shared" si="5"/>
        <v>0</v>
      </c>
      <c r="W261" s="64" t="str">
        <f t="shared" si="6"/>
        <v>0</v>
      </c>
      <c r="X261" s="64">
        <f t="shared" si="7"/>
        <v>0</v>
      </c>
      <c r="Y261" s="64" t="str">
        <f t="shared" si="8"/>
        <v>0</v>
      </c>
      <c r="Z261" s="64">
        <f t="shared" si="9"/>
        <v>0</v>
      </c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15.75" customHeight="1">
      <c r="A262" s="90">
        <v>43853.375130092594</v>
      </c>
      <c r="B262" s="70">
        <f>Parâmetros!G251*0.04*46.0055</f>
        <v>13.6912368</v>
      </c>
      <c r="C262" s="85">
        <f t="shared" si="82"/>
        <v>13.6912368</v>
      </c>
      <c r="D262" s="89">
        <f t="shared" si="83"/>
        <v>2.7382473599999999</v>
      </c>
      <c r="E262" s="53" t="str">
        <f t="shared" si="84"/>
        <v>1</v>
      </c>
      <c r="F262" s="62">
        <f t="shared" si="85"/>
        <v>-140.65104411999999</v>
      </c>
      <c r="G262" s="53" t="str">
        <f t="shared" si="86"/>
        <v>0</v>
      </c>
      <c r="H262" s="62">
        <f t="shared" si="87"/>
        <v>-29.325522059999997</v>
      </c>
      <c r="I262" s="53" t="str">
        <f t="shared" si="88"/>
        <v>0</v>
      </c>
      <c r="J262" s="62">
        <f t="shared" si="89"/>
        <v>91.125441613827164</v>
      </c>
      <c r="K262" s="53" t="str">
        <f t="shared" si="90"/>
        <v>0</v>
      </c>
      <c r="L262" s="62">
        <f t="shared" si="91"/>
        <v>82.802601543529406</v>
      </c>
      <c r="M262" s="66" t="str">
        <f t="shared" si="92"/>
        <v>0</v>
      </c>
      <c r="N262" s="69">
        <f t="shared" si="93"/>
        <v>2.7382473599999999</v>
      </c>
      <c r="O262" s="70">
        <v>260</v>
      </c>
      <c r="P262" s="3"/>
      <c r="Q262" s="64" t="str">
        <f t="shared" si="0"/>
        <v>1</v>
      </c>
      <c r="R262" s="64">
        <f t="shared" si="1"/>
        <v>1</v>
      </c>
      <c r="S262" s="64" t="str">
        <f t="shared" si="2"/>
        <v>0</v>
      </c>
      <c r="T262" s="64">
        <f t="shared" si="3"/>
        <v>0</v>
      </c>
      <c r="U262" s="64" t="str">
        <f t="shared" si="4"/>
        <v>0</v>
      </c>
      <c r="V262" s="64">
        <f t="shared" si="5"/>
        <v>0</v>
      </c>
      <c r="W262" s="64" t="str">
        <f t="shared" si="6"/>
        <v>0</v>
      </c>
      <c r="X262" s="64">
        <f t="shared" si="7"/>
        <v>0</v>
      </c>
      <c r="Y262" s="64" t="str">
        <f t="shared" si="8"/>
        <v>0</v>
      </c>
      <c r="Z262" s="64">
        <f t="shared" si="9"/>
        <v>0</v>
      </c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15.75" customHeight="1">
      <c r="A263" s="90">
        <v>43853.416796817131</v>
      </c>
      <c r="B263" s="70">
        <f>Parâmetros!G252*0.04*46.0055</f>
        <v>10.4524496</v>
      </c>
      <c r="C263" s="85">
        <f t="shared" si="82"/>
        <v>10.4524496</v>
      </c>
      <c r="D263" s="89">
        <f t="shared" si="83"/>
        <v>2.09048992</v>
      </c>
      <c r="E263" s="53" t="str">
        <f t="shared" si="84"/>
        <v>1</v>
      </c>
      <c r="F263" s="62">
        <f t="shared" si="85"/>
        <v>-143.80886164000003</v>
      </c>
      <c r="G263" s="53" t="str">
        <f t="shared" si="86"/>
        <v>0</v>
      </c>
      <c r="H263" s="62">
        <f t="shared" si="87"/>
        <v>-30.904430820000016</v>
      </c>
      <c r="I263" s="53" t="str">
        <f t="shared" si="88"/>
        <v>0</v>
      </c>
      <c r="J263" s="62">
        <f t="shared" si="89"/>
        <v>90.809559899259256</v>
      </c>
      <c r="K263" s="53" t="str">
        <f t="shared" si="90"/>
        <v>0</v>
      </c>
      <c r="L263" s="62">
        <f t="shared" si="91"/>
        <v>82.459671134117627</v>
      </c>
      <c r="M263" s="66" t="str">
        <f t="shared" si="92"/>
        <v>0</v>
      </c>
      <c r="N263" s="69">
        <f t="shared" si="93"/>
        <v>2.09048992</v>
      </c>
      <c r="O263" s="70">
        <v>260</v>
      </c>
      <c r="P263" s="3"/>
      <c r="Q263" s="64" t="str">
        <f t="shared" si="0"/>
        <v>1</v>
      </c>
      <c r="R263" s="64">
        <f t="shared" si="1"/>
        <v>1</v>
      </c>
      <c r="S263" s="64" t="str">
        <f t="shared" si="2"/>
        <v>0</v>
      </c>
      <c r="T263" s="64">
        <f t="shared" si="3"/>
        <v>0</v>
      </c>
      <c r="U263" s="64" t="str">
        <f t="shared" si="4"/>
        <v>0</v>
      </c>
      <c r="V263" s="64">
        <f t="shared" si="5"/>
        <v>0</v>
      </c>
      <c r="W263" s="64" t="str">
        <f t="shared" si="6"/>
        <v>0</v>
      </c>
      <c r="X263" s="64">
        <f t="shared" si="7"/>
        <v>0</v>
      </c>
      <c r="Y263" s="64" t="str">
        <f t="shared" si="8"/>
        <v>0</v>
      </c>
      <c r="Z263" s="64">
        <f t="shared" si="9"/>
        <v>0</v>
      </c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15.75" customHeight="1">
      <c r="A264" s="90">
        <v>43853.458463541669</v>
      </c>
      <c r="B264" s="70">
        <f>Parâmetros!G253*0.04*46.0055</f>
        <v>9.4035242000000014</v>
      </c>
      <c r="C264" s="85">
        <f t="shared" si="82"/>
        <v>9.4035242000000014</v>
      </c>
      <c r="D264" s="89">
        <f t="shared" si="83"/>
        <v>1.8807048400000004</v>
      </c>
      <c r="E264" s="53" t="str">
        <f t="shared" si="84"/>
        <v>1</v>
      </c>
      <c r="F264" s="62">
        <f t="shared" si="85"/>
        <v>-144.831563905</v>
      </c>
      <c r="G264" s="53" t="str">
        <f t="shared" si="86"/>
        <v>0</v>
      </c>
      <c r="H264" s="62">
        <f t="shared" si="87"/>
        <v>-31.415781952499998</v>
      </c>
      <c r="I264" s="53" t="str">
        <f t="shared" si="88"/>
        <v>0</v>
      </c>
      <c r="J264" s="62">
        <f t="shared" si="89"/>
        <v>90.707257298518513</v>
      </c>
      <c r="K264" s="53" t="str">
        <f t="shared" si="90"/>
        <v>0</v>
      </c>
      <c r="L264" s="62">
        <f t="shared" si="91"/>
        <v>82.348608444705874</v>
      </c>
      <c r="M264" s="66" t="str">
        <f t="shared" si="92"/>
        <v>0</v>
      </c>
      <c r="N264" s="69">
        <f t="shared" si="93"/>
        <v>1.8807048400000004</v>
      </c>
      <c r="O264" s="70">
        <v>260</v>
      </c>
      <c r="P264" s="3"/>
      <c r="Q264" s="64" t="str">
        <f t="shared" si="0"/>
        <v>1</v>
      </c>
      <c r="R264" s="64">
        <f t="shared" si="1"/>
        <v>1</v>
      </c>
      <c r="S264" s="64" t="str">
        <f t="shared" si="2"/>
        <v>0</v>
      </c>
      <c r="T264" s="64">
        <f t="shared" si="3"/>
        <v>0</v>
      </c>
      <c r="U264" s="64" t="str">
        <f t="shared" si="4"/>
        <v>0</v>
      </c>
      <c r="V264" s="64">
        <f t="shared" si="5"/>
        <v>0</v>
      </c>
      <c r="W264" s="64" t="str">
        <f t="shared" si="6"/>
        <v>0</v>
      </c>
      <c r="X264" s="64">
        <f t="shared" si="7"/>
        <v>0</v>
      </c>
      <c r="Y264" s="64" t="str">
        <f t="shared" si="8"/>
        <v>0</v>
      </c>
      <c r="Z264" s="64">
        <f t="shared" si="9"/>
        <v>0</v>
      </c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15.75" customHeight="1">
      <c r="A265" s="90">
        <v>43853.500130266206</v>
      </c>
      <c r="B265" s="70">
        <f>Parâmetros!G254*0.04*46.0055</f>
        <v>9.4771330000000003</v>
      </c>
      <c r="C265" s="85">
        <f t="shared" si="82"/>
        <v>9.4771330000000003</v>
      </c>
      <c r="D265" s="89">
        <f t="shared" si="83"/>
        <v>1.8954266</v>
      </c>
      <c r="E265" s="53" t="str">
        <f t="shared" si="84"/>
        <v>1</v>
      </c>
      <c r="F265" s="62">
        <f t="shared" si="85"/>
        <v>-144.759795325</v>
      </c>
      <c r="G265" s="53" t="str">
        <f t="shared" si="86"/>
        <v>0</v>
      </c>
      <c r="H265" s="62">
        <f t="shared" si="87"/>
        <v>-31.379897662499999</v>
      </c>
      <c r="I265" s="53" t="str">
        <f t="shared" si="88"/>
        <v>0</v>
      </c>
      <c r="J265" s="62">
        <f t="shared" si="89"/>
        <v>90.714436428395061</v>
      </c>
      <c r="K265" s="53" t="str">
        <f t="shared" si="90"/>
        <v>0</v>
      </c>
      <c r="L265" s="62">
        <f t="shared" si="91"/>
        <v>82.356402317647067</v>
      </c>
      <c r="M265" s="66" t="str">
        <f t="shared" si="92"/>
        <v>0</v>
      </c>
      <c r="N265" s="69">
        <f t="shared" si="93"/>
        <v>1.8954266</v>
      </c>
      <c r="O265" s="70">
        <v>260</v>
      </c>
      <c r="P265" s="3"/>
      <c r="Q265" s="64" t="str">
        <f t="shared" si="0"/>
        <v>1</v>
      </c>
      <c r="R265" s="64">
        <f t="shared" si="1"/>
        <v>1</v>
      </c>
      <c r="S265" s="64" t="str">
        <f t="shared" si="2"/>
        <v>0</v>
      </c>
      <c r="T265" s="64">
        <f t="shared" si="3"/>
        <v>0</v>
      </c>
      <c r="U265" s="64" t="str">
        <f t="shared" si="4"/>
        <v>0</v>
      </c>
      <c r="V265" s="64">
        <f t="shared" si="5"/>
        <v>0</v>
      </c>
      <c r="W265" s="64" t="str">
        <f t="shared" si="6"/>
        <v>0</v>
      </c>
      <c r="X265" s="64">
        <f t="shared" si="7"/>
        <v>0</v>
      </c>
      <c r="Y265" s="64" t="str">
        <f t="shared" si="8"/>
        <v>0</v>
      </c>
      <c r="Z265" s="64">
        <f t="shared" si="9"/>
        <v>0</v>
      </c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15.75" customHeight="1">
      <c r="A266" s="90">
        <v>43853.541796990743</v>
      </c>
      <c r="B266" s="70">
        <f>Parâmetros!G255*0.04*46.0055</f>
        <v>9.771568199999999</v>
      </c>
      <c r="C266" s="85">
        <f t="shared" si="82"/>
        <v>9.771568199999999</v>
      </c>
      <c r="D266" s="89">
        <f t="shared" si="83"/>
        <v>1.9543136399999996</v>
      </c>
      <c r="E266" s="53" t="str">
        <f t="shared" si="84"/>
        <v>1</v>
      </c>
      <c r="F266" s="62">
        <f t="shared" si="85"/>
        <v>-144.47272100500001</v>
      </c>
      <c r="G266" s="53" t="str">
        <f t="shared" si="86"/>
        <v>0</v>
      </c>
      <c r="H266" s="62">
        <f t="shared" si="87"/>
        <v>-31.236360502500006</v>
      </c>
      <c r="I266" s="53" t="str">
        <f t="shared" si="88"/>
        <v>0</v>
      </c>
      <c r="J266" s="62">
        <f t="shared" si="89"/>
        <v>90.743152947901237</v>
      </c>
      <c r="K266" s="53" t="str">
        <f t="shared" si="90"/>
        <v>0</v>
      </c>
      <c r="L266" s="62">
        <f t="shared" si="91"/>
        <v>82.387577809411766</v>
      </c>
      <c r="M266" s="66" t="str">
        <f t="shared" si="92"/>
        <v>0</v>
      </c>
      <c r="N266" s="69">
        <f t="shared" si="93"/>
        <v>1.9543136399999996</v>
      </c>
      <c r="O266" s="70">
        <v>260</v>
      </c>
      <c r="P266" s="3"/>
      <c r="Q266" s="64" t="str">
        <f t="shared" si="0"/>
        <v>1</v>
      </c>
      <c r="R266" s="64">
        <f t="shared" si="1"/>
        <v>1</v>
      </c>
      <c r="S266" s="64" t="str">
        <f t="shared" si="2"/>
        <v>0</v>
      </c>
      <c r="T266" s="64">
        <f t="shared" si="3"/>
        <v>0</v>
      </c>
      <c r="U266" s="64" t="str">
        <f t="shared" si="4"/>
        <v>0</v>
      </c>
      <c r="V266" s="64">
        <f t="shared" si="5"/>
        <v>0</v>
      </c>
      <c r="W266" s="64" t="str">
        <f t="shared" si="6"/>
        <v>0</v>
      </c>
      <c r="X266" s="64">
        <f t="shared" si="7"/>
        <v>0</v>
      </c>
      <c r="Y266" s="64" t="str">
        <f t="shared" si="8"/>
        <v>0</v>
      </c>
      <c r="Z266" s="64">
        <f t="shared" si="9"/>
        <v>0</v>
      </c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15.75" customHeight="1">
      <c r="A267" s="90">
        <v>43853.58346371528</v>
      </c>
      <c r="B267" s="70">
        <f>Parâmetros!G256*0.04*46.0055</f>
        <v>9.1274911999999997</v>
      </c>
      <c r="C267" s="85">
        <f t="shared" si="82"/>
        <v>9.1274911999999997</v>
      </c>
      <c r="D267" s="89">
        <f t="shared" si="83"/>
        <v>1.8254982399999999</v>
      </c>
      <c r="E267" s="53" t="str">
        <f t="shared" si="84"/>
        <v>1</v>
      </c>
      <c r="F267" s="62">
        <f t="shared" si="85"/>
        <v>-145.10069607999998</v>
      </c>
      <c r="G267" s="53" t="str">
        <f t="shared" si="86"/>
        <v>0</v>
      </c>
      <c r="H267" s="62">
        <f t="shared" si="87"/>
        <v>-31.550348039999989</v>
      </c>
      <c r="I267" s="53" t="str">
        <f t="shared" si="88"/>
        <v>0</v>
      </c>
      <c r="J267" s="62">
        <f t="shared" si="89"/>
        <v>90.680335561481485</v>
      </c>
      <c r="K267" s="53" t="str">
        <f t="shared" si="90"/>
        <v>0</v>
      </c>
      <c r="L267" s="62">
        <f t="shared" si="91"/>
        <v>82.319381421176459</v>
      </c>
      <c r="M267" s="66" t="str">
        <f t="shared" si="92"/>
        <v>0</v>
      </c>
      <c r="N267" s="69">
        <f t="shared" si="93"/>
        <v>1.8254982399999999</v>
      </c>
      <c r="O267" s="70">
        <v>260</v>
      </c>
      <c r="P267" s="3"/>
      <c r="Q267" s="64" t="str">
        <f t="shared" si="0"/>
        <v>1</v>
      </c>
      <c r="R267" s="64">
        <f t="shared" si="1"/>
        <v>1</v>
      </c>
      <c r="S267" s="64" t="str">
        <f t="shared" si="2"/>
        <v>0</v>
      </c>
      <c r="T267" s="64">
        <f t="shared" si="3"/>
        <v>0</v>
      </c>
      <c r="U267" s="64" t="str">
        <f t="shared" si="4"/>
        <v>0</v>
      </c>
      <c r="V267" s="64">
        <f t="shared" si="5"/>
        <v>0</v>
      </c>
      <c r="W267" s="64" t="str">
        <f t="shared" si="6"/>
        <v>0</v>
      </c>
      <c r="X267" s="64">
        <f t="shared" si="7"/>
        <v>0</v>
      </c>
      <c r="Y267" s="64" t="str">
        <f t="shared" si="8"/>
        <v>0</v>
      </c>
      <c r="Z267" s="64">
        <f t="shared" si="9"/>
        <v>0</v>
      </c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15.75" customHeight="1">
      <c r="A268" s="90">
        <v>43853.625130439817</v>
      </c>
      <c r="B268" s="70">
        <f>Parâmetros!G257*0.04*46.0055</f>
        <v>9.0722845999999997</v>
      </c>
      <c r="C268" s="85">
        <f t="shared" si="82"/>
        <v>9.0722845999999997</v>
      </c>
      <c r="D268" s="89">
        <f t="shared" si="83"/>
        <v>1.81445692</v>
      </c>
      <c r="E268" s="53" t="str">
        <f t="shared" si="84"/>
        <v>1</v>
      </c>
      <c r="F268" s="62">
        <f t="shared" si="85"/>
        <v>-145.154522515</v>
      </c>
      <c r="G268" s="53" t="str">
        <f t="shared" si="86"/>
        <v>0</v>
      </c>
      <c r="H268" s="62">
        <f t="shared" si="87"/>
        <v>-31.577261257499998</v>
      </c>
      <c r="I268" s="53" t="str">
        <f t="shared" si="88"/>
        <v>0</v>
      </c>
      <c r="J268" s="62">
        <f t="shared" si="89"/>
        <v>90.674951214074071</v>
      </c>
      <c r="K268" s="53" t="str">
        <f t="shared" si="90"/>
        <v>0</v>
      </c>
      <c r="L268" s="62">
        <f t="shared" si="91"/>
        <v>82.313536016470607</v>
      </c>
      <c r="M268" s="66" t="str">
        <f t="shared" si="92"/>
        <v>0</v>
      </c>
      <c r="N268" s="69">
        <f t="shared" si="93"/>
        <v>1.81445692</v>
      </c>
      <c r="O268" s="70">
        <v>260</v>
      </c>
      <c r="P268" s="3"/>
      <c r="Q268" s="64" t="str">
        <f t="shared" si="0"/>
        <v>1</v>
      </c>
      <c r="R268" s="64">
        <f t="shared" si="1"/>
        <v>1</v>
      </c>
      <c r="S268" s="64" t="str">
        <f t="shared" si="2"/>
        <v>0</v>
      </c>
      <c r="T268" s="64">
        <f t="shared" si="3"/>
        <v>0</v>
      </c>
      <c r="U268" s="64" t="str">
        <f t="shared" si="4"/>
        <v>0</v>
      </c>
      <c r="V268" s="64">
        <f t="shared" si="5"/>
        <v>0</v>
      </c>
      <c r="W268" s="64" t="str">
        <f t="shared" si="6"/>
        <v>0</v>
      </c>
      <c r="X268" s="64">
        <f t="shared" si="7"/>
        <v>0</v>
      </c>
      <c r="Y268" s="64" t="str">
        <f t="shared" si="8"/>
        <v>0</v>
      </c>
      <c r="Z268" s="64">
        <f t="shared" si="9"/>
        <v>0</v>
      </c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15.75" customHeight="1">
      <c r="A269" s="90">
        <v>43853.666797164355</v>
      </c>
      <c r="B269" s="70">
        <f>Parâmetros!G258*0.04*46.0055</f>
        <v>9.2011000000000003</v>
      </c>
      <c r="C269" s="85">
        <f t="shared" si="82"/>
        <v>9.2011000000000003</v>
      </c>
      <c r="D269" s="89">
        <f t="shared" si="83"/>
        <v>1.8402200000000002</v>
      </c>
      <c r="E269" s="53" t="str">
        <f t="shared" si="84"/>
        <v>1</v>
      </c>
      <c r="F269" s="62">
        <f t="shared" si="85"/>
        <v>-145.02892749999998</v>
      </c>
      <c r="G269" s="53" t="str">
        <f t="shared" si="86"/>
        <v>0</v>
      </c>
      <c r="H269" s="62">
        <f t="shared" si="87"/>
        <v>-31.51446374999999</v>
      </c>
      <c r="I269" s="53" t="str">
        <f t="shared" si="88"/>
        <v>0</v>
      </c>
      <c r="J269" s="62">
        <f t="shared" si="89"/>
        <v>90.687514691358018</v>
      </c>
      <c r="K269" s="53" t="str">
        <f t="shared" si="90"/>
        <v>0</v>
      </c>
      <c r="L269" s="62">
        <f t="shared" si="91"/>
        <v>82.327175294117652</v>
      </c>
      <c r="M269" s="66" t="str">
        <f t="shared" si="92"/>
        <v>0</v>
      </c>
      <c r="N269" s="69">
        <f t="shared" si="93"/>
        <v>1.8402200000000002</v>
      </c>
      <c r="O269" s="70">
        <v>260</v>
      </c>
      <c r="P269" s="3"/>
      <c r="Q269" s="64" t="str">
        <f t="shared" si="0"/>
        <v>1</v>
      </c>
      <c r="R269" s="64">
        <f t="shared" si="1"/>
        <v>1</v>
      </c>
      <c r="S269" s="64" t="str">
        <f t="shared" si="2"/>
        <v>0</v>
      </c>
      <c r="T269" s="64">
        <f t="shared" si="3"/>
        <v>0</v>
      </c>
      <c r="U269" s="64" t="str">
        <f t="shared" si="4"/>
        <v>0</v>
      </c>
      <c r="V269" s="64">
        <f t="shared" si="5"/>
        <v>0</v>
      </c>
      <c r="W269" s="64" t="str">
        <f t="shared" si="6"/>
        <v>0</v>
      </c>
      <c r="X269" s="64">
        <f t="shared" si="7"/>
        <v>0</v>
      </c>
      <c r="Y269" s="64" t="str">
        <f t="shared" si="8"/>
        <v>0</v>
      </c>
      <c r="Z269" s="64">
        <f t="shared" si="9"/>
        <v>0</v>
      </c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15.75" customHeight="1">
      <c r="A270" s="90">
        <v>43853.708463888892</v>
      </c>
      <c r="B270" s="70">
        <f>Parâmetros!G259*0.04*46.0055</f>
        <v>10.489254000000001</v>
      </c>
      <c r="C270" s="85">
        <f t="shared" si="82"/>
        <v>10.489254000000001</v>
      </c>
      <c r="D270" s="89">
        <f t="shared" si="83"/>
        <v>2.0978508000000002</v>
      </c>
      <c r="E270" s="53" t="str">
        <f t="shared" si="84"/>
        <v>1</v>
      </c>
      <c r="F270" s="62">
        <f t="shared" si="85"/>
        <v>-143.77297735000002</v>
      </c>
      <c r="G270" s="53" t="str">
        <f t="shared" si="86"/>
        <v>0</v>
      </c>
      <c r="H270" s="62">
        <f t="shared" si="87"/>
        <v>-30.88648867500001</v>
      </c>
      <c r="I270" s="53" t="str">
        <f t="shared" si="88"/>
        <v>0</v>
      </c>
      <c r="J270" s="62">
        <f t="shared" si="89"/>
        <v>90.813149464197522</v>
      </c>
      <c r="K270" s="53" t="str">
        <f t="shared" si="90"/>
        <v>0</v>
      </c>
      <c r="L270" s="62">
        <f t="shared" si="91"/>
        <v>82.463568070588238</v>
      </c>
      <c r="M270" s="66" t="str">
        <f t="shared" si="92"/>
        <v>0</v>
      </c>
      <c r="N270" s="69">
        <f t="shared" si="93"/>
        <v>2.0978508000000002</v>
      </c>
      <c r="O270" s="70">
        <v>260</v>
      </c>
      <c r="P270" s="3"/>
      <c r="Q270" s="64" t="str">
        <f t="shared" si="0"/>
        <v>1</v>
      </c>
      <c r="R270" s="64">
        <f t="shared" si="1"/>
        <v>1</v>
      </c>
      <c r="S270" s="64" t="str">
        <f t="shared" si="2"/>
        <v>0</v>
      </c>
      <c r="T270" s="64">
        <f t="shared" si="3"/>
        <v>0</v>
      </c>
      <c r="U270" s="64" t="str">
        <f t="shared" si="4"/>
        <v>0</v>
      </c>
      <c r="V270" s="64">
        <f t="shared" si="5"/>
        <v>0</v>
      </c>
      <c r="W270" s="64" t="str">
        <f t="shared" si="6"/>
        <v>0</v>
      </c>
      <c r="X270" s="64">
        <f t="shared" si="7"/>
        <v>0</v>
      </c>
      <c r="Y270" s="64" t="str">
        <f t="shared" si="8"/>
        <v>0</v>
      </c>
      <c r="Z270" s="64">
        <f t="shared" si="9"/>
        <v>0</v>
      </c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15.75" customHeight="1">
      <c r="A271" s="90">
        <v>43853.750130613429</v>
      </c>
      <c r="B271" s="70">
        <f>Parâmetros!G260*0.04*46.0055</f>
        <v>11.814212400000001</v>
      </c>
      <c r="C271" s="85">
        <f t="shared" si="82"/>
        <v>11.814212400000001</v>
      </c>
      <c r="D271" s="89">
        <f t="shared" si="83"/>
        <v>2.3628424799999999</v>
      </c>
      <c r="E271" s="53" t="str">
        <f t="shared" si="84"/>
        <v>1</v>
      </c>
      <c r="F271" s="62">
        <f t="shared" si="85"/>
        <v>-142.48114291000002</v>
      </c>
      <c r="G271" s="53" t="str">
        <f t="shared" si="86"/>
        <v>0</v>
      </c>
      <c r="H271" s="62">
        <f t="shared" si="87"/>
        <v>-30.240571455000008</v>
      </c>
      <c r="I271" s="53" t="str">
        <f t="shared" si="88"/>
        <v>0</v>
      </c>
      <c r="J271" s="62">
        <f t="shared" si="89"/>
        <v>90.942373801975307</v>
      </c>
      <c r="K271" s="53" t="str">
        <f t="shared" si="90"/>
        <v>0</v>
      </c>
      <c r="L271" s="62">
        <f t="shared" si="91"/>
        <v>82.603857783529435</v>
      </c>
      <c r="M271" s="66" t="str">
        <f t="shared" si="92"/>
        <v>0</v>
      </c>
      <c r="N271" s="69">
        <f t="shared" si="93"/>
        <v>2.3628424799999999</v>
      </c>
      <c r="O271" s="70">
        <v>260</v>
      </c>
      <c r="P271" s="3"/>
      <c r="Q271" s="64" t="str">
        <f t="shared" si="0"/>
        <v>1</v>
      </c>
      <c r="R271" s="64">
        <f t="shared" si="1"/>
        <v>1</v>
      </c>
      <c r="S271" s="64" t="str">
        <f t="shared" si="2"/>
        <v>0</v>
      </c>
      <c r="T271" s="64">
        <f t="shared" si="3"/>
        <v>0</v>
      </c>
      <c r="U271" s="64" t="str">
        <f t="shared" si="4"/>
        <v>0</v>
      </c>
      <c r="V271" s="64">
        <f t="shared" si="5"/>
        <v>0</v>
      </c>
      <c r="W271" s="64" t="str">
        <f t="shared" si="6"/>
        <v>0</v>
      </c>
      <c r="X271" s="64">
        <f t="shared" si="7"/>
        <v>0</v>
      </c>
      <c r="Y271" s="64" t="str">
        <f t="shared" si="8"/>
        <v>0</v>
      </c>
      <c r="Z271" s="64">
        <f t="shared" si="9"/>
        <v>0</v>
      </c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15.75" customHeight="1">
      <c r="A272" s="90">
        <v>43853.791797337966</v>
      </c>
      <c r="B272" s="70">
        <f>Parâmetros!G261*0.04*46.0055</f>
        <v>12.016636599999998</v>
      </c>
      <c r="C272" s="85">
        <f t="shared" si="82"/>
        <v>12.016636599999998</v>
      </c>
      <c r="D272" s="89">
        <f t="shared" si="83"/>
        <v>2.4033273199999998</v>
      </c>
      <c r="E272" s="53" t="str">
        <f t="shared" si="84"/>
        <v>1</v>
      </c>
      <c r="F272" s="62">
        <f t="shared" si="85"/>
        <v>-142.28377931499998</v>
      </c>
      <c r="G272" s="53" t="str">
        <f t="shared" si="86"/>
        <v>0</v>
      </c>
      <c r="H272" s="62">
        <f t="shared" si="87"/>
        <v>-30.141889657499988</v>
      </c>
      <c r="I272" s="53" t="str">
        <f t="shared" si="88"/>
        <v>0</v>
      </c>
      <c r="J272" s="62">
        <f t="shared" si="89"/>
        <v>90.962116409135803</v>
      </c>
      <c r="K272" s="53" t="str">
        <f t="shared" si="90"/>
        <v>0</v>
      </c>
      <c r="L272" s="62">
        <f t="shared" si="91"/>
        <v>82.625290934117658</v>
      </c>
      <c r="M272" s="66" t="str">
        <f t="shared" si="92"/>
        <v>0</v>
      </c>
      <c r="N272" s="69">
        <f t="shared" si="93"/>
        <v>2.4033273199999998</v>
      </c>
      <c r="O272" s="70">
        <v>260</v>
      </c>
      <c r="P272" s="3"/>
      <c r="Q272" s="64" t="str">
        <f t="shared" si="0"/>
        <v>1</v>
      </c>
      <c r="R272" s="64">
        <f t="shared" si="1"/>
        <v>1</v>
      </c>
      <c r="S272" s="64" t="str">
        <f t="shared" si="2"/>
        <v>0</v>
      </c>
      <c r="T272" s="64">
        <f t="shared" si="3"/>
        <v>0</v>
      </c>
      <c r="U272" s="64" t="str">
        <f t="shared" si="4"/>
        <v>0</v>
      </c>
      <c r="V272" s="64">
        <f t="shared" si="5"/>
        <v>0</v>
      </c>
      <c r="W272" s="64" t="str">
        <f t="shared" si="6"/>
        <v>0</v>
      </c>
      <c r="X272" s="64">
        <f t="shared" si="7"/>
        <v>0</v>
      </c>
      <c r="Y272" s="64" t="str">
        <f t="shared" si="8"/>
        <v>0</v>
      </c>
      <c r="Z272" s="64">
        <f t="shared" si="9"/>
        <v>0</v>
      </c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15.75" customHeight="1">
      <c r="A273" s="90">
        <v>43853.833464062503</v>
      </c>
      <c r="B273" s="70">
        <f>Parâmetros!G262*0.04*46.0055</f>
        <v>13.6912368</v>
      </c>
      <c r="C273" s="85">
        <f t="shared" si="82"/>
        <v>13.6912368</v>
      </c>
      <c r="D273" s="89">
        <f t="shared" si="83"/>
        <v>2.7382473599999999</v>
      </c>
      <c r="E273" s="53" t="str">
        <f t="shared" si="84"/>
        <v>1</v>
      </c>
      <c r="F273" s="62">
        <f t="shared" si="85"/>
        <v>-140.65104411999999</v>
      </c>
      <c r="G273" s="53" t="str">
        <f t="shared" si="86"/>
        <v>0</v>
      </c>
      <c r="H273" s="62">
        <f t="shared" si="87"/>
        <v>-29.325522059999997</v>
      </c>
      <c r="I273" s="53" t="str">
        <f t="shared" si="88"/>
        <v>0</v>
      </c>
      <c r="J273" s="62">
        <f t="shared" si="89"/>
        <v>91.125441613827164</v>
      </c>
      <c r="K273" s="53" t="str">
        <f t="shared" si="90"/>
        <v>0</v>
      </c>
      <c r="L273" s="62">
        <f t="shared" si="91"/>
        <v>82.802601543529406</v>
      </c>
      <c r="M273" s="66" t="str">
        <f t="shared" si="92"/>
        <v>0</v>
      </c>
      <c r="N273" s="69">
        <f t="shared" si="93"/>
        <v>2.7382473599999999</v>
      </c>
      <c r="O273" s="70">
        <v>260</v>
      </c>
      <c r="P273" s="3"/>
      <c r="Q273" s="64" t="str">
        <f t="shared" si="0"/>
        <v>1</v>
      </c>
      <c r="R273" s="64">
        <f t="shared" si="1"/>
        <v>1</v>
      </c>
      <c r="S273" s="64" t="str">
        <f t="shared" si="2"/>
        <v>0</v>
      </c>
      <c r="T273" s="64">
        <f t="shared" si="3"/>
        <v>0</v>
      </c>
      <c r="U273" s="64" t="str">
        <f t="shared" si="4"/>
        <v>0</v>
      </c>
      <c r="V273" s="64">
        <f t="shared" si="5"/>
        <v>0</v>
      </c>
      <c r="W273" s="64" t="str">
        <f t="shared" si="6"/>
        <v>0</v>
      </c>
      <c r="X273" s="64">
        <f t="shared" si="7"/>
        <v>0</v>
      </c>
      <c r="Y273" s="64" t="str">
        <f t="shared" si="8"/>
        <v>0</v>
      </c>
      <c r="Z273" s="64">
        <f t="shared" si="9"/>
        <v>0</v>
      </c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15.75" customHeight="1">
      <c r="A274" s="90">
        <v>43853.875130787033</v>
      </c>
      <c r="B274" s="70">
        <f>Parâmetros!G263*0.04*46.0055</f>
        <v>12.531898199999999</v>
      </c>
      <c r="C274" s="85">
        <f t="shared" si="82"/>
        <v>12.531898199999999</v>
      </c>
      <c r="D274" s="89">
        <f t="shared" si="83"/>
        <v>2.50637964</v>
      </c>
      <c r="E274" s="53" t="str">
        <f t="shared" si="84"/>
        <v>1</v>
      </c>
      <c r="F274" s="62">
        <f t="shared" si="85"/>
        <v>-141.781399255</v>
      </c>
      <c r="G274" s="53" t="str">
        <f t="shared" si="86"/>
        <v>0</v>
      </c>
      <c r="H274" s="62">
        <f t="shared" si="87"/>
        <v>-29.890699627499998</v>
      </c>
      <c r="I274" s="53" t="str">
        <f t="shared" si="88"/>
        <v>0</v>
      </c>
      <c r="J274" s="62">
        <f t="shared" si="89"/>
        <v>91.012370318271607</v>
      </c>
      <c r="K274" s="53" t="str">
        <f t="shared" si="90"/>
        <v>0</v>
      </c>
      <c r="L274" s="62">
        <f t="shared" si="91"/>
        <v>82.679848044705864</v>
      </c>
      <c r="M274" s="66" t="str">
        <f t="shared" si="92"/>
        <v>0</v>
      </c>
      <c r="N274" s="69">
        <f t="shared" si="93"/>
        <v>2.50637964</v>
      </c>
      <c r="O274" s="70">
        <v>260</v>
      </c>
      <c r="P274" s="3"/>
      <c r="Q274" s="64" t="str">
        <f t="shared" si="0"/>
        <v>1</v>
      </c>
      <c r="R274" s="64">
        <f t="shared" si="1"/>
        <v>1</v>
      </c>
      <c r="S274" s="64" t="str">
        <f t="shared" si="2"/>
        <v>0</v>
      </c>
      <c r="T274" s="64">
        <f t="shared" si="3"/>
        <v>0</v>
      </c>
      <c r="U274" s="64" t="str">
        <f t="shared" si="4"/>
        <v>0</v>
      </c>
      <c r="V274" s="64">
        <f t="shared" si="5"/>
        <v>0</v>
      </c>
      <c r="W274" s="64" t="str">
        <f t="shared" si="6"/>
        <v>0</v>
      </c>
      <c r="X274" s="64">
        <f t="shared" si="7"/>
        <v>0</v>
      </c>
      <c r="Y274" s="64" t="str">
        <f t="shared" si="8"/>
        <v>0</v>
      </c>
      <c r="Z274" s="64">
        <f t="shared" si="9"/>
        <v>0</v>
      </c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15.75" customHeight="1">
      <c r="A275" s="90">
        <v>43853.916797511571</v>
      </c>
      <c r="B275" s="70">
        <f>Parâmetros!G264*0.04*46.0055</f>
        <v>9.9739923999999984</v>
      </c>
      <c r="C275" s="85">
        <f t="shared" si="82"/>
        <v>9.9739923999999984</v>
      </c>
      <c r="D275" s="89">
        <f t="shared" si="83"/>
        <v>1.9947984799999996</v>
      </c>
      <c r="E275" s="53" t="str">
        <f t="shared" si="84"/>
        <v>1</v>
      </c>
      <c r="F275" s="62">
        <f t="shared" si="85"/>
        <v>-144.27535741</v>
      </c>
      <c r="G275" s="53" t="str">
        <f t="shared" si="86"/>
        <v>0</v>
      </c>
      <c r="H275" s="62">
        <f t="shared" si="87"/>
        <v>-31.137678704999999</v>
      </c>
      <c r="I275" s="53" t="str">
        <f t="shared" si="88"/>
        <v>0</v>
      </c>
      <c r="J275" s="62">
        <f t="shared" si="89"/>
        <v>90.762895555061732</v>
      </c>
      <c r="K275" s="53" t="str">
        <f t="shared" si="90"/>
        <v>0</v>
      </c>
      <c r="L275" s="62">
        <f t="shared" si="91"/>
        <v>82.409010960000003</v>
      </c>
      <c r="M275" s="66" t="str">
        <f t="shared" si="92"/>
        <v>0</v>
      </c>
      <c r="N275" s="69">
        <f t="shared" si="93"/>
        <v>1.9947984799999996</v>
      </c>
      <c r="O275" s="70">
        <v>260</v>
      </c>
      <c r="P275" s="3"/>
      <c r="Q275" s="64" t="str">
        <f t="shared" si="0"/>
        <v>1</v>
      </c>
      <c r="R275" s="64">
        <f t="shared" si="1"/>
        <v>1</v>
      </c>
      <c r="S275" s="64" t="str">
        <f t="shared" si="2"/>
        <v>0</v>
      </c>
      <c r="T275" s="64">
        <f t="shared" si="3"/>
        <v>0</v>
      </c>
      <c r="U275" s="64" t="str">
        <f t="shared" si="4"/>
        <v>0</v>
      </c>
      <c r="V275" s="64">
        <f t="shared" si="5"/>
        <v>0</v>
      </c>
      <c r="W275" s="64" t="str">
        <f t="shared" si="6"/>
        <v>0</v>
      </c>
      <c r="X275" s="64">
        <f t="shared" si="7"/>
        <v>0</v>
      </c>
      <c r="Y275" s="64" t="str">
        <f t="shared" si="8"/>
        <v>0</v>
      </c>
      <c r="Z275" s="64">
        <f t="shared" si="9"/>
        <v>0</v>
      </c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15.75" customHeight="1">
      <c r="A276" s="90">
        <v>43853.958464236108</v>
      </c>
      <c r="B276" s="70">
        <f>Parâmetros!G265*0.04*46.0055</f>
        <v>8.7042406000000003</v>
      </c>
      <c r="C276" s="85">
        <f t="shared" si="82"/>
        <v>8.7042406000000003</v>
      </c>
      <c r="D276" s="89">
        <f t="shared" si="83"/>
        <v>1.7408481200000001</v>
      </c>
      <c r="E276" s="53" t="str">
        <f t="shared" si="84"/>
        <v>1</v>
      </c>
      <c r="F276" s="62">
        <f t="shared" si="85"/>
        <v>-145.51336541500001</v>
      </c>
      <c r="G276" s="53" t="str">
        <f t="shared" si="86"/>
        <v>0</v>
      </c>
      <c r="H276" s="62">
        <f t="shared" si="87"/>
        <v>-31.756682707500005</v>
      </c>
      <c r="I276" s="53" t="str">
        <f t="shared" si="88"/>
        <v>0</v>
      </c>
      <c r="J276" s="62">
        <f t="shared" si="89"/>
        <v>90.639055564691361</v>
      </c>
      <c r="K276" s="53" t="str">
        <f t="shared" si="90"/>
        <v>0</v>
      </c>
      <c r="L276" s="62">
        <f t="shared" si="91"/>
        <v>82.274566651764715</v>
      </c>
      <c r="M276" s="66" t="str">
        <f t="shared" si="92"/>
        <v>0</v>
      </c>
      <c r="N276" s="69">
        <f t="shared" si="93"/>
        <v>1.7408481200000001</v>
      </c>
      <c r="O276" s="70">
        <v>260</v>
      </c>
      <c r="P276" s="3"/>
      <c r="Q276" s="64" t="str">
        <f t="shared" si="0"/>
        <v>1</v>
      </c>
      <c r="R276" s="64">
        <f t="shared" si="1"/>
        <v>1</v>
      </c>
      <c r="S276" s="64" t="str">
        <f t="shared" si="2"/>
        <v>0</v>
      </c>
      <c r="T276" s="64">
        <f t="shared" si="3"/>
        <v>0</v>
      </c>
      <c r="U276" s="64" t="str">
        <f t="shared" si="4"/>
        <v>0</v>
      </c>
      <c r="V276" s="64">
        <f t="shared" si="5"/>
        <v>0</v>
      </c>
      <c r="W276" s="64" t="str">
        <f t="shared" si="6"/>
        <v>0</v>
      </c>
      <c r="X276" s="64">
        <f t="shared" si="7"/>
        <v>0</v>
      </c>
      <c r="Y276" s="64" t="str">
        <f t="shared" si="8"/>
        <v>0</v>
      </c>
      <c r="Z276" s="64">
        <f t="shared" si="9"/>
        <v>0</v>
      </c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15.75" customHeight="1">
      <c r="A277" s="90">
        <v>43854.000130960645</v>
      </c>
      <c r="B277" s="70">
        <f>Parâmetros!G266*0.04*46.0055</f>
        <v>7.7289240000000001</v>
      </c>
      <c r="C277" s="85">
        <f t="shared" si="82"/>
        <v>7.7289240000000001</v>
      </c>
      <c r="D277" s="89">
        <f t="shared" si="83"/>
        <v>1.5457847999999998</v>
      </c>
      <c r="E277" s="53" t="str">
        <f t="shared" si="84"/>
        <v>1</v>
      </c>
      <c r="F277" s="62">
        <f t="shared" si="85"/>
        <v>-146.46429910000001</v>
      </c>
      <c r="G277" s="53" t="str">
        <f t="shared" si="86"/>
        <v>0</v>
      </c>
      <c r="H277" s="62">
        <f t="shared" si="87"/>
        <v>-32.232149550000003</v>
      </c>
      <c r="I277" s="53" t="str">
        <f t="shared" si="88"/>
        <v>0</v>
      </c>
      <c r="J277" s="62">
        <f t="shared" si="89"/>
        <v>90.543932093827152</v>
      </c>
      <c r="K277" s="53" t="str">
        <f t="shared" si="90"/>
        <v>0</v>
      </c>
      <c r="L277" s="62">
        <f t="shared" si="91"/>
        <v>82.171297835294112</v>
      </c>
      <c r="M277" s="66" t="str">
        <f t="shared" si="92"/>
        <v>0</v>
      </c>
      <c r="N277" s="69">
        <f t="shared" si="93"/>
        <v>1.5457847999999998</v>
      </c>
      <c r="O277" s="70">
        <v>260</v>
      </c>
      <c r="P277" s="3"/>
      <c r="Q277" s="64" t="str">
        <f t="shared" si="0"/>
        <v>1</v>
      </c>
      <c r="R277" s="64">
        <f t="shared" si="1"/>
        <v>1</v>
      </c>
      <c r="S277" s="64" t="str">
        <f t="shared" si="2"/>
        <v>0</v>
      </c>
      <c r="T277" s="64">
        <f t="shared" si="3"/>
        <v>0</v>
      </c>
      <c r="U277" s="64" t="str">
        <f t="shared" si="4"/>
        <v>0</v>
      </c>
      <c r="V277" s="64">
        <f t="shared" si="5"/>
        <v>0</v>
      </c>
      <c r="W277" s="64" t="str">
        <f t="shared" si="6"/>
        <v>0</v>
      </c>
      <c r="X277" s="64">
        <f t="shared" si="7"/>
        <v>0</v>
      </c>
      <c r="Y277" s="64" t="str">
        <f t="shared" si="8"/>
        <v>0</v>
      </c>
      <c r="Z277" s="64">
        <f t="shared" si="9"/>
        <v>0</v>
      </c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15.75" customHeight="1">
      <c r="A278" s="90">
        <v>43854.041797685182</v>
      </c>
      <c r="B278" s="70">
        <f>Parâmetros!G267*0.04*46.0055</f>
        <v>7.1584558000000005</v>
      </c>
      <c r="C278" s="85">
        <f t="shared" si="82"/>
        <v>7.1584558000000005</v>
      </c>
      <c r="D278" s="89">
        <f t="shared" si="83"/>
        <v>1.4316911600000002</v>
      </c>
      <c r="E278" s="53" t="str">
        <f t="shared" si="84"/>
        <v>1</v>
      </c>
      <c r="F278" s="62">
        <f t="shared" si="85"/>
        <v>-147.020505595</v>
      </c>
      <c r="G278" s="53" t="str">
        <f t="shared" si="86"/>
        <v>0</v>
      </c>
      <c r="H278" s="62">
        <f t="shared" si="87"/>
        <v>-32.510252797500002</v>
      </c>
      <c r="I278" s="53" t="str">
        <f t="shared" si="88"/>
        <v>0</v>
      </c>
      <c r="J278" s="62">
        <f t="shared" si="89"/>
        <v>90.488293837283948</v>
      </c>
      <c r="K278" s="53" t="str">
        <f t="shared" si="90"/>
        <v>0</v>
      </c>
      <c r="L278" s="62">
        <f t="shared" si="91"/>
        <v>82.110895319999997</v>
      </c>
      <c r="M278" s="66" t="str">
        <f t="shared" si="92"/>
        <v>0</v>
      </c>
      <c r="N278" s="69">
        <f t="shared" si="93"/>
        <v>1.4316911600000002</v>
      </c>
      <c r="O278" s="70">
        <v>260</v>
      </c>
      <c r="P278" s="3"/>
      <c r="Q278" s="64" t="str">
        <f t="shared" si="0"/>
        <v>1</v>
      </c>
      <c r="R278" s="64">
        <f t="shared" si="1"/>
        <v>1</v>
      </c>
      <c r="S278" s="64" t="str">
        <f t="shared" si="2"/>
        <v>0</v>
      </c>
      <c r="T278" s="64">
        <f t="shared" si="3"/>
        <v>0</v>
      </c>
      <c r="U278" s="64" t="str">
        <f t="shared" si="4"/>
        <v>0</v>
      </c>
      <c r="V278" s="64">
        <f t="shared" si="5"/>
        <v>0</v>
      </c>
      <c r="W278" s="64" t="str">
        <f t="shared" si="6"/>
        <v>0</v>
      </c>
      <c r="X278" s="64">
        <f t="shared" si="7"/>
        <v>0</v>
      </c>
      <c r="Y278" s="64" t="str">
        <f t="shared" si="8"/>
        <v>0</v>
      </c>
      <c r="Z278" s="64">
        <f t="shared" si="9"/>
        <v>0</v>
      </c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15.75" customHeight="1">
      <c r="A279" s="90">
        <v>43854.083464409719</v>
      </c>
      <c r="B279" s="70">
        <f>Parâmetros!G268*0.04*46.0055</f>
        <v>6.5511831999999997</v>
      </c>
      <c r="C279" s="85">
        <f t="shared" si="82"/>
        <v>6.5511831999999997</v>
      </c>
      <c r="D279" s="89">
        <f t="shared" si="83"/>
        <v>1.3102366399999998</v>
      </c>
      <c r="E279" s="53" t="str">
        <f t="shared" si="84"/>
        <v>1</v>
      </c>
      <c r="F279" s="62">
        <f t="shared" si="85"/>
        <v>-147.61259638000001</v>
      </c>
      <c r="G279" s="53" t="str">
        <f t="shared" si="86"/>
        <v>0</v>
      </c>
      <c r="H279" s="62">
        <f t="shared" si="87"/>
        <v>-32.806298190000007</v>
      </c>
      <c r="I279" s="53" t="str">
        <f t="shared" si="88"/>
        <v>0</v>
      </c>
      <c r="J279" s="62">
        <f t="shared" si="89"/>
        <v>90.429066015802476</v>
      </c>
      <c r="K279" s="53" t="str">
        <f t="shared" si="90"/>
        <v>0</v>
      </c>
      <c r="L279" s="62">
        <f t="shared" si="91"/>
        <v>82.0465958682353</v>
      </c>
      <c r="M279" s="66" t="str">
        <f t="shared" si="92"/>
        <v>0</v>
      </c>
      <c r="N279" s="69">
        <f t="shared" si="93"/>
        <v>1.3102366399999998</v>
      </c>
      <c r="O279" s="70">
        <v>260</v>
      </c>
      <c r="P279" s="3"/>
      <c r="Q279" s="64" t="str">
        <f t="shared" si="0"/>
        <v>1</v>
      </c>
      <c r="R279" s="64">
        <f t="shared" si="1"/>
        <v>1</v>
      </c>
      <c r="S279" s="64" t="str">
        <f t="shared" si="2"/>
        <v>0</v>
      </c>
      <c r="T279" s="64">
        <f t="shared" si="3"/>
        <v>0</v>
      </c>
      <c r="U279" s="64" t="str">
        <f t="shared" si="4"/>
        <v>0</v>
      </c>
      <c r="V279" s="64">
        <f t="shared" si="5"/>
        <v>0</v>
      </c>
      <c r="W279" s="64" t="str">
        <f t="shared" si="6"/>
        <v>0</v>
      </c>
      <c r="X279" s="64">
        <f t="shared" si="7"/>
        <v>0</v>
      </c>
      <c r="Y279" s="64" t="str">
        <f t="shared" si="8"/>
        <v>0</v>
      </c>
      <c r="Z279" s="64">
        <f t="shared" si="9"/>
        <v>0</v>
      </c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15.75" customHeight="1">
      <c r="A280" s="90">
        <v>43854.125131134257</v>
      </c>
      <c r="B280" s="70">
        <f>Parâmetros!G269*0.04*46.0055</f>
        <v>6.0359215999999991</v>
      </c>
      <c r="C280" s="85">
        <f t="shared" si="82"/>
        <v>6.0359215999999991</v>
      </c>
      <c r="D280" s="89">
        <f t="shared" si="83"/>
        <v>1.2071843199999999</v>
      </c>
      <c r="E280" s="53" t="str">
        <f t="shared" si="84"/>
        <v>1</v>
      </c>
      <c r="F280" s="62">
        <f t="shared" si="85"/>
        <v>-148.11497644000002</v>
      </c>
      <c r="G280" s="53" t="str">
        <f t="shared" si="86"/>
        <v>0</v>
      </c>
      <c r="H280" s="62">
        <f t="shared" si="87"/>
        <v>-33.05748822000001</v>
      </c>
      <c r="I280" s="53" t="str">
        <f t="shared" si="88"/>
        <v>0</v>
      </c>
      <c r="J280" s="62">
        <f t="shared" si="89"/>
        <v>90.378812106666658</v>
      </c>
      <c r="K280" s="53" t="str">
        <f t="shared" si="90"/>
        <v>0</v>
      </c>
      <c r="L280" s="62">
        <f t="shared" si="91"/>
        <v>81.992038757647052</v>
      </c>
      <c r="M280" s="66" t="str">
        <f t="shared" si="92"/>
        <v>0</v>
      </c>
      <c r="N280" s="69">
        <f t="shared" si="93"/>
        <v>1.2071843199999999</v>
      </c>
      <c r="O280" s="70">
        <v>260</v>
      </c>
      <c r="P280" s="3"/>
      <c r="Q280" s="64" t="str">
        <f t="shared" si="0"/>
        <v>1</v>
      </c>
      <c r="R280" s="64">
        <f t="shared" si="1"/>
        <v>1</v>
      </c>
      <c r="S280" s="64" t="str">
        <f t="shared" si="2"/>
        <v>0</v>
      </c>
      <c r="T280" s="64">
        <f t="shared" si="3"/>
        <v>0</v>
      </c>
      <c r="U280" s="64" t="str">
        <f t="shared" si="4"/>
        <v>0</v>
      </c>
      <c r="V280" s="64">
        <f t="shared" si="5"/>
        <v>0</v>
      </c>
      <c r="W280" s="64" t="str">
        <f t="shared" si="6"/>
        <v>0</v>
      </c>
      <c r="X280" s="64">
        <f t="shared" si="7"/>
        <v>0</v>
      </c>
      <c r="Y280" s="64" t="str">
        <f t="shared" si="8"/>
        <v>0</v>
      </c>
      <c r="Z280" s="64">
        <f t="shared" si="9"/>
        <v>0</v>
      </c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15.75" customHeight="1">
      <c r="A281" s="90">
        <v>43854.166797858794</v>
      </c>
      <c r="B281" s="70"/>
      <c r="C281" s="85"/>
      <c r="D281" s="89"/>
      <c r="E281" s="53"/>
      <c r="F281" s="62"/>
      <c r="G281" s="53"/>
      <c r="H281" s="62"/>
      <c r="I281" s="53"/>
      <c r="J281" s="62"/>
      <c r="K281" s="53"/>
      <c r="L281" s="62"/>
      <c r="M281" s="66"/>
      <c r="N281" s="69"/>
      <c r="O281" s="70">
        <v>260</v>
      </c>
      <c r="P281" s="3"/>
      <c r="Q281" s="64" t="str">
        <f t="shared" si="0"/>
        <v>1</v>
      </c>
      <c r="R281" s="64">
        <f t="shared" si="1"/>
        <v>1</v>
      </c>
      <c r="S281" s="64" t="str">
        <f t="shared" si="2"/>
        <v>0</v>
      </c>
      <c r="T281" s="64">
        <f t="shared" si="3"/>
        <v>0</v>
      </c>
      <c r="U281" s="64" t="str">
        <f t="shared" si="4"/>
        <v>0</v>
      </c>
      <c r="V281" s="64">
        <f t="shared" si="5"/>
        <v>0</v>
      </c>
      <c r="W281" s="64" t="str">
        <f t="shared" si="6"/>
        <v>0</v>
      </c>
      <c r="X281" s="64">
        <f t="shared" si="7"/>
        <v>0</v>
      </c>
      <c r="Y281" s="64" t="str">
        <f t="shared" si="8"/>
        <v>0</v>
      </c>
      <c r="Z281" s="64">
        <f t="shared" si="9"/>
        <v>0</v>
      </c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15.75" customHeight="1">
      <c r="A282" s="90">
        <v>43854.208464583331</v>
      </c>
      <c r="B282" s="70">
        <f>Parâmetros!G271*0.04*46.0055</f>
        <v>7.1216514000000002</v>
      </c>
      <c r="C282" s="85">
        <f t="shared" ref="C282:C283" si="94">B282</f>
        <v>7.1216514000000002</v>
      </c>
      <c r="D282" s="89">
        <f t="shared" ref="D282:D283" si="95">(((C282-$B$4)/($B$5-$B$4))*($B$7-$B$6))+$B$6</f>
        <v>1.4243302800000002</v>
      </c>
      <c r="E282" s="53" t="str">
        <f t="shared" ref="E282:E283" si="96">IF(AND(D282&lt;=40,D282&gt;=0),"1","0")</f>
        <v>1</v>
      </c>
      <c r="F282" s="62">
        <f t="shared" ref="F282:F283" si="97">(((C282-$C$4)/($C$5-$C$4))*($C$7-$C$6))+$C$6</f>
        <v>-147.05638988500002</v>
      </c>
      <c r="G282" s="53" t="str">
        <f t="shared" ref="G282:G283" si="98">IF(AND(F282&lt;=80,F282&gt;41),"1","0")</f>
        <v>0</v>
      </c>
      <c r="H282" s="62">
        <f t="shared" ref="H282:H283" si="99">(((C282-$D$4)/($D$5-$D$4))*($D$7-$D$6))+$D$6</f>
        <v>-32.528194942500008</v>
      </c>
      <c r="I282" s="53" t="str">
        <f t="shared" ref="I282:I283" si="100">IF(AND(H282&lt;=120,H282&gt;81),"1","0")</f>
        <v>0</v>
      </c>
      <c r="J282" s="62">
        <f t="shared" ref="J282:J283" si="101">(((C282-$E$4)/($E$5-$E$4))*($E$7-$E$6))+$E$6</f>
        <v>90.484704272345681</v>
      </c>
      <c r="K282" s="53" t="str">
        <f t="shared" ref="K282:K283" si="102">IF(AND(J282&lt;=200,J282&gt;121),"1","0")</f>
        <v>0</v>
      </c>
      <c r="L282" s="62">
        <f t="shared" ref="L282:L283" si="103">(((C282-$F$4)/($F$5-$F$4))*($F$7-$F$6))+$F$6</f>
        <v>82.106998383529415</v>
      </c>
      <c r="M282" s="66" t="str">
        <f t="shared" ref="M282:M283" si="104">IF(AND(L282&lt;999,L282&gt;201),"1","0")</f>
        <v>0</v>
      </c>
      <c r="N282" s="69">
        <f t="shared" ref="N282:N283" si="105">(D282*E282)+(F282*G282)+(H282*I282)+(J282*K282)+(L282*M282)</f>
        <v>1.4243302800000002</v>
      </c>
      <c r="O282" s="70">
        <v>260</v>
      </c>
      <c r="P282" s="3"/>
      <c r="Q282" s="64" t="str">
        <f t="shared" si="0"/>
        <v>1</v>
      </c>
      <c r="R282" s="64">
        <f t="shared" si="1"/>
        <v>1</v>
      </c>
      <c r="S282" s="64" t="str">
        <f t="shared" si="2"/>
        <v>0</v>
      </c>
      <c r="T282" s="64">
        <f t="shared" si="3"/>
        <v>0</v>
      </c>
      <c r="U282" s="64" t="str">
        <f t="shared" si="4"/>
        <v>0</v>
      </c>
      <c r="V282" s="64">
        <f t="shared" si="5"/>
        <v>0</v>
      </c>
      <c r="W282" s="64" t="str">
        <f t="shared" si="6"/>
        <v>0</v>
      </c>
      <c r="X282" s="64">
        <f t="shared" si="7"/>
        <v>0</v>
      </c>
      <c r="Y282" s="64" t="str">
        <f t="shared" si="8"/>
        <v>0</v>
      </c>
      <c r="Z282" s="64">
        <f t="shared" si="9"/>
        <v>0</v>
      </c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15.75" customHeight="1">
      <c r="A283" s="90">
        <v>43854.250131307868</v>
      </c>
      <c r="B283" s="70">
        <f>Parâmetros!G272*0.04*46.0055</f>
        <v>9.6059483999999991</v>
      </c>
      <c r="C283" s="85">
        <f t="shared" si="94"/>
        <v>9.6059483999999991</v>
      </c>
      <c r="D283" s="89">
        <f t="shared" si="95"/>
        <v>1.9211896799999997</v>
      </c>
      <c r="E283" s="53" t="str">
        <f t="shared" si="96"/>
        <v>1</v>
      </c>
      <c r="F283" s="62">
        <f t="shared" si="97"/>
        <v>-144.63420031000001</v>
      </c>
      <c r="G283" s="53" t="str">
        <f t="shared" si="98"/>
        <v>0</v>
      </c>
      <c r="H283" s="62">
        <f t="shared" si="99"/>
        <v>-31.317100155000006</v>
      </c>
      <c r="I283" s="53" t="str">
        <f t="shared" si="100"/>
        <v>0</v>
      </c>
      <c r="J283" s="62">
        <f t="shared" si="101"/>
        <v>90.726999905679008</v>
      </c>
      <c r="K283" s="53" t="str">
        <f t="shared" si="102"/>
        <v>0</v>
      </c>
      <c r="L283" s="62">
        <f t="shared" si="103"/>
        <v>82.370041595294111</v>
      </c>
      <c r="M283" s="66" t="str">
        <f t="shared" si="104"/>
        <v>0</v>
      </c>
      <c r="N283" s="69">
        <f t="shared" si="105"/>
        <v>1.9211896799999997</v>
      </c>
      <c r="O283" s="70">
        <v>260</v>
      </c>
      <c r="P283" s="3"/>
      <c r="Q283" s="64" t="str">
        <f t="shared" si="0"/>
        <v>1</v>
      </c>
      <c r="R283" s="64">
        <f t="shared" si="1"/>
        <v>1</v>
      </c>
      <c r="S283" s="64" t="str">
        <f t="shared" si="2"/>
        <v>0</v>
      </c>
      <c r="T283" s="64">
        <f t="shared" si="3"/>
        <v>0</v>
      </c>
      <c r="U283" s="64" t="str">
        <f t="shared" si="4"/>
        <v>0</v>
      </c>
      <c r="V283" s="64">
        <f t="shared" si="5"/>
        <v>0</v>
      </c>
      <c r="W283" s="64" t="str">
        <f t="shared" si="6"/>
        <v>0</v>
      </c>
      <c r="X283" s="64">
        <f t="shared" si="7"/>
        <v>0</v>
      </c>
      <c r="Y283" s="64" t="str">
        <f t="shared" si="8"/>
        <v>0</v>
      </c>
      <c r="Z283" s="64">
        <f t="shared" si="9"/>
        <v>0</v>
      </c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15.75" customHeight="1">
      <c r="A284" s="90">
        <v>43854.291798032405</v>
      </c>
      <c r="B284" s="70"/>
      <c r="C284" s="85"/>
      <c r="D284" s="89"/>
      <c r="E284" s="53"/>
      <c r="F284" s="62"/>
      <c r="G284" s="53"/>
      <c r="H284" s="62"/>
      <c r="I284" s="53"/>
      <c r="J284" s="62"/>
      <c r="K284" s="53"/>
      <c r="L284" s="62"/>
      <c r="M284" s="66"/>
      <c r="N284" s="69"/>
      <c r="O284" s="70">
        <v>260</v>
      </c>
      <c r="P284" s="3"/>
      <c r="Q284" s="64" t="str">
        <f t="shared" si="0"/>
        <v>1</v>
      </c>
      <c r="R284" s="64">
        <f t="shared" si="1"/>
        <v>1</v>
      </c>
      <c r="S284" s="64" t="str">
        <f t="shared" si="2"/>
        <v>0</v>
      </c>
      <c r="T284" s="64">
        <f t="shared" si="3"/>
        <v>0</v>
      </c>
      <c r="U284" s="64" t="str">
        <f t="shared" si="4"/>
        <v>0</v>
      </c>
      <c r="V284" s="64">
        <f t="shared" si="5"/>
        <v>0</v>
      </c>
      <c r="W284" s="64" t="str">
        <f t="shared" si="6"/>
        <v>0</v>
      </c>
      <c r="X284" s="64">
        <f t="shared" si="7"/>
        <v>0</v>
      </c>
      <c r="Y284" s="64" t="str">
        <f t="shared" si="8"/>
        <v>0</v>
      </c>
      <c r="Z284" s="64">
        <f t="shared" si="9"/>
        <v>0</v>
      </c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15.75" customHeight="1">
      <c r="A285" s="90">
        <v>43854.333464756943</v>
      </c>
      <c r="B285" s="70"/>
      <c r="C285" s="85"/>
      <c r="D285" s="89"/>
      <c r="E285" s="53"/>
      <c r="F285" s="62"/>
      <c r="G285" s="53"/>
      <c r="H285" s="62"/>
      <c r="I285" s="53"/>
      <c r="J285" s="62"/>
      <c r="K285" s="53"/>
      <c r="L285" s="62"/>
      <c r="M285" s="66"/>
      <c r="N285" s="69"/>
      <c r="O285" s="70">
        <v>260</v>
      </c>
      <c r="P285" s="3"/>
      <c r="Q285" s="64" t="str">
        <f t="shared" si="0"/>
        <v>1</v>
      </c>
      <c r="R285" s="64">
        <f t="shared" si="1"/>
        <v>1</v>
      </c>
      <c r="S285" s="64" t="str">
        <f t="shared" si="2"/>
        <v>0</v>
      </c>
      <c r="T285" s="64">
        <f t="shared" si="3"/>
        <v>0</v>
      </c>
      <c r="U285" s="64" t="str">
        <f t="shared" si="4"/>
        <v>0</v>
      </c>
      <c r="V285" s="64">
        <f t="shared" si="5"/>
        <v>0</v>
      </c>
      <c r="W285" s="64" t="str">
        <f t="shared" si="6"/>
        <v>0</v>
      </c>
      <c r="X285" s="64">
        <f t="shared" si="7"/>
        <v>0</v>
      </c>
      <c r="Y285" s="64" t="str">
        <f t="shared" si="8"/>
        <v>0</v>
      </c>
      <c r="Z285" s="64">
        <f t="shared" si="9"/>
        <v>0</v>
      </c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15.75" customHeight="1">
      <c r="A286" s="90">
        <v>43854.37513148148</v>
      </c>
      <c r="B286" s="70"/>
      <c r="C286" s="85"/>
      <c r="D286" s="89"/>
      <c r="E286" s="53"/>
      <c r="F286" s="62"/>
      <c r="G286" s="53"/>
      <c r="H286" s="62"/>
      <c r="I286" s="53"/>
      <c r="J286" s="62"/>
      <c r="K286" s="53"/>
      <c r="L286" s="62"/>
      <c r="M286" s="66"/>
      <c r="N286" s="69"/>
      <c r="O286" s="70">
        <v>260</v>
      </c>
      <c r="P286" s="3"/>
      <c r="Q286" s="64" t="str">
        <f t="shared" si="0"/>
        <v>1</v>
      </c>
      <c r="R286" s="64">
        <f t="shared" si="1"/>
        <v>1</v>
      </c>
      <c r="S286" s="64" t="str">
        <f t="shared" si="2"/>
        <v>0</v>
      </c>
      <c r="T286" s="64">
        <f t="shared" si="3"/>
        <v>0</v>
      </c>
      <c r="U286" s="64" t="str">
        <f t="shared" si="4"/>
        <v>0</v>
      </c>
      <c r="V286" s="64">
        <f t="shared" si="5"/>
        <v>0</v>
      </c>
      <c r="W286" s="64" t="str">
        <f t="shared" si="6"/>
        <v>0</v>
      </c>
      <c r="X286" s="64">
        <f t="shared" si="7"/>
        <v>0</v>
      </c>
      <c r="Y286" s="64" t="str">
        <f t="shared" si="8"/>
        <v>0</v>
      </c>
      <c r="Z286" s="64">
        <f t="shared" si="9"/>
        <v>0</v>
      </c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15.75" customHeight="1">
      <c r="A287" s="90">
        <v>43854.416798206017</v>
      </c>
      <c r="B287" s="70">
        <f>Parâmetros!G276*0.04*46.0055</f>
        <v>7.6369129999999998</v>
      </c>
      <c r="C287" s="85">
        <f t="shared" ref="C287:C357" si="106">B287</f>
        <v>7.6369129999999998</v>
      </c>
      <c r="D287" s="89">
        <f t="shared" ref="D287:D357" si="107">(((C287-$B$4)/($B$5-$B$4))*($B$7-$B$6))+$B$6</f>
        <v>1.5273825999999999</v>
      </c>
      <c r="E287" s="53" t="str">
        <f t="shared" ref="E287:E357" si="108">IF(AND(D287&lt;=40,D287&gt;=0),"1","0")</f>
        <v>1</v>
      </c>
      <c r="F287" s="62">
        <f t="shared" ref="F287:F357" si="109">(((C287-$C$4)/($C$5-$C$4))*($C$7-$C$6))+$C$6</f>
        <v>-146.55400982500001</v>
      </c>
      <c r="G287" s="53" t="str">
        <f t="shared" ref="G287:G357" si="110">IF(AND(F287&lt;=80,F287&gt;41),"1","0")</f>
        <v>0</v>
      </c>
      <c r="H287" s="62">
        <f t="shared" ref="H287:H357" si="111">(((C287-$D$4)/($D$5-$D$4))*($D$7-$D$6))+$D$6</f>
        <v>-32.277004912500004</v>
      </c>
      <c r="I287" s="53" t="str">
        <f t="shared" ref="I287:I357" si="112">IF(AND(H287&lt;=120,H287&gt;81),"1","0")</f>
        <v>0</v>
      </c>
      <c r="J287" s="62">
        <f t="shared" ref="J287:J357" si="113">(((C287-$E$4)/($E$5-$E$4))*($E$7-$E$6))+$E$6</f>
        <v>90.534958181481485</v>
      </c>
      <c r="K287" s="53" t="str">
        <f t="shared" ref="K287:K357" si="114">IF(AND(J287&lt;=200,J287&gt;121),"1","0")</f>
        <v>0</v>
      </c>
      <c r="L287" s="62">
        <f t="shared" ref="L287:L357" si="115">(((C287-$F$4)/($F$5-$F$4))*($F$7-$F$6))+$F$6</f>
        <v>82.161555494117664</v>
      </c>
      <c r="M287" s="66" t="str">
        <f t="shared" ref="M287:M357" si="116">IF(AND(L287&lt;999,L287&gt;201),"1","0")</f>
        <v>0</v>
      </c>
      <c r="N287" s="69">
        <f t="shared" ref="N287:N357" si="117">(D287*E287)+(F287*G287)+(H287*I287)+(J287*K287)+(L287*M287)</f>
        <v>1.5273825999999999</v>
      </c>
      <c r="O287" s="70">
        <v>260</v>
      </c>
      <c r="P287" s="3"/>
      <c r="Q287" s="64" t="str">
        <f t="shared" si="0"/>
        <v>1</v>
      </c>
      <c r="R287" s="64">
        <f t="shared" si="1"/>
        <v>1</v>
      </c>
      <c r="S287" s="64" t="str">
        <f t="shared" si="2"/>
        <v>0</v>
      </c>
      <c r="T287" s="64">
        <f t="shared" si="3"/>
        <v>0</v>
      </c>
      <c r="U287" s="64" t="str">
        <f t="shared" si="4"/>
        <v>0</v>
      </c>
      <c r="V287" s="64">
        <f t="shared" si="5"/>
        <v>0</v>
      </c>
      <c r="W287" s="64" t="str">
        <f t="shared" si="6"/>
        <v>0</v>
      </c>
      <c r="X287" s="64">
        <f t="shared" si="7"/>
        <v>0</v>
      </c>
      <c r="Y287" s="64" t="str">
        <f t="shared" si="8"/>
        <v>0</v>
      </c>
      <c r="Z287" s="64">
        <f t="shared" si="9"/>
        <v>0</v>
      </c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15.75" customHeight="1">
      <c r="A288" s="90">
        <v>43854.458464930554</v>
      </c>
      <c r="B288" s="70">
        <f>Parâmetros!G277*0.04*46.0055</f>
        <v>9.3667198000000003</v>
      </c>
      <c r="C288" s="85">
        <f t="shared" si="106"/>
        <v>9.3667198000000003</v>
      </c>
      <c r="D288" s="89">
        <f t="shared" si="107"/>
        <v>1.8733439600000001</v>
      </c>
      <c r="E288" s="53" t="str">
        <f t="shared" si="108"/>
        <v>1</v>
      </c>
      <c r="F288" s="62">
        <f t="shared" si="109"/>
        <v>-144.86744819500001</v>
      </c>
      <c r="G288" s="53" t="str">
        <f t="shared" si="110"/>
        <v>0</v>
      </c>
      <c r="H288" s="62">
        <f t="shared" si="111"/>
        <v>-31.433724097500004</v>
      </c>
      <c r="I288" s="53" t="str">
        <f t="shared" si="112"/>
        <v>0</v>
      </c>
      <c r="J288" s="62">
        <f t="shared" si="113"/>
        <v>90.703667733580247</v>
      </c>
      <c r="K288" s="53" t="str">
        <f t="shared" si="114"/>
        <v>0</v>
      </c>
      <c r="L288" s="62">
        <f t="shared" si="115"/>
        <v>82.344711508235306</v>
      </c>
      <c r="M288" s="66" t="str">
        <f t="shared" si="116"/>
        <v>0</v>
      </c>
      <c r="N288" s="69">
        <f t="shared" si="117"/>
        <v>1.8733439600000001</v>
      </c>
      <c r="O288" s="70">
        <v>260</v>
      </c>
      <c r="P288" s="3"/>
      <c r="Q288" s="64" t="str">
        <f t="shared" si="0"/>
        <v>1</v>
      </c>
      <c r="R288" s="64">
        <f t="shared" si="1"/>
        <v>1</v>
      </c>
      <c r="S288" s="64" t="str">
        <f t="shared" si="2"/>
        <v>0</v>
      </c>
      <c r="T288" s="64">
        <f t="shared" si="3"/>
        <v>0</v>
      </c>
      <c r="U288" s="64" t="str">
        <f t="shared" si="4"/>
        <v>0</v>
      </c>
      <c r="V288" s="64">
        <f t="shared" si="5"/>
        <v>0</v>
      </c>
      <c r="W288" s="64" t="str">
        <f t="shared" si="6"/>
        <v>0</v>
      </c>
      <c r="X288" s="64">
        <f t="shared" si="7"/>
        <v>0</v>
      </c>
      <c r="Y288" s="64" t="str">
        <f t="shared" si="8"/>
        <v>0</v>
      </c>
      <c r="Z288" s="64">
        <f t="shared" si="9"/>
        <v>0</v>
      </c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15.75" customHeight="1">
      <c r="A289" s="90">
        <v>43854.500131655092</v>
      </c>
      <c r="B289" s="70">
        <f>Parâmetros!G278*0.04*46.0055</f>
        <v>9.6059483999999991</v>
      </c>
      <c r="C289" s="85">
        <f t="shared" si="106"/>
        <v>9.6059483999999991</v>
      </c>
      <c r="D289" s="89">
        <f t="shared" si="107"/>
        <v>1.9211896799999997</v>
      </c>
      <c r="E289" s="53" t="str">
        <f t="shared" si="108"/>
        <v>1</v>
      </c>
      <c r="F289" s="62">
        <f t="shared" si="109"/>
        <v>-144.63420031000001</v>
      </c>
      <c r="G289" s="53" t="str">
        <f t="shared" si="110"/>
        <v>0</v>
      </c>
      <c r="H289" s="62">
        <f t="shared" si="111"/>
        <v>-31.317100155000006</v>
      </c>
      <c r="I289" s="53" t="str">
        <f t="shared" si="112"/>
        <v>0</v>
      </c>
      <c r="J289" s="62">
        <f t="shared" si="113"/>
        <v>90.726999905679008</v>
      </c>
      <c r="K289" s="53" t="str">
        <f t="shared" si="114"/>
        <v>0</v>
      </c>
      <c r="L289" s="62">
        <f t="shared" si="115"/>
        <v>82.370041595294111</v>
      </c>
      <c r="M289" s="66" t="str">
        <f t="shared" si="116"/>
        <v>0</v>
      </c>
      <c r="N289" s="69">
        <f t="shared" si="117"/>
        <v>1.9211896799999997</v>
      </c>
      <c r="O289" s="70">
        <v>260</v>
      </c>
      <c r="P289" s="3"/>
      <c r="Q289" s="64" t="str">
        <f t="shared" si="0"/>
        <v>1</v>
      </c>
      <c r="R289" s="64">
        <f t="shared" si="1"/>
        <v>1</v>
      </c>
      <c r="S289" s="64" t="str">
        <f t="shared" si="2"/>
        <v>0</v>
      </c>
      <c r="T289" s="64">
        <f t="shared" si="3"/>
        <v>0</v>
      </c>
      <c r="U289" s="64" t="str">
        <f t="shared" si="4"/>
        <v>0</v>
      </c>
      <c r="V289" s="64">
        <f t="shared" si="5"/>
        <v>0</v>
      </c>
      <c r="W289" s="64" t="str">
        <f t="shared" si="6"/>
        <v>0</v>
      </c>
      <c r="X289" s="64">
        <f t="shared" si="7"/>
        <v>0</v>
      </c>
      <c r="Y289" s="64" t="str">
        <f t="shared" si="8"/>
        <v>0</v>
      </c>
      <c r="Z289" s="64">
        <f t="shared" si="9"/>
        <v>0</v>
      </c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15.75" customHeight="1">
      <c r="A290" s="90">
        <v>43854.541798379629</v>
      </c>
      <c r="B290" s="70">
        <f>Parâmetros!G279*0.04*46.0055</f>
        <v>8.1337723999999998</v>
      </c>
      <c r="C290" s="85">
        <f t="shared" si="106"/>
        <v>8.1337723999999998</v>
      </c>
      <c r="D290" s="89">
        <f t="shared" si="107"/>
        <v>1.62675448</v>
      </c>
      <c r="E290" s="53" t="str">
        <f t="shared" si="108"/>
        <v>1</v>
      </c>
      <c r="F290" s="62">
        <f t="shared" si="109"/>
        <v>-146.06957190999998</v>
      </c>
      <c r="G290" s="53" t="str">
        <f t="shared" si="110"/>
        <v>0</v>
      </c>
      <c r="H290" s="62">
        <f t="shared" si="111"/>
        <v>-32.03478595499999</v>
      </c>
      <c r="I290" s="53" t="str">
        <f t="shared" si="112"/>
        <v>0</v>
      </c>
      <c r="J290" s="62">
        <f t="shared" si="113"/>
        <v>90.583417308148142</v>
      </c>
      <c r="K290" s="53" t="str">
        <f t="shared" si="114"/>
        <v>0</v>
      </c>
      <c r="L290" s="62">
        <f t="shared" si="115"/>
        <v>82.2141641364706</v>
      </c>
      <c r="M290" s="66" t="str">
        <f t="shared" si="116"/>
        <v>0</v>
      </c>
      <c r="N290" s="69">
        <f t="shared" si="117"/>
        <v>1.62675448</v>
      </c>
      <c r="O290" s="70">
        <v>260</v>
      </c>
      <c r="P290" s="3"/>
      <c r="Q290" s="64" t="str">
        <f t="shared" si="0"/>
        <v>1</v>
      </c>
      <c r="R290" s="64">
        <f t="shared" si="1"/>
        <v>1</v>
      </c>
      <c r="S290" s="64" t="str">
        <f t="shared" si="2"/>
        <v>0</v>
      </c>
      <c r="T290" s="64">
        <f t="shared" si="3"/>
        <v>0</v>
      </c>
      <c r="U290" s="64" t="str">
        <f t="shared" si="4"/>
        <v>0</v>
      </c>
      <c r="V290" s="64">
        <f t="shared" si="5"/>
        <v>0</v>
      </c>
      <c r="W290" s="64" t="str">
        <f t="shared" si="6"/>
        <v>0</v>
      </c>
      <c r="X290" s="64">
        <f t="shared" si="7"/>
        <v>0</v>
      </c>
      <c r="Y290" s="64" t="str">
        <f t="shared" si="8"/>
        <v>0</v>
      </c>
      <c r="Z290" s="64">
        <f t="shared" si="9"/>
        <v>0</v>
      </c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15.75" customHeight="1">
      <c r="A291" s="90">
        <v>43854.583465104166</v>
      </c>
      <c r="B291" s="70">
        <f>Parâmetros!G280*0.04*46.0055</f>
        <v>8.1889789999999998</v>
      </c>
      <c r="C291" s="85">
        <f t="shared" si="106"/>
        <v>8.1889789999999998</v>
      </c>
      <c r="D291" s="89">
        <f t="shared" si="107"/>
        <v>1.6377958000000001</v>
      </c>
      <c r="E291" s="53" t="str">
        <f t="shared" si="108"/>
        <v>1</v>
      </c>
      <c r="F291" s="62">
        <f t="shared" si="109"/>
        <v>-146.01574547500002</v>
      </c>
      <c r="G291" s="53" t="str">
        <f t="shared" si="110"/>
        <v>0</v>
      </c>
      <c r="H291" s="62">
        <f t="shared" si="111"/>
        <v>-32.007872737500008</v>
      </c>
      <c r="I291" s="53" t="str">
        <f t="shared" si="112"/>
        <v>0</v>
      </c>
      <c r="J291" s="62">
        <f t="shared" si="113"/>
        <v>90.588801655555557</v>
      </c>
      <c r="K291" s="53" t="str">
        <f t="shared" si="114"/>
        <v>0</v>
      </c>
      <c r="L291" s="62">
        <f t="shared" si="115"/>
        <v>82.220009541176481</v>
      </c>
      <c r="M291" s="66" t="str">
        <f t="shared" si="116"/>
        <v>0</v>
      </c>
      <c r="N291" s="69">
        <f t="shared" si="117"/>
        <v>1.6377958000000001</v>
      </c>
      <c r="O291" s="70">
        <v>260</v>
      </c>
      <c r="P291" s="3"/>
      <c r="Q291" s="64" t="str">
        <f t="shared" si="0"/>
        <v>1</v>
      </c>
      <c r="R291" s="64">
        <f t="shared" si="1"/>
        <v>1</v>
      </c>
      <c r="S291" s="64" t="str">
        <f t="shared" si="2"/>
        <v>0</v>
      </c>
      <c r="T291" s="64">
        <f t="shared" si="3"/>
        <v>0</v>
      </c>
      <c r="U291" s="64" t="str">
        <f t="shared" si="4"/>
        <v>0</v>
      </c>
      <c r="V291" s="64">
        <f t="shared" si="5"/>
        <v>0</v>
      </c>
      <c r="W291" s="64" t="str">
        <f t="shared" si="6"/>
        <v>0</v>
      </c>
      <c r="X291" s="64">
        <f t="shared" si="7"/>
        <v>0</v>
      </c>
      <c r="Y291" s="64" t="str">
        <f t="shared" si="8"/>
        <v>0</v>
      </c>
      <c r="Z291" s="64">
        <f t="shared" si="9"/>
        <v>0</v>
      </c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15.75" customHeight="1">
      <c r="A292" s="90">
        <v>43854.625131828703</v>
      </c>
      <c r="B292" s="70">
        <f>Parâmetros!G281*0.04*46.0055</f>
        <v>8.5018164000000009</v>
      </c>
      <c r="C292" s="85">
        <f t="shared" si="106"/>
        <v>8.5018164000000009</v>
      </c>
      <c r="D292" s="89">
        <f t="shared" si="107"/>
        <v>1.7003632800000001</v>
      </c>
      <c r="E292" s="53" t="str">
        <f t="shared" si="108"/>
        <v>1</v>
      </c>
      <c r="F292" s="62">
        <f t="shared" si="109"/>
        <v>-145.71072901000002</v>
      </c>
      <c r="G292" s="53" t="str">
        <f t="shared" si="110"/>
        <v>0</v>
      </c>
      <c r="H292" s="62">
        <f t="shared" si="111"/>
        <v>-31.855364505000011</v>
      </c>
      <c r="I292" s="53" t="str">
        <f t="shared" si="112"/>
        <v>0</v>
      </c>
      <c r="J292" s="62">
        <f t="shared" si="113"/>
        <v>90.619312957530866</v>
      </c>
      <c r="K292" s="53" t="str">
        <f t="shared" si="114"/>
        <v>0</v>
      </c>
      <c r="L292" s="62">
        <f t="shared" si="115"/>
        <v>82.253133501176492</v>
      </c>
      <c r="M292" s="66" t="str">
        <f t="shared" si="116"/>
        <v>0</v>
      </c>
      <c r="N292" s="69">
        <f t="shared" si="117"/>
        <v>1.7003632800000001</v>
      </c>
      <c r="O292" s="70">
        <v>260</v>
      </c>
      <c r="P292" s="3"/>
      <c r="Q292" s="64" t="str">
        <f t="shared" si="0"/>
        <v>1</v>
      </c>
      <c r="R292" s="64">
        <f t="shared" si="1"/>
        <v>1</v>
      </c>
      <c r="S292" s="64" t="str">
        <f t="shared" si="2"/>
        <v>0</v>
      </c>
      <c r="T292" s="64">
        <f t="shared" si="3"/>
        <v>0</v>
      </c>
      <c r="U292" s="64" t="str">
        <f t="shared" si="4"/>
        <v>0</v>
      </c>
      <c r="V292" s="64">
        <f t="shared" si="5"/>
        <v>0</v>
      </c>
      <c r="W292" s="64" t="str">
        <f t="shared" si="6"/>
        <v>0</v>
      </c>
      <c r="X292" s="64">
        <f t="shared" si="7"/>
        <v>0</v>
      </c>
      <c r="Y292" s="64" t="str">
        <f t="shared" si="8"/>
        <v>0</v>
      </c>
      <c r="Z292" s="64">
        <f t="shared" si="9"/>
        <v>0</v>
      </c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15.75" customHeight="1">
      <c r="A293" s="90">
        <v>43854.66679855324</v>
      </c>
      <c r="B293" s="70">
        <f>Parâmetros!G282*0.04*46.0055</f>
        <v>8.7778493999999991</v>
      </c>
      <c r="C293" s="85">
        <f t="shared" si="106"/>
        <v>8.7778493999999991</v>
      </c>
      <c r="D293" s="89">
        <f t="shared" si="107"/>
        <v>1.7555698799999997</v>
      </c>
      <c r="E293" s="53" t="str">
        <f t="shared" si="108"/>
        <v>1</v>
      </c>
      <c r="F293" s="62">
        <f t="shared" si="109"/>
        <v>-145.44159683499998</v>
      </c>
      <c r="G293" s="53" t="str">
        <f t="shared" si="110"/>
        <v>0</v>
      </c>
      <c r="H293" s="62">
        <f t="shared" si="111"/>
        <v>-31.720798417499992</v>
      </c>
      <c r="I293" s="53" t="str">
        <f t="shared" si="112"/>
        <v>0</v>
      </c>
      <c r="J293" s="62">
        <f t="shared" si="113"/>
        <v>90.646234694567895</v>
      </c>
      <c r="K293" s="53" t="str">
        <f t="shared" si="114"/>
        <v>0</v>
      </c>
      <c r="L293" s="62">
        <f t="shared" si="115"/>
        <v>82.282360524705879</v>
      </c>
      <c r="M293" s="66" t="str">
        <f t="shared" si="116"/>
        <v>0</v>
      </c>
      <c r="N293" s="69">
        <f t="shared" si="117"/>
        <v>1.7555698799999997</v>
      </c>
      <c r="O293" s="70">
        <v>260</v>
      </c>
      <c r="P293" s="3"/>
      <c r="Q293" s="64" t="str">
        <f t="shared" si="0"/>
        <v>1</v>
      </c>
      <c r="R293" s="64">
        <f t="shared" si="1"/>
        <v>1</v>
      </c>
      <c r="S293" s="64" t="str">
        <f t="shared" si="2"/>
        <v>0</v>
      </c>
      <c r="T293" s="64">
        <f t="shared" si="3"/>
        <v>0</v>
      </c>
      <c r="U293" s="64" t="str">
        <f t="shared" si="4"/>
        <v>0</v>
      </c>
      <c r="V293" s="64">
        <f t="shared" si="5"/>
        <v>0</v>
      </c>
      <c r="W293" s="64" t="str">
        <f t="shared" si="6"/>
        <v>0</v>
      </c>
      <c r="X293" s="64">
        <f t="shared" si="7"/>
        <v>0</v>
      </c>
      <c r="Y293" s="64" t="str">
        <f t="shared" si="8"/>
        <v>0</v>
      </c>
      <c r="Z293" s="64">
        <f t="shared" si="9"/>
        <v>0</v>
      </c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15.75" customHeight="1">
      <c r="A294" s="90">
        <v>43854.708465277778</v>
      </c>
      <c r="B294" s="70">
        <f>Parâmetros!G283*0.04*46.0055</f>
        <v>10.489254000000001</v>
      </c>
      <c r="C294" s="85">
        <f t="shared" si="106"/>
        <v>10.489254000000001</v>
      </c>
      <c r="D294" s="89">
        <f t="shared" si="107"/>
        <v>2.0978508000000002</v>
      </c>
      <c r="E294" s="53" t="str">
        <f t="shared" si="108"/>
        <v>1</v>
      </c>
      <c r="F294" s="62">
        <f t="shared" si="109"/>
        <v>-143.77297735000002</v>
      </c>
      <c r="G294" s="53" t="str">
        <f t="shared" si="110"/>
        <v>0</v>
      </c>
      <c r="H294" s="62">
        <f t="shared" si="111"/>
        <v>-30.88648867500001</v>
      </c>
      <c r="I294" s="53" t="str">
        <f t="shared" si="112"/>
        <v>0</v>
      </c>
      <c r="J294" s="62">
        <f t="shared" si="113"/>
        <v>90.813149464197522</v>
      </c>
      <c r="K294" s="53" t="str">
        <f t="shared" si="114"/>
        <v>0</v>
      </c>
      <c r="L294" s="62">
        <f t="shared" si="115"/>
        <v>82.463568070588238</v>
      </c>
      <c r="M294" s="66" t="str">
        <f t="shared" si="116"/>
        <v>0</v>
      </c>
      <c r="N294" s="69">
        <f t="shared" si="117"/>
        <v>2.0978508000000002</v>
      </c>
      <c r="O294" s="70">
        <v>260</v>
      </c>
      <c r="P294" s="3"/>
      <c r="Q294" s="64" t="str">
        <f t="shared" si="0"/>
        <v>1</v>
      </c>
      <c r="R294" s="64">
        <f t="shared" si="1"/>
        <v>1</v>
      </c>
      <c r="S294" s="64" t="str">
        <f t="shared" si="2"/>
        <v>0</v>
      </c>
      <c r="T294" s="64">
        <f t="shared" si="3"/>
        <v>0</v>
      </c>
      <c r="U294" s="64" t="str">
        <f t="shared" si="4"/>
        <v>0</v>
      </c>
      <c r="V294" s="64">
        <f t="shared" si="5"/>
        <v>0</v>
      </c>
      <c r="W294" s="64" t="str">
        <f t="shared" si="6"/>
        <v>0</v>
      </c>
      <c r="X294" s="64">
        <f t="shared" si="7"/>
        <v>0</v>
      </c>
      <c r="Y294" s="64" t="str">
        <f t="shared" si="8"/>
        <v>0</v>
      </c>
      <c r="Z294" s="64">
        <f t="shared" si="9"/>
        <v>0</v>
      </c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15.75" customHeight="1">
      <c r="A295" s="90">
        <v>43854.750132002315</v>
      </c>
      <c r="B295" s="70">
        <f>Parâmetros!G284*0.04*46.0055</f>
        <v>15.0529996</v>
      </c>
      <c r="C295" s="85">
        <f t="shared" si="106"/>
        <v>15.0529996</v>
      </c>
      <c r="D295" s="89">
        <f t="shared" si="107"/>
        <v>3.0105999199999998</v>
      </c>
      <c r="E295" s="53" t="str">
        <f t="shared" si="108"/>
        <v>1</v>
      </c>
      <c r="F295" s="62">
        <f t="shared" si="109"/>
        <v>-139.32332539000001</v>
      </c>
      <c r="G295" s="53" t="str">
        <f t="shared" si="110"/>
        <v>0</v>
      </c>
      <c r="H295" s="62">
        <f t="shared" si="111"/>
        <v>-28.661662695000004</v>
      </c>
      <c r="I295" s="53" t="str">
        <f t="shared" si="112"/>
        <v>0</v>
      </c>
      <c r="J295" s="62">
        <f t="shared" si="113"/>
        <v>91.258255516543215</v>
      </c>
      <c r="K295" s="53" t="str">
        <f t="shared" si="114"/>
        <v>0</v>
      </c>
      <c r="L295" s="62">
        <f t="shared" si="115"/>
        <v>82.94678819294117</v>
      </c>
      <c r="M295" s="66" t="str">
        <f t="shared" si="116"/>
        <v>0</v>
      </c>
      <c r="N295" s="69">
        <f t="shared" si="117"/>
        <v>3.0105999199999998</v>
      </c>
      <c r="O295" s="70">
        <v>260</v>
      </c>
      <c r="P295" s="3"/>
      <c r="Q295" s="64" t="str">
        <f t="shared" si="0"/>
        <v>1</v>
      </c>
      <c r="R295" s="64">
        <f t="shared" si="1"/>
        <v>1</v>
      </c>
      <c r="S295" s="64" t="str">
        <f t="shared" si="2"/>
        <v>0</v>
      </c>
      <c r="T295" s="64">
        <f t="shared" si="3"/>
        <v>0</v>
      </c>
      <c r="U295" s="64" t="str">
        <f t="shared" si="4"/>
        <v>0</v>
      </c>
      <c r="V295" s="64">
        <f t="shared" si="5"/>
        <v>0</v>
      </c>
      <c r="W295" s="64" t="str">
        <f t="shared" si="6"/>
        <v>0</v>
      </c>
      <c r="X295" s="64">
        <f t="shared" si="7"/>
        <v>0</v>
      </c>
      <c r="Y295" s="64" t="str">
        <f t="shared" si="8"/>
        <v>0</v>
      </c>
      <c r="Z295" s="64">
        <f t="shared" si="9"/>
        <v>0</v>
      </c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15.75" customHeight="1">
      <c r="A296" s="90">
        <v>43854.791798726852</v>
      </c>
      <c r="B296" s="70">
        <f>Parâmetros!G285*0.04*46.0055</f>
        <v>15.365837000000001</v>
      </c>
      <c r="C296" s="85">
        <f t="shared" si="106"/>
        <v>15.365837000000001</v>
      </c>
      <c r="D296" s="89">
        <f t="shared" si="107"/>
        <v>3.0731674000000004</v>
      </c>
      <c r="E296" s="53" t="str">
        <f t="shared" si="108"/>
        <v>1</v>
      </c>
      <c r="F296" s="62">
        <f t="shared" si="109"/>
        <v>-139.01830892499999</v>
      </c>
      <c r="G296" s="53" t="str">
        <f t="shared" si="110"/>
        <v>0</v>
      </c>
      <c r="H296" s="62">
        <f t="shared" si="111"/>
        <v>-28.509154462499993</v>
      </c>
      <c r="I296" s="53" t="str">
        <f t="shared" si="112"/>
        <v>0</v>
      </c>
      <c r="J296" s="62">
        <f t="shared" si="113"/>
        <v>91.288766818518525</v>
      </c>
      <c r="K296" s="53" t="str">
        <f t="shared" si="114"/>
        <v>0</v>
      </c>
      <c r="L296" s="62">
        <f t="shared" si="115"/>
        <v>82.979912152941182</v>
      </c>
      <c r="M296" s="66" t="str">
        <f t="shared" si="116"/>
        <v>0</v>
      </c>
      <c r="N296" s="69">
        <f t="shared" si="117"/>
        <v>3.0731674000000004</v>
      </c>
      <c r="O296" s="70">
        <v>260</v>
      </c>
      <c r="P296" s="3"/>
      <c r="Q296" s="64" t="str">
        <f t="shared" si="0"/>
        <v>1</v>
      </c>
      <c r="R296" s="64">
        <f t="shared" si="1"/>
        <v>1</v>
      </c>
      <c r="S296" s="64" t="str">
        <f t="shared" si="2"/>
        <v>0</v>
      </c>
      <c r="T296" s="64">
        <f t="shared" si="3"/>
        <v>0</v>
      </c>
      <c r="U296" s="64" t="str">
        <f t="shared" si="4"/>
        <v>0</v>
      </c>
      <c r="V296" s="64">
        <f t="shared" si="5"/>
        <v>0</v>
      </c>
      <c r="W296" s="64" t="str">
        <f t="shared" si="6"/>
        <v>0</v>
      </c>
      <c r="X296" s="64">
        <f t="shared" si="7"/>
        <v>0</v>
      </c>
      <c r="Y296" s="64" t="str">
        <f t="shared" si="8"/>
        <v>0</v>
      </c>
      <c r="Z296" s="64">
        <f t="shared" si="9"/>
        <v>0</v>
      </c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15.75" customHeight="1">
      <c r="A297" s="90">
        <v>43854.833465451389</v>
      </c>
      <c r="B297" s="70">
        <f>Parâmetros!G286*0.04*46.0055</f>
        <v>15.954707399999998</v>
      </c>
      <c r="C297" s="85">
        <f t="shared" si="106"/>
        <v>15.954707399999998</v>
      </c>
      <c r="D297" s="89">
        <f t="shared" si="107"/>
        <v>3.1909414799999998</v>
      </c>
      <c r="E297" s="53" t="str">
        <f t="shared" si="108"/>
        <v>1</v>
      </c>
      <c r="F297" s="62">
        <f t="shared" si="109"/>
        <v>-138.44416028500001</v>
      </c>
      <c r="G297" s="53" t="str">
        <f t="shared" si="110"/>
        <v>0</v>
      </c>
      <c r="H297" s="62">
        <f t="shared" si="111"/>
        <v>-28.222080142500005</v>
      </c>
      <c r="I297" s="53" t="str">
        <f t="shared" si="112"/>
        <v>0</v>
      </c>
      <c r="J297" s="62">
        <f t="shared" si="113"/>
        <v>91.346199857530863</v>
      </c>
      <c r="K297" s="53" t="str">
        <f t="shared" si="114"/>
        <v>0</v>
      </c>
      <c r="L297" s="62">
        <f t="shared" si="115"/>
        <v>83.042263136470581</v>
      </c>
      <c r="M297" s="66" t="str">
        <f t="shared" si="116"/>
        <v>0</v>
      </c>
      <c r="N297" s="69">
        <f t="shared" si="117"/>
        <v>3.1909414799999998</v>
      </c>
      <c r="O297" s="70">
        <v>260</v>
      </c>
      <c r="P297" s="3"/>
      <c r="Q297" s="64" t="str">
        <f t="shared" si="0"/>
        <v>1</v>
      </c>
      <c r="R297" s="64">
        <f t="shared" si="1"/>
        <v>1</v>
      </c>
      <c r="S297" s="64" t="str">
        <f t="shared" si="2"/>
        <v>0</v>
      </c>
      <c r="T297" s="64">
        <f t="shared" si="3"/>
        <v>0</v>
      </c>
      <c r="U297" s="64" t="str">
        <f t="shared" si="4"/>
        <v>0</v>
      </c>
      <c r="V297" s="64">
        <f t="shared" si="5"/>
        <v>0</v>
      </c>
      <c r="W297" s="64" t="str">
        <f t="shared" si="6"/>
        <v>0</v>
      </c>
      <c r="X297" s="64">
        <f t="shared" si="7"/>
        <v>0</v>
      </c>
      <c r="Y297" s="64" t="str">
        <f t="shared" si="8"/>
        <v>0</v>
      </c>
      <c r="Z297" s="64">
        <f t="shared" si="9"/>
        <v>0</v>
      </c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15.75" customHeight="1">
      <c r="A298" s="90">
        <v>43854.875132175926</v>
      </c>
      <c r="B298" s="70">
        <f>Parâmetros!G287*0.04*46.0055</f>
        <v>13.930465399999999</v>
      </c>
      <c r="C298" s="85">
        <f t="shared" si="106"/>
        <v>13.930465399999999</v>
      </c>
      <c r="D298" s="89">
        <f t="shared" si="107"/>
        <v>2.7860930800000001</v>
      </c>
      <c r="E298" s="53" t="str">
        <f t="shared" si="108"/>
        <v>1</v>
      </c>
      <c r="F298" s="62">
        <f t="shared" si="109"/>
        <v>-140.417796235</v>
      </c>
      <c r="G298" s="53" t="str">
        <f t="shared" si="110"/>
        <v>0</v>
      </c>
      <c r="H298" s="62">
        <f t="shared" si="111"/>
        <v>-29.208898117499999</v>
      </c>
      <c r="I298" s="53" t="str">
        <f t="shared" si="112"/>
        <v>0</v>
      </c>
      <c r="J298" s="62">
        <f t="shared" si="113"/>
        <v>91.148773785925925</v>
      </c>
      <c r="K298" s="53" t="str">
        <f t="shared" si="114"/>
        <v>0</v>
      </c>
      <c r="L298" s="62">
        <f t="shared" si="115"/>
        <v>82.827931630588239</v>
      </c>
      <c r="M298" s="66" t="str">
        <f t="shared" si="116"/>
        <v>0</v>
      </c>
      <c r="N298" s="69">
        <f t="shared" si="117"/>
        <v>2.7860930800000001</v>
      </c>
      <c r="O298" s="70">
        <v>260</v>
      </c>
      <c r="P298" s="3"/>
      <c r="Q298" s="64" t="str">
        <f t="shared" si="0"/>
        <v>1</v>
      </c>
      <c r="R298" s="64">
        <f t="shared" si="1"/>
        <v>1</v>
      </c>
      <c r="S298" s="64" t="str">
        <f t="shared" si="2"/>
        <v>0</v>
      </c>
      <c r="T298" s="64">
        <f t="shared" si="3"/>
        <v>0</v>
      </c>
      <c r="U298" s="64" t="str">
        <f t="shared" si="4"/>
        <v>0</v>
      </c>
      <c r="V298" s="64">
        <f t="shared" si="5"/>
        <v>0</v>
      </c>
      <c r="W298" s="64" t="str">
        <f t="shared" si="6"/>
        <v>0</v>
      </c>
      <c r="X298" s="64">
        <f t="shared" si="7"/>
        <v>0</v>
      </c>
      <c r="Y298" s="64" t="str">
        <f t="shared" si="8"/>
        <v>0</v>
      </c>
      <c r="Z298" s="64">
        <f t="shared" si="9"/>
        <v>0</v>
      </c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15.75" customHeight="1">
      <c r="A299" s="90">
        <v>43854.916798900464</v>
      </c>
      <c r="B299" s="70">
        <f>Parâmetros!G288*0.04*46.0055</f>
        <v>11.979832200000001</v>
      </c>
      <c r="C299" s="85">
        <f t="shared" si="106"/>
        <v>11.979832200000001</v>
      </c>
      <c r="D299" s="89">
        <f t="shared" si="107"/>
        <v>2.3959664400000005</v>
      </c>
      <c r="E299" s="53" t="str">
        <f t="shared" si="108"/>
        <v>1</v>
      </c>
      <c r="F299" s="62">
        <f t="shared" si="109"/>
        <v>-142.31966360499999</v>
      </c>
      <c r="G299" s="53" t="str">
        <f t="shared" si="110"/>
        <v>0</v>
      </c>
      <c r="H299" s="62">
        <f t="shared" si="111"/>
        <v>-30.159831802499994</v>
      </c>
      <c r="I299" s="53" t="str">
        <f t="shared" si="112"/>
        <v>0</v>
      </c>
      <c r="J299" s="62">
        <f t="shared" si="113"/>
        <v>90.958526844197522</v>
      </c>
      <c r="K299" s="53" t="str">
        <f t="shared" si="114"/>
        <v>0</v>
      </c>
      <c r="L299" s="62">
        <f t="shared" si="115"/>
        <v>82.621393997647047</v>
      </c>
      <c r="M299" s="66" t="str">
        <f t="shared" si="116"/>
        <v>0</v>
      </c>
      <c r="N299" s="69">
        <f t="shared" si="117"/>
        <v>2.3959664400000005</v>
      </c>
      <c r="O299" s="70">
        <v>260</v>
      </c>
      <c r="P299" s="3"/>
      <c r="Q299" s="64" t="str">
        <f t="shared" si="0"/>
        <v>1</v>
      </c>
      <c r="R299" s="64">
        <f t="shared" si="1"/>
        <v>1</v>
      </c>
      <c r="S299" s="64" t="str">
        <f t="shared" si="2"/>
        <v>0</v>
      </c>
      <c r="T299" s="64">
        <f t="shared" si="3"/>
        <v>0</v>
      </c>
      <c r="U299" s="64" t="str">
        <f t="shared" si="4"/>
        <v>0</v>
      </c>
      <c r="V299" s="64">
        <f t="shared" si="5"/>
        <v>0</v>
      </c>
      <c r="W299" s="64" t="str">
        <f t="shared" si="6"/>
        <v>0</v>
      </c>
      <c r="X299" s="64">
        <f t="shared" si="7"/>
        <v>0</v>
      </c>
      <c r="Y299" s="64" t="str">
        <f t="shared" si="8"/>
        <v>0</v>
      </c>
      <c r="Z299" s="64">
        <f t="shared" si="9"/>
        <v>0</v>
      </c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15.75" customHeight="1">
      <c r="A300" s="90">
        <v>43854.958465625001</v>
      </c>
      <c r="B300" s="70">
        <f>Parâmetros!G289*0.04*46.0055</f>
        <v>9.7899703999999996</v>
      </c>
      <c r="C300" s="85">
        <f t="shared" si="106"/>
        <v>9.7899703999999996</v>
      </c>
      <c r="D300" s="89">
        <f t="shared" si="107"/>
        <v>1.9579940799999997</v>
      </c>
      <c r="E300" s="53" t="str">
        <f t="shared" si="108"/>
        <v>1</v>
      </c>
      <c r="F300" s="62">
        <f t="shared" si="109"/>
        <v>-144.45477886</v>
      </c>
      <c r="G300" s="53" t="str">
        <f t="shared" si="110"/>
        <v>0</v>
      </c>
      <c r="H300" s="62">
        <f t="shared" si="111"/>
        <v>-31.227389430000002</v>
      </c>
      <c r="I300" s="53" t="str">
        <f t="shared" si="112"/>
        <v>0</v>
      </c>
      <c r="J300" s="62">
        <f t="shared" si="113"/>
        <v>90.74494773037037</v>
      </c>
      <c r="K300" s="53" t="str">
        <f t="shared" si="114"/>
        <v>0</v>
      </c>
      <c r="L300" s="62">
        <f t="shared" si="115"/>
        <v>82.38952627764705</v>
      </c>
      <c r="M300" s="66" t="str">
        <f t="shared" si="116"/>
        <v>0</v>
      </c>
      <c r="N300" s="69">
        <f t="shared" si="117"/>
        <v>1.9579940799999997</v>
      </c>
      <c r="O300" s="70">
        <v>260</v>
      </c>
      <c r="P300" s="3"/>
      <c r="Q300" s="64" t="str">
        <f t="shared" si="0"/>
        <v>1</v>
      </c>
      <c r="R300" s="64">
        <f t="shared" si="1"/>
        <v>1</v>
      </c>
      <c r="S300" s="64" t="str">
        <f t="shared" si="2"/>
        <v>0</v>
      </c>
      <c r="T300" s="64">
        <f t="shared" si="3"/>
        <v>0</v>
      </c>
      <c r="U300" s="64" t="str">
        <f t="shared" si="4"/>
        <v>0</v>
      </c>
      <c r="V300" s="64">
        <f t="shared" si="5"/>
        <v>0</v>
      </c>
      <c r="W300" s="64" t="str">
        <f t="shared" si="6"/>
        <v>0</v>
      </c>
      <c r="X300" s="64">
        <f t="shared" si="7"/>
        <v>0</v>
      </c>
      <c r="Y300" s="64" t="str">
        <f t="shared" si="8"/>
        <v>0</v>
      </c>
      <c r="Z300" s="64">
        <f t="shared" si="9"/>
        <v>0</v>
      </c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15.75" customHeight="1">
      <c r="A301" s="90">
        <v>43855.000132349538</v>
      </c>
      <c r="B301" s="70">
        <f>Parâmetros!G290*0.04*46.0055</f>
        <v>8.9250669999999985</v>
      </c>
      <c r="C301" s="85">
        <f t="shared" si="106"/>
        <v>8.9250669999999985</v>
      </c>
      <c r="D301" s="89">
        <f t="shared" si="107"/>
        <v>1.7850133999999998</v>
      </c>
      <c r="E301" s="53" t="str">
        <f t="shared" si="108"/>
        <v>1</v>
      </c>
      <c r="F301" s="62">
        <f t="shared" si="109"/>
        <v>-145.29805967499999</v>
      </c>
      <c r="G301" s="53" t="str">
        <f t="shared" si="110"/>
        <v>0</v>
      </c>
      <c r="H301" s="62">
        <f t="shared" si="111"/>
        <v>-31.649029837499995</v>
      </c>
      <c r="I301" s="53" t="str">
        <f t="shared" si="112"/>
        <v>0</v>
      </c>
      <c r="J301" s="62">
        <f t="shared" si="113"/>
        <v>90.66059295432099</v>
      </c>
      <c r="K301" s="53" t="str">
        <f t="shared" si="114"/>
        <v>0</v>
      </c>
      <c r="L301" s="62">
        <f t="shared" si="115"/>
        <v>82.297948270588236</v>
      </c>
      <c r="M301" s="66" t="str">
        <f t="shared" si="116"/>
        <v>0</v>
      </c>
      <c r="N301" s="69">
        <f t="shared" si="117"/>
        <v>1.7850133999999998</v>
      </c>
      <c r="O301" s="70">
        <v>260</v>
      </c>
      <c r="P301" s="3"/>
      <c r="Q301" s="64" t="str">
        <f t="shared" si="0"/>
        <v>1</v>
      </c>
      <c r="R301" s="64">
        <f t="shared" si="1"/>
        <v>1</v>
      </c>
      <c r="S301" s="64" t="str">
        <f t="shared" si="2"/>
        <v>0</v>
      </c>
      <c r="T301" s="64">
        <f t="shared" si="3"/>
        <v>0</v>
      </c>
      <c r="U301" s="64" t="str">
        <f t="shared" si="4"/>
        <v>0</v>
      </c>
      <c r="V301" s="64">
        <f t="shared" si="5"/>
        <v>0</v>
      </c>
      <c r="W301" s="64" t="str">
        <f t="shared" si="6"/>
        <v>0</v>
      </c>
      <c r="X301" s="64">
        <f t="shared" si="7"/>
        <v>0</v>
      </c>
      <c r="Y301" s="64" t="str">
        <f t="shared" si="8"/>
        <v>0</v>
      </c>
      <c r="Z301" s="64">
        <f t="shared" si="9"/>
        <v>0</v>
      </c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15.75" customHeight="1">
      <c r="A302" s="90">
        <v>43855.041799074075</v>
      </c>
      <c r="B302" s="70">
        <f>Parâmetros!G291*0.04*46.0055</f>
        <v>7.7473261999999989</v>
      </c>
      <c r="C302" s="85">
        <f t="shared" si="106"/>
        <v>7.7473261999999989</v>
      </c>
      <c r="D302" s="89">
        <f t="shared" si="107"/>
        <v>1.5494652399999997</v>
      </c>
      <c r="E302" s="53" t="str">
        <f t="shared" si="108"/>
        <v>1</v>
      </c>
      <c r="F302" s="62">
        <f t="shared" si="109"/>
        <v>-146.44635695499997</v>
      </c>
      <c r="G302" s="53" t="str">
        <f t="shared" si="110"/>
        <v>0</v>
      </c>
      <c r="H302" s="62">
        <f t="shared" si="111"/>
        <v>-32.223178477499985</v>
      </c>
      <c r="I302" s="53" t="str">
        <f t="shared" si="112"/>
        <v>0</v>
      </c>
      <c r="J302" s="62">
        <f t="shared" si="113"/>
        <v>90.5457268762963</v>
      </c>
      <c r="K302" s="53" t="str">
        <f t="shared" si="114"/>
        <v>0</v>
      </c>
      <c r="L302" s="62">
        <f t="shared" si="115"/>
        <v>82.173246303529424</v>
      </c>
      <c r="M302" s="66" t="str">
        <f t="shared" si="116"/>
        <v>0</v>
      </c>
      <c r="N302" s="69">
        <f t="shared" si="117"/>
        <v>1.5494652399999997</v>
      </c>
      <c r="O302" s="70">
        <v>260</v>
      </c>
      <c r="P302" s="3"/>
      <c r="Q302" s="64" t="str">
        <f t="shared" si="0"/>
        <v>1</v>
      </c>
      <c r="R302" s="64">
        <f t="shared" si="1"/>
        <v>1</v>
      </c>
      <c r="S302" s="64" t="str">
        <f t="shared" si="2"/>
        <v>0</v>
      </c>
      <c r="T302" s="64">
        <f t="shared" si="3"/>
        <v>0</v>
      </c>
      <c r="U302" s="64" t="str">
        <f t="shared" si="4"/>
        <v>0</v>
      </c>
      <c r="V302" s="64">
        <f t="shared" si="5"/>
        <v>0</v>
      </c>
      <c r="W302" s="64" t="str">
        <f t="shared" si="6"/>
        <v>0</v>
      </c>
      <c r="X302" s="64">
        <f t="shared" si="7"/>
        <v>0</v>
      </c>
      <c r="Y302" s="64" t="str">
        <f t="shared" si="8"/>
        <v>0</v>
      </c>
      <c r="Z302" s="64">
        <f t="shared" si="9"/>
        <v>0</v>
      </c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15.75" customHeight="1">
      <c r="A303" s="90">
        <v>43855.083465798612</v>
      </c>
      <c r="B303" s="70">
        <f>Parâmetros!G292*0.04*46.0055</f>
        <v>7.3056734000000008</v>
      </c>
      <c r="C303" s="85">
        <f t="shared" si="106"/>
        <v>7.3056734000000008</v>
      </c>
      <c r="D303" s="89">
        <f t="shared" si="107"/>
        <v>1.4611346800000002</v>
      </c>
      <c r="E303" s="53" t="str">
        <f t="shared" si="108"/>
        <v>1</v>
      </c>
      <c r="F303" s="62">
        <f t="shared" si="109"/>
        <v>-146.87696843500001</v>
      </c>
      <c r="G303" s="53" t="str">
        <f t="shared" si="110"/>
        <v>0</v>
      </c>
      <c r="H303" s="62">
        <f t="shared" si="111"/>
        <v>-32.438484217500005</v>
      </c>
      <c r="I303" s="53" t="str">
        <f t="shared" si="112"/>
        <v>0</v>
      </c>
      <c r="J303" s="62">
        <f t="shared" si="113"/>
        <v>90.502652097037043</v>
      </c>
      <c r="K303" s="53" t="str">
        <f t="shared" si="114"/>
        <v>0</v>
      </c>
      <c r="L303" s="62">
        <f t="shared" si="115"/>
        <v>82.12648306588234</v>
      </c>
      <c r="M303" s="66" t="str">
        <f t="shared" si="116"/>
        <v>0</v>
      </c>
      <c r="N303" s="69">
        <f t="shared" si="117"/>
        <v>1.4611346800000002</v>
      </c>
      <c r="O303" s="70">
        <v>260</v>
      </c>
      <c r="P303" s="3"/>
      <c r="Q303" s="64" t="str">
        <f t="shared" si="0"/>
        <v>1</v>
      </c>
      <c r="R303" s="64">
        <f t="shared" si="1"/>
        <v>1</v>
      </c>
      <c r="S303" s="64" t="str">
        <f t="shared" si="2"/>
        <v>0</v>
      </c>
      <c r="T303" s="64">
        <f t="shared" si="3"/>
        <v>0</v>
      </c>
      <c r="U303" s="64" t="str">
        <f t="shared" si="4"/>
        <v>0</v>
      </c>
      <c r="V303" s="64">
        <f t="shared" si="5"/>
        <v>0</v>
      </c>
      <c r="W303" s="64" t="str">
        <f t="shared" si="6"/>
        <v>0</v>
      </c>
      <c r="X303" s="64">
        <f t="shared" si="7"/>
        <v>0</v>
      </c>
      <c r="Y303" s="64" t="str">
        <f t="shared" si="8"/>
        <v>0</v>
      </c>
      <c r="Z303" s="64">
        <f t="shared" si="9"/>
        <v>0</v>
      </c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15.75" customHeight="1">
      <c r="A304" s="90">
        <v>43855.12513252315</v>
      </c>
      <c r="B304" s="70">
        <f>Parâmetros!G293*0.04*46.0055</f>
        <v>6.3487590000000003</v>
      </c>
      <c r="C304" s="85">
        <f t="shared" si="106"/>
        <v>6.3487590000000003</v>
      </c>
      <c r="D304" s="89">
        <f t="shared" si="107"/>
        <v>1.2697517999999999</v>
      </c>
      <c r="E304" s="53" t="str">
        <f t="shared" si="108"/>
        <v>1</v>
      </c>
      <c r="F304" s="62">
        <f t="shared" si="109"/>
        <v>-147.809959975</v>
      </c>
      <c r="G304" s="53" t="str">
        <f t="shared" si="110"/>
        <v>0</v>
      </c>
      <c r="H304" s="62">
        <f t="shared" si="111"/>
        <v>-32.904979987499999</v>
      </c>
      <c r="I304" s="53" t="str">
        <f t="shared" si="112"/>
        <v>0</v>
      </c>
      <c r="J304" s="62">
        <f t="shared" si="113"/>
        <v>90.409323408641967</v>
      </c>
      <c r="K304" s="53" t="str">
        <f t="shared" si="114"/>
        <v>0</v>
      </c>
      <c r="L304" s="62">
        <f t="shared" si="115"/>
        <v>82.025162717647049</v>
      </c>
      <c r="M304" s="66" t="str">
        <f t="shared" si="116"/>
        <v>0</v>
      </c>
      <c r="N304" s="69">
        <f t="shared" si="117"/>
        <v>1.2697517999999999</v>
      </c>
      <c r="O304" s="70">
        <v>260</v>
      </c>
      <c r="P304" s="3"/>
      <c r="Q304" s="64" t="str">
        <f t="shared" si="0"/>
        <v>1</v>
      </c>
      <c r="R304" s="64">
        <f t="shared" si="1"/>
        <v>1</v>
      </c>
      <c r="S304" s="64" t="str">
        <f t="shared" si="2"/>
        <v>0</v>
      </c>
      <c r="T304" s="64">
        <f t="shared" si="3"/>
        <v>0</v>
      </c>
      <c r="U304" s="64" t="str">
        <f t="shared" si="4"/>
        <v>0</v>
      </c>
      <c r="V304" s="64">
        <f t="shared" si="5"/>
        <v>0</v>
      </c>
      <c r="W304" s="64" t="str">
        <f t="shared" si="6"/>
        <v>0</v>
      </c>
      <c r="X304" s="64">
        <f t="shared" si="7"/>
        <v>0</v>
      </c>
      <c r="Y304" s="64" t="str">
        <f t="shared" si="8"/>
        <v>0</v>
      </c>
      <c r="Z304" s="64">
        <f t="shared" si="9"/>
        <v>0</v>
      </c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15.75" customHeight="1">
      <c r="A305" s="90">
        <v>43855.166799247687</v>
      </c>
      <c r="B305" s="70">
        <f>Parâmetros!G294*0.04*46.0055</f>
        <v>6.1095303999999997</v>
      </c>
      <c r="C305" s="85">
        <f t="shared" si="106"/>
        <v>6.1095303999999997</v>
      </c>
      <c r="D305" s="89">
        <f t="shared" si="107"/>
        <v>1.2219060799999999</v>
      </c>
      <c r="E305" s="53" t="str">
        <f t="shared" si="108"/>
        <v>1</v>
      </c>
      <c r="F305" s="62">
        <f t="shared" si="109"/>
        <v>-148.04320786</v>
      </c>
      <c r="G305" s="53" t="str">
        <f t="shared" si="110"/>
        <v>0</v>
      </c>
      <c r="H305" s="62">
        <f t="shared" si="111"/>
        <v>-33.021603929999998</v>
      </c>
      <c r="I305" s="53" t="str">
        <f t="shared" si="112"/>
        <v>0</v>
      </c>
      <c r="J305" s="62">
        <f t="shared" si="113"/>
        <v>90.385991236543205</v>
      </c>
      <c r="K305" s="53" t="str">
        <f t="shared" si="114"/>
        <v>0</v>
      </c>
      <c r="L305" s="62">
        <f t="shared" si="115"/>
        <v>81.999832630588244</v>
      </c>
      <c r="M305" s="66" t="str">
        <f t="shared" si="116"/>
        <v>0</v>
      </c>
      <c r="N305" s="69">
        <f t="shared" si="117"/>
        <v>1.2219060799999999</v>
      </c>
      <c r="O305" s="70">
        <v>260</v>
      </c>
      <c r="P305" s="3"/>
      <c r="Q305" s="64" t="str">
        <f t="shared" si="0"/>
        <v>1</v>
      </c>
      <c r="R305" s="64">
        <f t="shared" si="1"/>
        <v>1</v>
      </c>
      <c r="S305" s="64" t="str">
        <f t="shared" si="2"/>
        <v>0</v>
      </c>
      <c r="T305" s="64">
        <f t="shared" si="3"/>
        <v>0</v>
      </c>
      <c r="U305" s="64" t="str">
        <f t="shared" si="4"/>
        <v>0</v>
      </c>
      <c r="V305" s="64">
        <f t="shared" si="5"/>
        <v>0</v>
      </c>
      <c r="W305" s="64" t="str">
        <f t="shared" si="6"/>
        <v>0</v>
      </c>
      <c r="X305" s="64">
        <f t="shared" si="7"/>
        <v>0</v>
      </c>
      <c r="Y305" s="64" t="str">
        <f t="shared" si="8"/>
        <v>0</v>
      </c>
      <c r="Z305" s="64">
        <f t="shared" si="9"/>
        <v>0</v>
      </c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15.75" customHeight="1">
      <c r="A306" s="90">
        <v>43855.208465972224</v>
      </c>
      <c r="B306" s="70">
        <f>Parâmetros!G295*0.04*46.0055</f>
        <v>6.4223678</v>
      </c>
      <c r="C306" s="85">
        <f t="shared" si="106"/>
        <v>6.4223678</v>
      </c>
      <c r="D306" s="89">
        <f t="shared" si="107"/>
        <v>1.2844735600000001</v>
      </c>
      <c r="E306" s="53" t="str">
        <f t="shared" si="108"/>
        <v>1</v>
      </c>
      <c r="F306" s="62">
        <f t="shared" si="109"/>
        <v>-147.73819139500003</v>
      </c>
      <c r="G306" s="53" t="str">
        <f t="shared" si="110"/>
        <v>0</v>
      </c>
      <c r="H306" s="62">
        <f t="shared" si="111"/>
        <v>-32.869095697500015</v>
      </c>
      <c r="I306" s="53" t="str">
        <f t="shared" si="112"/>
        <v>0</v>
      </c>
      <c r="J306" s="62">
        <f t="shared" si="113"/>
        <v>90.416502538518529</v>
      </c>
      <c r="K306" s="53" t="str">
        <f t="shared" si="114"/>
        <v>0</v>
      </c>
      <c r="L306" s="62">
        <f t="shared" si="115"/>
        <v>82.032956590588228</v>
      </c>
      <c r="M306" s="66" t="str">
        <f t="shared" si="116"/>
        <v>0</v>
      </c>
      <c r="N306" s="69">
        <f t="shared" si="117"/>
        <v>1.2844735600000001</v>
      </c>
      <c r="O306" s="70">
        <v>260</v>
      </c>
      <c r="P306" s="3"/>
      <c r="Q306" s="64" t="str">
        <f t="shared" si="0"/>
        <v>1</v>
      </c>
      <c r="R306" s="64">
        <f t="shared" si="1"/>
        <v>1</v>
      </c>
      <c r="S306" s="64" t="str">
        <f t="shared" si="2"/>
        <v>0</v>
      </c>
      <c r="T306" s="64">
        <f t="shared" si="3"/>
        <v>0</v>
      </c>
      <c r="U306" s="64" t="str">
        <f t="shared" si="4"/>
        <v>0</v>
      </c>
      <c r="V306" s="64">
        <f t="shared" si="5"/>
        <v>0</v>
      </c>
      <c r="W306" s="64" t="str">
        <f t="shared" si="6"/>
        <v>0</v>
      </c>
      <c r="X306" s="64">
        <f t="shared" si="7"/>
        <v>0</v>
      </c>
      <c r="Y306" s="64" t="str">
        <f t="shared" si="8"/>
        <v>0</v>
      </c>
      <c r="Z306" s="64">
        <f t="shared" si="9"/>
        <v>0</v>
      </c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15.75" customHeight="1">
      <c r="A307" s="90">
        <v>43855.250132696761</v>
      </c>
      <c r="B307" s="70">
        <f>Parâmetros!G296*0.04*46.0055</f>
        <v>9.4219264000000003</v>
      </c>
      <c r="C307" s="85">
        <f t="shared" si="106"/>
        <v>9.4219264000000003</v>
      </c>
      <c r="D307" s="89">
        <f t="shared" si="107"/>
        <v>1.8843852800000001</v>
      </c>
      <c r="E307" s="53" t="str">
        <f t="shared" si="108"/>
        <v>1</v>
      </c>
      <c r="F307" s="62">
        <f t="shared" si="109"/>
        <v>-144.81362176000002</v>
      </c>
      <c r="G307" s="53" t="str">
        <f t="shared" si="110"/>
        <v>0</v>
      </c>
      <c r="H307" s="62">
        <f t="shared" si="111"/>
        <v>-31.406810880000009</v>
      </c>
      <c r="I307" s="53" t="str">
        <f t="shared" si="112"/>
        <v>0</v>
      </c>
      <c r="J307" s="62">
        <f t="shared" si="113"/>
        <v>90.709052080987661</v>
      </c>
      <c r="K307" s="53" t="str">
        <f t="shared" si="114"/>
        <v>0</v>
      </c>
      <c r="L307" s="62">
        <f t="shared" si="115"/>
        <v>82.350556912941187</v>
      </c>
      <c r="M307" s="66" t="str">
        <f t="shared" si="116"/>
        <v>0</v>
      </c>
      <c r="N307" s="69">
        <f t="shared" si="117"/>
        <v>1.8843852800000001</v>
      </c>
      <c r="O307" s="70">
        <v>260</v>
      </c>
      <c r="P307" s="3"/>
      <c r="Q307" s="64" t="str">
        <f t="shared" si="0"/>
        <v>1</v>
      </c>
      <c r="R307" s="64">
        <f t="shared" si="1"/>
        <v>1</v>
      </c>
      <c r="S307" s="64" t="str">
        <f t="shared" si="2"/>
        <v>0</v>
      </c>
      <c r="T307" s="64">
        <f t="shared" si="3"/>
        <v>0</v>
      </c>
      <c r="U307" s="64" t="str">
        <f t="shared" si="4"/>
        <v>0</v>
      </c>
      <c r="V307" s="64">
        <f t="shared" si="5"/>
        <v>0</v>
      </c>
      <c r="W307" s="64" t="str">
        <f t="shared" si="6"/>
        <v>0</v>
      </c>
      <c r="X307" s="64">
        <f t="shared" si="7"/>
        <v>0</v>
      </c>
      <c r="Y307" s="64" t="str">
        <f t="shared" si="8"/>
        <v>0</v>
      </c>
      <c r="Z307" s="64">
        <f t="shared" si="9"/>
        <v>0</v>
      </c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15.75" customHeight="1">
      <c r="A308" s="90">
        <v>43855.291799421298</v>
      </c>
      <c r="B308" s="70">
        <f>Parâmetros!G297*0.04*46.0055</f>
        <v>18.328591200000002</v>
      </c>
      <c r="C308" s="85">
        <f t="shared" si="106"/>
        <v>18.328591200000002</v>
      </c>
      <c r="D308" s="89">
        <f t="shared" si="107"/>
        <v>3.6657182400000003</v>
      </c>
      <c r="E308" s="53" t="str">
        <f t="shared" si="108"/>
        <v>1</v>
      </c>
      <c r="F308" s="62">
        <f t="shared" si="109"/>
        <v>-136.12962357999999</v>
      </c>
      <c r="G308" s="53" t="str">
        <f t="shared" si="110"/>
        <v>0</v>
      </c>
      <c r="H308" s="62">
        <f t="shared" si="111"/>
        <v>-27.064811789999993</v>
      </c>
      <c r="I308" s="53" t="str">
        <f t="shared" si="112"/>
        <v>0</v>
      </c>
      <c r="J308" s="62">
        <f t="shared" si="113"/>
        <v>91.577726796049376</v>
      </c>
      <c r="K308" s="53" t="str">
        <f t="shared" si="114"/>
        <v>0</v>
      </c>
      <c r="L308" s="62">
        <f t="shared" si="115"/>
        <v>83.293615538823516</v>
      </c>
      <c r="M308" s="66" t="str">
        <f t="shared" si="116"/>
        <v>0</v>
      </c>
      <c r="N308" s="69">
        <f t="shared" si="117"/>
        <v>3.6657182400000003</v>
      </c>
      <c r="O308" s="70">
        <v>260</v>
      </c>
      <c r="P308" s="3"/>
      <c r="Q308" s="64" t="str">
        <f t="shared" si="0"/>
        <v>1</v>
      </c>
      <c r="R308" s="64">
        <f t="shared" si="1"/>
        <v>1</v>
      </c>
      <c r="S308" s="64" t="str">
        <f t="shared" si="2"/>
        <v>0</v>
      </c>
      <c r="T308" s="64">
        <f t="shared" si="3"/>
        <v>0</v>
      </c>
      <c r="U308" s="64" t="str">
        <f t="shared" si="4"/>
        <v>0</v>
      </c>
      <c r="V308" s="64">
        <f t="shared" si="5"/>
        <v>0</v>
      </c>
      <c r="W308" s="64" t="str">
        <f t="shared" si="6"/>
        <v>0</v>
      </c>
      <c r="X308" s="64">
        <f t="shared" si="7"/>
        <v>0</v>
      </c>
      <c r="Y308" s="64" t="str">
        <f t="shared" si="8"/>
        <v>0</v>
      </c>
      <c r="Z308" s="64">
        <f t="shared" si="9"/>
        <v>0</v>
      </c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15.75" customHeight="1">
      <c r="A309" s="90">
        <v>43855.333466145836</v>
      </c>
      <c r="B309" s="70">
        <f>Parâmetros!G298*0.04*46.0055</f>
        <v>17.8317318</v>
      </c>
      <c r="C309" s="85">
        <f t="shared" si="106"/>
        <v>17.8317318</v>
      </c>
      <c r="D309" s="89">
        <f t="shared" si="107"/>
        <v>3.5663463599999998</v>
      </c>
      <c r="E309" s="53" t="str">
        <f t="shared" si="108"/>
        <v>1</v>
      </c>
      <c r="F309" s="62">
        <f t="shared" si="109"/>
        <v>-136.61406149500002</v>
      </c>
      <c r="G309" s="53" t="str">
        <f t="shared" si="110"/>
        <v>0</v>
      </c>
      <c r="H309" s="62">
        <f t="shared" si="111"/>
        <v>-27.307030747500008</v>
      </c>
      <c r="I309" s="53" t="str">
        <f t="shared" si="112"/>
        <v>0</v>
      </c>
      <c r="J309" s="62">
        <f t="shared" si="113"/>
        <v>91.529267669382719</v>
      </c>
      <c r="K309" s="53" t="str">
        <f t="shared" si="114"/>
        <v>0</v>
      </c>
      <c r="L309" s="62">
        <f t="shared" si="115"/>
        <v>83.24100689647058</v>
      </c>
      <c r="M309" s="66" t="str">
        <f t="shared" si="116"/>
        <v>0</v>
      </c>
      <c r="N309" s="69">
        <f t="shared" si="117"/>
        <v>3.5663463599999998</v>
      </c>
      <c r="O309" s="70">
        <v>260</v>
      </c>
      <c r="P309" s="3"/>
      <c r="Q309" s="64" t="str">
        <f t="shared" si="0"/>
        <v>1</v>
      </c>
      <c r="R309" s="64">
        <f t="shared" si="1"/>
        <v>1</v>
      </c>
      <c r="S309" s="64" t="str">
        <f t="shared" si="2"/>
        <v>0</v>
      </c>
      <c r="T309" s="64">
        <f t="shared" si="3"/>
        <v>0</v>
      </c>
      <c r="U309" s="64" t="str">
        <f t="shared" si="4"/>
        <v>0</v>
      </c>
      <c r="V309" s="64">
        <f t="shared" si="5"/>
        <v>0</v>
      </c>
      <c r="W309" s="64" t="str">
        <f t="shared" si="6"/>
        <v>0</v>
      </c>
      <c r="X309" s="64">
        <f t="shared" si="7"/>
        <v>0</v>
      </c>
      <c r="Y309" s="64" t="str">
        <f t="shared" si="8"/>
        <v>0</v>
      </c>
      <c r="Z309" s="64">
        <f t="shared" si="9"/>
        <v>0</v>
      </c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15.75" customHeight="1">
      <c r="A310" s="90">
        <v>43855.375132870373</v>
      </c>
      <c r="B310" s="70">
        <f>Parâmetros!G299*0.04*46.0055</f>
        <v>12.182256400000002</v>
      </c>
      <c r="C310" s="85">
        <f t="shared" si="106"/>
        <v>12.182256400000002</v>
      </c>
      <c r="D310" s="89">
        <f t="shared" si="107"/>
        <v>2.4364512800000004</v>
      </c>
      <c r="E310" s="53" t="str">
        <f t="shared" si="108"/>
        <v>1</v>
      </c>
      <c r="F310" s="62">
        <f t="shared" si="109"/>
        <v>-142.12230001</v>
      </c>
      <c r="G310" s="53" t="str">
        <f t="shared" si="110"/>
        <v>0</v>
      </c>
      <c r="H310" s="62">
        <f t="shared" si="111"/>
        <v>-30.061150005000002</v>
      </c>
      <c r="I310" s="53" t="str">
        <f t="shared" si="112"/>
        <v>0</v>
      </c>
      <c r="J310" s="62">
        <f t="shared" si="113"/>
        <v>90.978269451358031</v>
      </c>
      <c r="K310" s="53" t="str">
        <f t="shared" si="114"/>
        <v>0</v>
      </c>
      <c r="L310" s="62">
        <f t="shared" si="115"/>
        <v>82.642827148235284</v>
      </c>
      <c r="M310" s="66" t="str">
        <f t="shared" si="116"/>
        <v>0</v>
      </c>
      <c r="N310" s="69">
        <f t="shared" si="117"/>
        <v>2.4364512800000004</v>
      </c>
      <c r="O310" s="70">
        <v>260</v>
      </c>
      <c r="P310" s="3"/>
      <c r="Q310" s="64" t="str">
        <f t="shared" si="0"/>
        <v>1</v>
      </c>
      <c r="R310" s="64">
        <f t="shared" si="1"/>
        <v>1</v>
      </c>
      <c r="S310" s="64" t="str">
        <f t="shared" si="2"/>
        <v>0</v>
      </c>
      <c r="T310" s="64">
        <f t="shared" si="3"/>
        <v>0</v>
      </c>
      <c r="U310" s="64" t="str">
        <f t="shared" si="4"/>
        <v>0</v>
      </c>
      <c r="V310" s="64">
        <f t="shared" si="5"/>
        <v>0</v>
      </c>
      <c r="W310" s="64" t="str">
        <f t="shared" si="6"/>
        <v>0</v>
      </c>
      <c r="X310" s="64">
        <f t="shared" si="7"/>
        <v>0</v>
      </c>
      <c r="Y310" s="64" t="str">
        <f t="shared" si="8"/>
        <v>0</v>
      </c>
      <c r="Z310" s="64">
        <f t="shared" si="9"/>
        <v>0</v>
      </c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15.75" customHeight="1">
      <c r="A311" s="90">
        <v>43855.41679959491</v>
      </c>
      <c r="B311" s="70">
        <f>Parâmetros!G300*0.04*46.0055</f>
        <v>10.397243</v>
      </c>
      <c r="C311" s="85">
        <f t="shared" si="106"/>
        <v>10.397243</v>
      </c>
      <c r="D311" s="89">
        <f t="shared" si="107"/>
        <v>2.0794485999999996</v>
      </c>
      <c r="E311" s="53" t="str">
        <f t="shared" si="108"/>
        <v>1</v>
      </c>
      <c r="F311" s="62">
        <f t="shared" si="109"/>
        <v>-143.86268807499999</v>
      </c>
      <c r="G311" s="53" t="str">
        <f t="shared" si="110"/>
        <v>0</v>
      </c>
      <c r="H311" s="62">
        <f t="shared" si="111"/>
        <v>-30.931344037499997</v>
      </c>
      <c r="I311" s="53" t="str">
        <f t="shared" si="112"/>
        <v>0</v>
      </c>
      <c r="J311" s="62">
        <f t="shared" si="113"/>
        <v>90.804175551851856</v>
      </c>
      <c r="K311" s="53" t="str">
        <f t="shared" si="114"/>
        <v>0</v>
      </c>
      <c r="L311" s="62">
        <f t="shared" si="115"/>
        <v>82.453825729411747</v>
      </c>
      <c r="M311" s="66" t="str">
        <f t="shared" si="116"/>
        <v>0</v>
      </c>
      <c r="N311" s="69">
        <f t="shared" si="117"/>
        <v>2.0794485999999996</v>
      </c>
      <c r="O311" s="70">
        <v>260</v>
      </c>
      <c r="P311" s="3"/>
      <c r="Q311" s="64" t="str">
        <f t="shared" si="0"/>
        <v>1</v>
      </c>
      <c r="R311" s="64">
        <f t="shared" si="1"/>
        <v>1</v>
      </c>
      <c r="S311" s="64" t="str">
        <f t="shared" si="2"/>
        <v>0</v>
      </c>
      <c r="T311" s="64">
        <f t="shared" si="3"/>
        <v>0</v>
      </c>
      <c r="U311" s="64" t="str">
        <f t="shared" si="4"/>
        <v>0</v>
      </c>
      <c r="V311" s="64">
        <f t="shared" si="5"/>
        <v>0</v>
      </c>
      <c r="W311" s="64" t="str">
        <f t="shared" si="6"/>
        <v>0</v>
      </c>
      <c r="X311" s="64">
        <f t="shared" si="7"/>
        <v>0</v>
      </c>
      <c r="Y311" s="64" t="str">
        <f t="shared" si="8"/>
        <v>0</v>
      </c>
      <c r="Z311" s="64">
        <f t="shared" si="9"/>
        <v>0</v>
      </c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15.75" customHeight="1">
      <c r="A312" s="90">
        <v>43855.458466319447</v>
      </c>
      <c r="B312" s="70">
        <f>Parâmetros!G301*0.04*46.0055</f>
        <v>8.9066647999999997</v>
      </c>
      <c r="C312" s="85">
        <f t="shared" si="106"/>
        <v>8.9066647999999997</v>
      </c>
      <c r="D312" s="89">
        <f t="shared" si="107"/>
        <v>1.7813329599999999</v>
      </c>
      <c r="E312" s="53" t="str">
        <f t="shared" si="108"/>
        <v>1</v>
      </c>
      <c r="F312" s="62">
        <f t="shared" si="109"/>
        <v>-145.31600182</v>
      </c>
      <c r="G312" s="53" t="str">
        <f t="shared" si="110"/>
        <v>0</v>
      </c>
      <c r="H312" s="62">
        <f t="shared" si="111"/>
        <v>-31.658000909999998</v>
      </c>
      <c r="I312" s="53" t="str">
        <f t="shared" si="112"/>
        <v>0</v>
      </c>
      <c r="J312" s="62">
        <f t="shared" si="113"/>
        <v>90.658798171851856</v>
      </c>
      <c r="K312" s="53" t="str">
        <f t="shared" si="114"/>
        <v>0</v>
      </c>
      <c r="L312" s="62">
        <f t="shared" si="115"/>
        <v>82.295999802352952</v>
      </c>
      <c r="M312" s="66" t="str">
        <f t="shared" si="116"/>
        <v>0</v>
      </c>
      <c r="N312" s="69">
        <f t="shared" si="117"/>
        <v>1.7813329599999999</v>
      </c>
      <c r="O312" s="70">
        <v>260</v>
      </c>
      <c r="P312" s="3"/>
      <c r="Q312" s="64" t="str">
        <f t="shared" si="0"/>
        <v>1</v>
      </c>
      <c r="R312" s="64">
        <f t="shared" si="1"/>
        <v>1</v>
      </c>
      <c r="S312" s="64" t="str">
        <f t="shared" si="2"/>
        <v>0</v>
      </c>
      <c r="T312" s="64">
        <f t="shared" si="3"/>
        <v>0</v>
      </c>
      <c r="U312" s="64" t="str">
        <f t="shared" si="4"/>
        <v>0</v>
      </c>
      <c r="V312" s="64">
        <f t="shared" si="5"/>
        <v>0</v>
      </c>
      <c r="W312" s="64" t="str">
        <f t="shared" si="6"/>
        <v>0</v>
      </c>
      <c r="X312" s="64">
        <f t="shared" si="7"/>
        <v>0</v>
      </c>
      <c r="Y312" s="64" t="str">
        <f t="shared" si="8"/>
        <v>0</v>
      </c>
      <c r="Z312" s="64">
        <f t="shared" si="9"/>
        <v>0</v>
      </c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15.75" customHeight="1">
      <c r="A313" s="90">
        <v>43855.500133043985</v>
      </c>
      <c r="B313" s="70">
        <f>Parâmetros!G302*0.04*46.0055</f>
        <v>8.0601635999999992</v>
      </c>
      <c r="C313" s="85">
        <f t="shared" si="106"/>
        <v>8.0601635999999992</v>
      </c>
      <c r="D313" s="89">
        <f t="shared" si="107"/>
        <v>1.6120327199999998</v>
      </c>
      <c r="E313" s="53" t="str">
        <f t="shared" si="108"/>
        <v>1</v>
      </c>
      <c r="F313" s="62">
        <f t="shared" si="109"/>
        <v>-146.14134049</v>
      </c>
      <c r="G313" s="53" t="str">
        <f t="shared" si="110"/>
        <v>0</v>
      </c>
      <c r="H313" s="62">
        <f t="shared" si="111"/>
        <v>-32.070670245000002</v>
      </c>
      <c r="I313" s="53" t="str">
        <f t="shared" si="112"/>
        <v>0</v>
      </c>
      <c r="J313" s="62">
        <f t="shared" si="113"/>
        <v>90.576238178271609</v>
      </c>
      <c r="K313" s="53" t="str">
        <f t="shared" si="114"/>
        <v>0</v>
      </c>
      <c r="L313" s="62">
        <f t="shared" si="115"/>
        <v>82.206370263529408</v>
      </c>
      <c r="M313" s="66" t="str">
        <f t="shared" si="116"/>
        <v>0</v>
      </c>
      <c r="N313" s="69">
        <f t="shared" si="117"/>
        <v>1.6120327199999998</v>
      </c>
      <c r="O313" s="70">
        <v>260</v>
      </c>
      <c r="P313" s="3"/>
      <c r="Q313" s="64" t="str">
        <f t="shared" si="0"/>
        <v>1</v>
      </c>
      <c r="R313" s="64">
        <f t="shared" si="1"/>
        <v>1</v>
      </c>
      <c r="S313" s="64" t="str">
        <f t="shared" si="2"/>
        <v>0</v>
      </c>
      <c r="T313" s="64">
        <f t="shared" si="3"/>
        <v>0</v>
      </c>
      <c r="U313" s="64" t="str">
        <f t="shared" si="4"/>
        <v>0</v>
      </c>
      <c r="V313" s="64">
        <f t="shared" si="5"/>
        <v>0</v>
      </c>
      <c r="W313" s="64" t="str">
        <f t="shared" si="6"/>
        <v>0</v>
      </c>
      <c r="X313" s="64">
        <f t="shared" si="7"/>
        <v>0</v>
      </c>
      <c r="Y313" s="64" t="str">
        <f t="shared" si="8"/>
        <v>0</v>
      </c>
      <c r="Z313" s="64">
        <f t="shared" si="9"/>
        <v>0</v>
      </c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15.75" customHeight="1">
      <c r="A314" s="90">
        <v>43855.541799768522</v>
      </c>
      <c r="B314" s="70">
        <f>Parâmetros!G303*0.04*46.0055</f>
        <v>7.1768579999999993</v>
      </c>
      <c r="C314" s="85">
        <f t="shared" si="106"/>
        <v>7.1768579999999993</v>
      </c>
      <c r="D314" s="89">
        <f t="shared" si="107"/>
        <v>1.4353715999999999</v>
      </c>
      <c r="E314" s="53" t="str">
        <f t="shared" si="108"/>
        <v>1</v>
      </c>
      <c r="F314" s="62">
        <f t="shared" si="109"/>
        <v>-147.00256345</v>
      </c>
      <c r="G314" s="53" t="str">
        <f t="shared" si="110"/>
        <v>0</v>
      </c>
      <c r="H314" s="62">
        <f t="shared" si="111"/>
        <v>-32.501281724999998</v>
      </c>
      <c r="I314" s="53" t="str">
        <f t="shared" si="112"/>
        <v>0</v>
      </c>
      <c r="J314" s="62">
        <f t="shared" si="113"/>
        <v>90.490088619753081</v>
      </c>
      <c r="K314" s="53" t="str">
        <f t="shared" si="114"/>
        <v>0</v>
      </c>
      <c r="L314" s="62">
        <f t="shared" si="115"/>
        <v>82.112843788235296</v>
      </c>
      <c r="M314" s="66" t="str">
        <f t="shared" si="116"/>
        <v>0</v>
      </c>
      <c r="N314" s="69">
        <f t="shared" si="117"/>
        <v>1.4353715999999999</v>
      </c>
      <c r="O314" s="70">
        <v>260</v>
      </c>
      <c r="P314" s="3"/>
      <c r="Q314" s="64" t="str">
        <f t="shared" si="0"/>
        <v>1</v>
      </c>
      <c r="R314" s="64">
        <f t="shared" si="1"/>
        <v>1</v>
      </c>
      <c r="S314" s="64" t="str">
        <f t="shared" si="2"/>
        <v>0</v>
      </c>
      <c r="T314" s="64">
        <f t="shared" si="3"/>
        <v>0</v>
      </c>
      <c r="U314" s="64" t="str">
        <f t="shared" si="4"/>
        <v>0</v>
      </c>
      <c r="V314" s="64">
        <f t="shared" si="5"/>
        <v>0</v>
      </c>
      <c r="W314" s="64" t="str">
        <f t="shared" si="6"/>
        <v>0</v>
      </c>
      <c r="X314" s="64">
        <f t="shared" si="7"/>
        <v>0</v>
      </c>
      <c r="Y314" s="64" t="str">
        <f t="shared" si="8"/>
        <v>0</v>
      </c>
      <c r="Z314" s="64">
        <f t="shared" si="9"/>
        <v>0</v>
      </c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15.75" customHeight="1">
      <c r="A315" s="90">
        <v>43855.583466493059</v>
      </c>
      <c r="B315" s="70">
        <f>Parâmetros!G304*0.04*46.0055</f>
        <v>7.1032492000000005</v>
      </c>
      <c r="C315" s="85">
        <f t="shared" si="106"/>
        <v>7.1032492000000005</v>
      </c>
      <c r="D315" s="89">
        <f t="shared" si="107"/>
        <v>1.4206498400000001</v>
      </c>
      <c r="E315" s="53" t="str">
        <f t="shared" si="108"/>
        <v>1</v>
      </c>
      <c r="F315" s="62">
        <f t="shared" si="109"/>
        <v>-147.07433203000002</v>
      </c>
      <c r="G315" s="53" t="str">
        <f t="shared" si="110"/>
        <v>0</v>
      </c>
      <c r="H315" s="62">
        <f t="shared" si="111"/>
        <v>-32.537166015000011</v>
      </c>
      <c r="I315" s="53" t="str">
        <f t="shared" si="112"/>
        <v>0</v>
      </c>
      <c r="J315" s="62">
        <f t="shared" si="113"/>
        <v>90.482909489876548</v>
      </c>
      <c r="K315" s="53" t="str">
        <f t="shared" si="114"/>
        <v>0</v>
      </c>
      <c r="L315" s="62">
        <f t="shared" si="115"/>
        <v>82.105049915294117</v>
      </c>
      <c r="M315" s="66" t="str">
        <f t="shared" si="116"/>
        <v>0</v>
      </c>
      <c r="N315" s="69">
        <f t="shared" si="117"/>
        <v>1.4206498400000001</v>
      </c>
      <c r="O315" s="70">
        <v>260</v>
      </c>
      <c r="P315" s="3"/>
      <c r="Q315" s="64" t="str">
        <f t="shared" si="0"/>
        <v>1</v>
      </c>
      <c r="R315" s="64">
        <f t="shared" si="1"/>
        <v>1</v>
      </c>
      <c r="S315" s="64" t="str">
        <f t="shared" si="2"/>
        <v>0</v>
      </c>
      <c r="T315" s="64">
        <f t="shared" si="3"/>
        <v>0</v>
      </c>
      <c r="U315" s="64" t="str">
        <f t="shared" si="4"/>
        <v>0</v>
      </c>
      <c r="V315" s="64">
        <f t="shared" si="5"/>
        <v>0</v>
      </c>
      <c r="W315" s="64" t="str">
        <f t="shared" si="6"/>
        <v>0</v>
      </c>
      <c r="X315" s="64">
        <f t="shared" si="7"/>
        <v>0</v>
      </c>
      <c r="Y315" s="64" t="str">
        <f t="shared" si="8"/>
        <v>0</v>
      </c>
      <c r="Z315" s="64">
        <f t="shared" si="9"/>
        <v>0</v>
      </c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15.75" customHeight="1">
      <c r="A316" s="90">
        <v>43855.625133217596</v>
      </c>
      <c r="B316" s="70">
        <f>Parâmetros!G305*0.04*46.0055</f>
        <v>6.6247920000000002</v>
      </c>
      <c r="C316" s="85">
        <f t="shared" si="106"/>
        <v>6.6247920000000002</v>
      </c>
      <c r="D316" s="89">
        <f t="shared" si="107"/>
        <v>1.3249584000000001</v>
      </c>
      <c r="E316" s="53" t="str">
        <f t="shared" si="108"/>
        <v>1</v>
      </c>
      <c r="F316" s="62">
        <f t="shared" si="109"/>
        <v>-147.54082779999999</v>
      </c>
      <c r="G316" s="53" t="str">
        <f t="shared" si="110"/>
        <v>0</v>
      </c>
      <c r="H316" s="62">
        <f t="shared" si="111"/>
        <v>-32.770413899999994</v>
      </c>
      <c r="I316" s="53" t="str">
        <f t="shared" si="112"/>
        <v>0</v>
      </c>
      <c r="J316" s="62">
        <f t="shared" si="113"/>
        <v>90.43624514567901</v>
      </c>
      <c r="K316" s="53" t="str">
        <f t="shared" si="114"/>
        <v>0</v>
      </c>
      <c r="L316" s="62">
        <f t="shared" si="115"/>
        <v>82.054389741176479</v>
      </c>
      <c r="M316" s="66" t="str">
        <f t="shared" si="116"/>
        <v>0</v>
      </c>
      <c r="N316" s="69">
        <f t="shared" si="117"/>
        <v>1.3249584000000001</v>
      </c>
      <c r="O316" s="70">
        <v>260</v>
      </c>
      <c r="P316" s="3"/>
      <c r="Q316" s="64" t="str">
        <f t="shared" si="0"/>
        <v>1</v>
      </c>
      <c r="R316" s="64">
        <f t="shared" si="1"/>
        <v>1</v>
      </c>
      <c r="S316" s="64" t="str">
        <f t="shared" si="2"/>
        <v>0</v>
      </c>
      <c r="T316" s="64">
        <f t="shared" si="3"/>
        <v>0</v>
      </c>
      <c r="U316" s="64" t="str">
        <f t="shared" si="4"/>
        <v>0</v>
      </c>
      <c r="V316" s="64">
        <f t="shared" si="5"/>
        <v>0</v>
      </c>
      <c r="W316" s="64" t="str">
        <f t="shared" si="6"/>
        <v>0</v>
      </c>
      <c r="X316" s="64">
        <f t="shared" si="7"/>
        <v>0</v>
      </c>
      <c r="Y316" s="64" t="str">
        <f t="shared" si="8"/>
        <v>0</v>
      </c>
      <c r="Z316" s="64">
        <f t="shared" si="9"/>
        <v>0</v>
      </c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15.75" customHeight="1">
      <c r="A317" s="90">
        <v>43855.666799942126</v>
      </c>
      <c r="B317" s="70">
        <f>Parâmetros!G306*0.04*46.0055</f>
        <v>6.3119546000000009</v>
      </c>
      <c r="C317" s="85">
        <f t="shared" si="106"/>
        <v>6.3119546000000009</v>
      </c>
      <c r="D317" s="89">
        <f t="shared" si="107"/>
        <v>1.2623909200000003</v>
      </c>
      <c r="E317" s="53" t="str">
        <f t="shared" si="108"/>
        <v>1</v>
      </c>
      <c r="F317" s="62">
        <f t="shared" si="109"/>
        <v>-147.84584426499998</v>
      </c>
      <c r="G317" s="53" t="str">
        <f t="shared" si="110"/>
        <v>0</v>
      </c>
      <c r="H317" s="62">
        <f t="shared" si="111"/>
        <v>-32.922922132499991</v>
      </c>
      <c r="I317" s="53" t="str">
        <f t="shared" si="112"/>
        <v>0</v>
      </c>
      <c r="J317" s="62">
        <f t="shared" si="113"/>
        <v>90.4057338437037</v>
      </c>
      <c r="K317" s="53" t="str">
        <f t="shared" si="114"/>
        <v>0</v>
      </c>
      <c r="L317" s="62">
        <f t="shared" si="115"/>
        <v>82.021265781176467</v>
      </c>
      <c r="M317" s="66" t="str">
        <f t="shared" si="116"/>
        <v>0</v>
      </c>
      <c r="N317" s="69">
        <f t="shared" si="117"/>
        <v>1.2623909200000003</v>
      </c>
      <c r="O317" s="70">
        <v>260</v>
      </c>
      <c r="P317" s="3"/>
      <c r="Q317" s="64" t="str">
        <f t="shared" si="0"/>
        <v>1</v>
      </c>
      <c r="R317" s="64">
        <f t="shared" si="1"/>
        <v>1</v>
      </c>
      <c r="S317" s="64" t="str">
        <f t="shared" si="2"/>
        <v>0</v>
      </c>
      <c r="T317" s="64">
        <f t="shared" si="3"/>
        <v>0</v>
      </c>
      <c r="U317" s="64" t="str">
        <f t="shared" si="4"/>
        <v>0</v>
      </c>
      <c r="V317" s="64">
        <f t="shared" si="5"/>
        <v>0</v>
      </c>
      <c r="W317" s="64" t="str">
        <f t="shared" si="6"/>
        <v>0</v>
      </c>
      <c r="X317" s="64">
        <f t="shared" si="7"/>
        <v>0</v>
      </c>
      <c r="Y317" s="64" t="str">
        <f t="shared" si="8"/>
        <v>0</v>
      </c>
      <c r="Z317" s="64">
        <f t="shared" si="9"/>
        <v>0</v>
      </c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15.75" customHeight="1">
      <c r="A318" s="90">
        <v>43855.708466666663</v>
      </c>
      <c r="B318" s="70">
        <f>Parâmetros!G307*0.04*46.0055</f>
        <v>6.5143788000000002</v>
      </c>
      <c r="C318" s="85">
        <f t="shared" si="106"/>
        <v>6.5143788000000002</v>
      </c>
      <c r="D318" s="89">
        <f t="shared" si="107"/>
        <v>1.30287576</v>
      </c>
      <c r="E318" s="53" t="str">
        <f t="shared" si="108"/>
        <v>1</v>
      </c>
      <c r="F318" s="62">
        <f t="shared" si="109"/>
        <v>-147.64848067</v>
      </c>
      <c r="G318" s="53" t="str">
        <f t="shared" si="110"/>
        <v>0</v>
      </c>
      <c r="H318" s="62">
        <f t="shared" si="111"/>
        <v>-32.824240334999999</v>
      </c>
      <c r="I318" s="53" t="str">
        <f t="shared" si="112"/>
        <v>0</v>
      </c>
      <c r="J318" s="62">
        <f t="shared" si="113"/>
        <v>90.425476450864195</v>
      </c>
      <c r="K318" s="53" t="str">
        <f t="shared" si="114"/>
        <v>0</v>
      </c>
      <c r="L318" s="62">
        <f t="shared" si="115"/>
        <v>82.042698931764704</v>
      </c>
      <c r="M318" s="66" t="str">
        <f t="shared" si="116"/>
        <v>0</v>
      </c>
      <c r="N318" s="69">
        <f t="shared" si="117"/>
        <v>1.30287576</v>
      </c>
      <c r="O318" s="70">
        <v>260</v>
      </c>
      <c r="P318" s="3"/>
      <c r="Q318" s="64" t="str">
        <f t="shared" si="0"/>
        <v>1</v>
      </c>
      <c r="R318" s="64">
        <f t="shared" si="1"/>
        <v>1</v>
      </c>
      <c r="S318" s="64" t="str">
        <f t="shared" si="2"/>
        <v>0</v>
      </c>
      <c r="T318" s="64">
        <f t="shared" si="3"/>
        <v>0</v>
      </c>
      <c r="U318" s="64" t="str">
        <f t="shared" si="4"/>
        <v>0</v>
      </c>
      <c r="V318" s="64">
        <f t="shared" si="5"/>
        <v>0</v>
      </c>
      <c r="W318" s="64" t="str">
        <f t="shared" si="6"/>
        <v>0</v>
      </c>
      <c r="X318" s="64">
        <f t="shared" si="7"/>
        <v>0</v>
      </c>
      <c r="Y318" s="64" t="str">
        <f t="shared" si="8"/>
        <v>0</v>
      </c>
      <c r="Z318" s="64">
        <f t="shared" si="9"/>
        <v>0</v>
      </c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15.75" customHeight="1">
      <c r="A319" s="90">
        <v>43855.750133391201</v>
      </c>
      <c r="B319" s="70">
        <f>Parâmetros!G308*0.04*46.0055</f>
        <v>7.6921195999999989</v>
      </c>
      <c r="C319" s="85">
        <f t="shared" si="106"/>
        <v>7.6921195999999989</v>
      </c>
      <c r="D319" s="89">
        <f t="shared" si="107"/>
        <v>1.5384239199999996</v>
      </c>
      <c r="E319" s="53" t="str">
        <f t="shared" si="108"/>
        <v>1</v>
      </c>
      <c r="F319" s="62">
        <f t="shared" si="109"/>
        <v>-146.50018338999999</v>
      </c>
      <c r="G319" s="53" t="str">
        <f t="shared" si="110"/>
        <v>0</v>
      </c>
      <c r="H319" s="62">
        <f t="shared" si="111"/>
        <v>-32.250091694999995</v>
      </c>
      <c r="I319" s="53" t="str">
        <f t="shared" si="112"/>
        <v>0</v>
      </c>
      <c r="J319" s="62">
        <f t="shared" si="113"/>
        <v>90.540342528888885</v>
      </c>
      <c r="K319" s="53" t="str">
        <f t="shared" si="114"/>
        <v>0</v>
      </c>
      <c r="L319" s="62">
        <f t="shared" si="115"/>
        <v>82.167400898823544</v>
      </c>
      <c r="M319" s="66" t="str">
        <f t="shared" si="116"/>
        <v>0</v>
      </c>
      <c r="N319" s="69">
        <f t="shared" si="117"/>
        <v>1.5384239199999996</v>
      </c>
      <c r="O319" s="70">
        <v>260</v>
      </c>
      <c r="P319" s="3"/>
      <c r="Q319" s="64" t="str">
        <f t="shared" si="0"/>
        <v>1</v>
      </c>
      <c r="R319" s="64">
        <f t="shared" si="1"/>
        <v>1</v>
      </c>
      <c r="S319" s="64" t="str">
        <f t="shared" si="2"/>
        <v>0</v>
      </c>
      <c r="T319" s="64">
        <f t="shared" si="3"/>
        <v>0</v>
      </c>
      <c r="U319" s="64" t="str">
        <f t="shared" si="4"/>
        <v>0</v>
      </c>
      <c r="V319" s="64">
        <f t="shared" si="5"/>
        <v>0</v>
      </c>
      <c r="W319" s="64" t="str">
        <f t="shared" si="6"/>
        <v>0</v>
      </c>
      <c r="X319" s="64">
        <f t="shared" si="7"/>
        <v>0</v>
      </c>
      <c r="Y319" s="64" t="str">
        <f t="shared" si="8"/>
        <v>0</v>
      </c>
      <c r="Z319" s="64">
        <f t="shared" si="9"/>
        <v>0</v>
      </c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15.75" customHeight="1">
      <c r="A320" s="90">
        <v>43855.791800115738</v>
      </c>
      <c r="B320" s="70">
        <f>Parâmetros!G309*0.04*46.0055</f>
        <v>9.661154999999999</v>
      </c>
      <c r="C320" s="85">
        <f t="shared" si="106"/>
        <v>9.661154999999999</v>
      </c>
      <c r="D320" s="89">
        <f t="shared" si="107"/>
        <v>1.9322309999999998</v>
      </c>
      <c r="E320" s="53" t="str">
        <f t="shared" si="108"/>
        <v>1</v>
      </c>
      <c r="F320" s="62">
        <f t="shared" si="109"/>
        <v>-144.58037387499999</v>
      </c>
      <c r="G320" s="53" t="str">
        <f t="shared" si="110"/>
        <v>0</v>
      </c>
      <c r="H320" s="62">
        <f t="shared" si="111"/>
        <v>-31.290186937499996</v>
      </c>
      <c r="I320" s="53" t="str">
        <f t="shared" si="112"/>
        <v>0</v>
      </c>
      <c r="J320" s="62">
        <f t="shared" si="113"/>
        <v>90.732384253086423</v>
      </c>
      <c r="K320" s="53" t="str">
        <f t="shared" si="114"/>
        <v>0</v>
      </c>
      <c r="L320" s="62">
        <f t="shared" si="115"/>
        <v>82.375886999999992</v>
      </c>
      <c r="M320" s="66" t="str">
        <f t="shared" si="116"/>
        <v>0</v>
      </c>
      <c r="N320" s="69">
        <f t="shared" si="117"/>
        <v>1.9322309999999998</v>
      </c>
      <c r="O320" s="70">
        <v>260</v>
      </c>
      <c r="P320" s="3"/>
      <c r="Q320" s="64" t="str">
        <f t="shared" si="0"/>
        <v>1</v>
      </c>
      <c r="R320" s="64">
        <f t="shared" si="1"/>
        <v>1</v>
      </c>
      <c r="S320" s="64" t="str">
        <f t="shared" si="2"/>
        <v>0</v>
      </c>
      <c r="T320" s="64">
        <f t="shared" si="3"/>
        <v>0</v>
      </c>
      <c r="U320" s="64" t="str">
        <f t="shared" si="4"/>
        <v>0</v>
      </c>
      <c r="V320" s="64">
        <f t="shared" si="5"/>
        <v>0</v>
      </c>
      <c r="W320" s="64" t="str">
        <f t="shared" si="6"/>
        <v>0</v>
      </c>
      <c r="X320" s="64">
        <f t="shared" si="7"/>
        <v>0</v>
      </c>
      <c r="Y320" s="64" t="str">
        <f t="shared" si="8"/>
        <v>0</v>
      </c>
      <c r="Z320" s="64">
        <f t="shared" si="9"/>
        <v>0</v>
      </c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15.75" customHeight="1">
      <c r="A321" s="90">
        <v>43855.833466840275</v>
      </c>
      <c r="B321" s="70">
        <f>Parâmetros!G310*0.04*46.0055</f>
        <v>7.9313481999999995</v>
      </c>
      <c r="C321" s="85">
        <f t="shared" si="106"/>
        <v>7.9313481999999995</v>
      </c>
      <c r="D321" s="89">
        <f t="shared" si="107"/>
        <v>1.5862696399999998</v>
      </c>
      <c r="E321" s="53" t="str">
        <f t="shared" si="108"/>
        <v>1</v>
      </c>
      <c r="F321" s="62">
        <f t="shared" si="109"/>
        <v>-146.26693550500002</v>
      </c>
      <c r="G321" s="53" t="str">
        <f t="shared" si="110"/>
        <v>0</v>
      </c>
      <c r="H321" s="62">
        <f t="shared" si="111"/>
        <v>-32.13346775250001</v>
      </c>
      <c r="I321" s="53" t="str">
        <f t="shared" si="112"/>
        <v>0</v>
      </c>
      <c r="J321" s="62">
        <f t="shared" si="113"/>
        <v>90.563674700987661</v>
      </c>
      <c r="K321" s="53" t="str">
        <f t="shared" si="114"/>
        <v>0</v>
      </c>
      <c r="L321" s="62">
        <f t="shared" si="115"/>
        <v>82.192730985882349</v>
      </c>
      <c r="M321" s="66" t="str">
        <f t="shared" si="116"/>
        <v>0</v>
      </c>
      <c r="N321" s="69">
        <f t="shared" si="117"/>
        <v>1.5862696399999998</v>
      </c>
      <c r="O321" s="70">
        <v>260</v>
      </c>
      <c r="P321" s="3"/>
      <c r="Q321" s="64" t="str">
        <f t="shared" si="0"/>
        <v>1</v>
      </c>
      <c r="R321" s="64">
        <f t="shared" si="1"/>
        <v>1</v>
      </c>
      <c r="S321" s="64" t="str">
        <f t="shared" si="2"/>
        <v>0</v>
      </c>
      <c r="T321" s="64">
        <f t="shared" si="3"/>
        <v>0</v>
      </c>
      <c r="U321" s="64" t="str">
        <f t="shared" si="4"/>
        <v>0</v>
      </c>
      <c r="V321" s="64">
        <f t="shared" si="5"/>
        <v>0</v>
      </c>
      <c r="W321" s="64" t="str">
        <f t="shared" si="6"/>
        <v>0</v>
      </c>
      <c r="X321" s="64">
        <f t="shared" si="7"/>
        <v>0</v>
      </c>
      <c r="Y321" s="64" t="str">
        <f t="shared" si="8"/>
        <v>0</v>
      </c>
      <c r="Z321" s="64">
        <f t="shared" si="9"/>
        <v>0</v>
      </c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15.75" customHeight="1">
      <c r="A322" s="90">
        <v>43855.875133564812</v>
      </c>
      <c r="B322" s="70">
        <f>Parâmetros!G311*0.04*46.0055</f>
        <v>8.078565799999998</v>
      </c>
      <c r="C322" s="85">
        <f t="shared" si="106"/>
        <v>8.078565799999998</v>
      </c>
      <c r="D322" s="89">
        <f t="shared" si="107"/>
        <v>1.6157131599999996</v>
      </c>
      <c r="E322" s="53" t="str">
        <f t="shared" si="108"/>
        <v>1</v>
      </c>
      <c r="F322" s="62">
        <f t="shared" si="109"/>
        <v>-146.123398345</v>
      </c>
      <c r="G322" s="53" t="str">
        <f t="shared" si="110"/>
        <v>0</v>
      </c>
      <c r="H322" s="62">
        <f t="shared" si="111"/>
        <v>-32.061699172499999</v>
      </c>
      <c r="I322" s="53" t="str">
        <f t="shared" si="112"/>
        <v>0</v>
      </c>
      <c r="J322" s="62">
        <f t="shared" si="113"/>
        <v>90.578032960740742</v>
      </c>
      <c r="K322" s="53" t="str">
        <f t="shared" si="114"/>
        <v>0</v>
      </c>
      <c r="L322" s="62">
        <f t="shared" si="115"/>
        <v>82.208318731764692</v>
      </c>
      <c r="M322" s="66" t="str">
        <f t="shared" si="116"/>
        <v>0</v>
      </c>
      <c r="N322" s="69">
        <f t="shared" si="117"/>
        <v>1.6157131599999996</v>
      </c>
      <c r="O322" s="70">
        <v>260</v>
      </c>
      <c r="P322" s="3"/>
      <c r="Q322" s="64" t="str">
        <f t="shared" si="0"/>
        <v>1</v>
      </c>
      <c r="R322" s="64">
        <f t="shared" si="1"/>
        <v>1</v>
      </c>
      <c r="S322" s="64" t="str">
        <f t="shared" si="2"/>
        <v>0</v>
      </c>
      <c r="T322" s="64">
        <f t="shared" si="3"/>
        <v>0</v>
      </c>
      <c r="U322" s="64" t="str">
        <f t="shared" si="4"/>
        <v>0</v>
      </c>
      <c r="V322" s="64">
        <f t="shared" si="5"/>
        <v>0</v>
      </c>
      <c r="W322" s="64" t="str">
        <f t="shared" si="6"/>
        <v>0</v>
      </c>
      <c r="X322" s="64">
        <f t="shared" si="7"/>
        <v>0</v>
      </c>
      <c r="Y322" s="64" t="str">
        <f t="shared" si="8"/>
        <v>0</v>
      </c>
      <c r="Z322" s="64">
        <f t="shared" si="9"/>
        <v>0</v>
      </c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15.75" customHeight="1">
      <c r="A323" s="90">
        <v>43855.916800289349</v>
      </c>
      <c r="B323" s="70">
        <f>Parâmetros!G312*0.04*46.0055</f>
        <v>7.1584558000000005</v>
      </c>
      <c r="C323" s="85">
        <f t="shared" si="106"/>
        <v>7.1584558000000005</v>
      </c>
      <c r="D323" s="89">
        <f t="shared" si="107"/>
        <v>1.4316911600000002</v>
      </c>
      <c r="E323" s="53" t="str">
        <f t="shared" si="108"/>
        <v>1</v>
      </c>
      <c r="F323" s="62">
        <f t="shared" si="109"/>
        <v>-147.020505595</v>
      </c>
      <c r="G323" s="53" t="str">
        <f t="shared" si="110"/>
        <v>0</v>
      </c>
      <c r="H323" s="62">
        <f t="shared" si="111"/>
        <v>-32.510252797500002</v>
      </c>
      <c r="I323" s="53" t="str">
        <f t="shared" si="112"/>
        <v>0</v>
      </c>
      <c r="J323" s="62">
        <f t="shared" si="113"/>
        <v>90.488293837283948</v>
      </c>
      <c r="K323" s="53" t="str">
        <f t="shared" si="114"/>
        <v>0</v>
      </c>
      <c r="L323" s="62">
        <f t="shared" si="115"/>
        <v>82.110895319999997</v>
      </c>
      <c r="M323" s="66" t="str">
        <f t="shared" si="116"/>
        <v>0</v>
      </c>
      <c r="N323" s="69">
        <f t="shared" si="117"/>
        <v>1.4316911600000002</v>
      </c>
      <c r="O323" s="70">
        <v>260</v>
      </c>
      <c r="P323" s="3"/>
      <c r="Q323" s="64" t="str">
        <f t="shared" si="0"/>
        <v>1</v>
      </c>
      <c r="R323" s="64">
        <f t="shared" si="1"/>
        <v>1</v>
      </c>
      <c r="S323" s="64" t="str">
        <f t="shared" si="2"/>
        <v>0</v>
      </c>
      <c r="T323" s="64">
        <f t="shared" si="3"/>
        <v>0</v>
      </c>
      <c r="U323" s="64" t="str">
        <f t="shared" si="4"/>
        <v>0</v>
      </c>
      <c r="V323" s="64">
        <f t="shared" si="5"/>
        <v>0</v>
      </c>
      <c r="W323" s="64" t="str">
        <f t="shared" si="6"/>
        <v>0</v>
      </c>
      <c r="X323" s="64">
        <f t="shared" si="7"/>
        <v>0</v>
      </c>
      <c r="Y323" s="64" t="str">
        <f t="shared" si="8"/>
        <v>0</v>
      </c>
      <c r="Z323" s="64">
        <f t="shared" si="9"/>
        <v>0</v>
      </c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15.75" customHeight="1">
      <c r="A324" s="90">
        <v>43855.958467013887</v>
      </c>
      <c r="B324" s="70">
        <f>Parâmetros!G313*0.04*46.0055</f>
        <v>6.8088140000000008</v>
      </c>
      <c r="C324" s="85">
        <f t="shared" si="106"/>
        <v>6.8088140000000008</v>
      </c>
      <c r="D324" s="89">
        <f t="shared" si="107"/>
        <v>1.3617628000000002</v>
      </c>
      <c r="E324" s="53" t="str">
        <f t="shared" si="108"/>
        <v>1</v>
      </c>
      <c r="F324" s="62">
        <f t="shared" si="109"/>
        <v>-147.36140634999998</v>
      </c>
      <c r="G324" s="53" t="str">
        <f t="shared" si="110"/>
        <v>0</v>
      </c>
      <c r="H324" s="62">
        <f t="shared" si="111"/>
        <v>-32.680703174999991</v>
      </c>
      <c r="I324" s="53" t="str">
        <f t="shared" si="112"/>
        <v>0</v>
      </c>
      <c r="J324" s="62">
        <f t="shared" si="113"/>
        <v>90.454192970370372</v>
      </c>
      <c r="K324" s="53" t="str">
        <f t="shared" si="114"/>
        <v>0</v>
      </c>
      <c r="L324" s="62">
        <f t="shared" si="115"/>
        <v>82.073874423529404</v>
      </c>
      <c r="M324" s="66" t="str">
        <f t="shared" si="116"/>
        <v>0</v>
      </c>
      <c r="N324" s="69">
        <f t="shared" si="117"/>
        <v>1.3617628000000002</v>
      </c>
      <c r="O324" s="70">
        <v>260</v>
      </c>
      <c r="P324" s="3"/>
      <c r="Q324" s="64" t="str">
        <f t="shared" si="0"/>
        <v>1</v>
      </c>
      <c r="R324" s="64">
        <f t="shared" si="1"/>
        <v>1</v>
      </c>
      <c r="S324" s="64" t="str">
        <f t="shared" si="2"/>
        <v>0</v>
      </c>
      <c r="T324" s="64">
        <f t="shared" si="3"/>
        <v>0</v>
      </c>
      <c r="U324" s="64" t="str">
        <f t="shared" si="4"/>
        <v>0</v>
      </c>
      <c r="V324" s="64">
        <f t="shared" si="5"/>
        <v>0</v>
      </c>
      <c r="W324" s="64" t="str">
        <f t="shared" si="6"/>
        <v>0</v>
      </c>
      <c r="X324" s="64">
        <f t="shared" si="7"/>
        <v>0</v>
      </c>
      <c r="Y324" s="64" t="str">
        <f t="shared" si="8"/>
        <v>0</v>
      </c>
      <c r="Z324" s="64">
        <f t="shared" si="9"/>
        <v>0</v>
      </c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15.75" customHeight="1">
      <c r="A325" s="90">
        <v>43856.000133738424</v>
      </c>
      <c r="B325" s="70">
        <f>Parâmetros!G314*0.04*46.0055</f>
        <v>7.9313481999999995</v>
      </c>
      <c r="C325" s="85">
        <f t="shared" si="106"/>
        <v>7.9313481999999995</v>
      </c>
      <c r="D325" s="89">
        <f t="shared" si="107"/>
        <v>1.5862696399999998</v>
      </c>
      <c r="E325" s="53" t="str">
        <f t="shared" si="108"/>
        <v>1</v>
      </c>
      <c r="F325" s="62">
        <f t="shared" si="109"/>
        <v>-146.26693550500002</v>
      </c>
      <c r="G325" s="53" t="str">
        <f t="shared" si="110"/>
        <v>0</v>
      </c>
      <c r="H325" s="62">
        <f t="shared" si="111"/>
        <v>-32.13346775250001</v>
      </c>
      <c r="I325" s="53" t="str">
        <f t="shared" si="112"/>
        <v>0</v>
      </c>
      <c r="J325" s="62">
        <f t="shared" si="113"/>
        <v>90.563674700987661</v>
      </c>
      <c r="K325" s="53" t="str">
        <f t="shared" si="114"/>
        <v>0</v>
      </c>
      <c r="L325" s="62">
        <f t="shared" si="115"/>
        <v>82.192730985882349</v>
      </c>
      <c r="M325" s="66" t="str">
        <f t="shared" si="116"/>
        <v>0</v>
      </c>
      <c r="N325" s="69">
        <f t="shared" si="117"/>
        <v>1.5862696399999998</v>
      </c>
      <c r="O325" s="70">
        <v>260</v>
      </c>
      <c r="P325" s="3"/>
      <c r="Q325" s="64" t="str">
        <f t="shared" si="0"/>
        <v>1</v>
      </c>
      <c r="R325" s="64">
        <f t="shared" si="1"/>
        <v>1</v>
      </c>
      <c r="S325" s="64" t="str">
        <f t="shared" si="2"/>
        <v>0</v>
      </c>
      <c r="T325" s="64">
        <f t="shared" si="3"/>
        <v>0</v>
      </c>
      <c r="U325" s="64" t="str">
        <f t="shared" si="4"/>
        <v>0</v>
      </c>
      <c r="V325" s="64">
        <f t="shared" si="5"/>
        <v>0</v>
      </c>
      <c r="W325" s="64" t="str">
        <f t="shared" si="6"/>
        <v>0</v>
      </c>
      <c r="X325" s="64">
        <f t="shared" si="7"/>
        <v>0</v>
      </c>
      <c r="Y325" s="64" t="str">
        <f t="shared" si="8"/>
        <v>0</v>
      </c>
      <c r="Z325" s="64">
        <f t="shared" si="9"/>
        <v>0</v>
      </c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15.75" customHeight="1">
      <c r="A326" s="90">
        <v>43856.041800462961</v>
      </c>
      <c r="B326" s="70">
        <f>Parâmetros!G315*0.04*46.0055</f>
        <v>7.5080976000000001</v>
      </c>
      <c r="C326" s="85">
        <f t="shared" si="106"/>
        <v>7.5080976000000001</v>
      </c>
      <c r="D326" s="89">
        <f t="shared" si="107"/>
        <v>1.5016195200000002</v>
      </c>
      <c r="E326" s="53" t="str">
        <f t="shared" si="108"/>
        <v>1</v>
      </c>
      <c r="F326" s="62">
        <f t="shared" si="109"/>
        <v>-146.67960483999997</v>
      </c>
      <c r="G326" s="53" t="str">
        <f t="shared" si="110"/>
        <v>0</v>
      </c>
      <c r="H326" s="62">
        <f t="shared" si="111"/>
        <v>-32.339802419999984</v>
      </c>
      <c r="I326" s="53" t="str">
        <f t="shared" si="112"/>
        <v>0</v>
      </c>
      <c r="J326" s="62">
        <f t="shared" si="113"/>
        <v>90.522394704197524</v>
      </c>
      <c r="K326" s="53" t="str">
        <f t="shared" si="114"/>
        <v>0</v>
      </c>
      <c r="L326" s="62">
        <f t="shared" si="115"/>
        <v>82.147916216470577</v>
      </c>
      <c r="M326" s="66" t="str">
        <f t="shared" si="116"/>
        <v>0</v>
      </c>
      <c r="N326" s="69">
        <f t="shared" si="117"/>
        <v>1.5016195200000002</v>
      </c>
      <c r="O326" s="70">
        <v>260</v>
      </c>
      <c r="P326" s="3"/>
      <c r="Q326" s="64" t="str">
        <f t="shared" si="0"/>
        <v>1</v>
      </c>
      <c r="R326" s="64">
        <f t="shared" si="1"/>
        <v>1</v>
      </c>
      <c r="S326" s="64" t="str">
        <f t="shared" si="2"/>
        <v>0</v>
      </c>
      <c r="T326" s="64">
        <f t="shared" si="3"/>
        <v>0</v>
      </c>
      <c r="U326" s="64" t="str">
        <f t="shared" si="4"/>
        <v>0</v>
      </c>
      <c r="V326" s="64">
        <f t="shared" si="5"/>
        <v>0</v>
      </c>
      <c r="W326" s="64" t="str">
        <f t="shared" si="6"/>
        <v>0</v>
      </c>
      <c r="X326" s="64">
        <f t="shared" si="7"/>
        <v>0</v>
      </c>
      <c r="Y326" s="64" t="str">
        <f t="shared" si="8"/>
        <v>0</v>
      </c>
      <c r="Z326" s="64">
        <f t="shared" si="9"/>
        <v>0</v>
      </c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15.75" customHeight="1">
      <c r="A327" s="90">
        <v>43856.083467187498</v>
      </c>
      <c r="B327" s="70">
        <f>Parâmetros!G316*0.04*46.0055</f>
        <v>7.3056734000000008</v>
      </c>
      <c r="C327" s="85">
        <f t="shared" si="106"/>
        <v>7.3056734000000008</v>
      </c>
      <c r="D327" s="89">
        <f t="shared" si="107"/>
        <v>1.4611346800000002</v>
      </c>
      <c r="E327" s="53" t="str">
        <f t="shared" si="108"/>
        <v>1</v>
      </c>
      <c r="F327" s="62">
        <f t="shared" si="109"/>
        <v>-146.87696843500001</v>
      </c>
      <c r="G327" s="53" t="str">
        <f t="shared" si="110"/>
        <v>0</v>
      </c>
      <c r="H327" s="62">
        <f t="shared" si="111"/>
        <v>-32.438484217500005</v>
      </c>
      <c r="I327" s="53" t="str">
        <f t="shared" si="112"/>
        <v>0</v>
      </c>
      <c r="J327" s="62">
        <f t="shared" si="113"/>
        <v>90.502652097037043</v>
      </c>
      <c r="K327" s="53" t="str">
        <f t="shared" si="114"/>
        <v>0</v>
      </c>
      <c r="L327" s="62">
        <f t="shared" si="115"/>
        <v>82.12648306588234</v>
      </c>
      <c r="M327" s="66" t="str">
        <f t="shared" si="116"/>
        <v>0</v>
      </c>
      <c r="N327" s="69">
        <f t="shared" si="117"/>
        <v>1.4611346800000002</v>
      </c>
      <c r="O327" s="70">
        <v>260</v>
      </c>
      <c r="P327" s="3"/>
      <c r="Q327" s="64" t="str">
        <f t="shared" si="0"/>
        <v>1</v>
      </c>
      <c r="R327" s="64">
        <f t="shared" si="1"/>
        <v>1</v>
      </c>
      <c r="S327" s="64" t="str">
        <f t="shared" si="2"/>
        <v>0</v>
      </c>
      <c r="T327" s="64">
        <f t="shared" si="3"/>
        <v>0</v>
      </c>
      <c r="U327" s="64" t="str">
        <f t="shared" si="4"/>
        <v>0</v>
      </c>
      <c r="V327" s="64">
        <f t="shared" si="5"/>
        <v>0</v>
      </c>
      <c r="W327" s="64" t="str">
        <f t="shared" si="6"/>
        <v>0</v>
      </c>
      <c r="X327" s="64">
        <f t="shared" si="7"/>
        <v>0</v>
      </c>
      <c r="Y327" s="64" t="str">
        <f t="shared" si="8"/>
        <v>0</v>
      </c>
      <c r="Z327" s="64">
        <f t="shared" si="9"/>
        <v>0</v>
      </c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15.75" customHeight="1">
      <c r="A328" s="90">
        <v>43856.125133912035</v>
      </c>
      <c r="B328" s="70">
        <f>Parâmetros!G317*0.04*46.0055</f>
        <v>7.2136623999999996</v>
      </c>
      <c r="C328" s="85">
        <f t="shared" si="106"/>
        <v>7.2136623999999996</v>
      </c>
      <c r="D328" s="89">
        <f t="shared" si="107"/>
        <v>1.4427324799999999</v>
      </c>
      <c r="E328" s="53" t="str">
        <f t="shared" si="108"/>
        <v>1</v>
      </c>
      <c r="F328" s="62">
        <f t="shared" si="109"/>
        <v>-146.96667915999998</v>
      </c>
      <c r="G328" s="53" t="str">
        <f t="shared" si="110"/>
        <v>0</v>
      </c>
      <c r="H328" s="62">
        <f t="shared" si="111"/>
        <v>-32.483339579999992</v>
      </c>
      <c r="I328" s="53" t="str">
        <f t="shared" si="112"/>
        <v>0</v>
      </c>
      <c r="J328" s="62">
        <f t="shared" si="113"/>
        <v>90.493678184691362</v>
      </c>
      <c r="K328" s="53" t="str">
        <f t="shared" si="114"/>
        <v>0</v>
      </c>
      <c r="L328" s="62">
        <f t="shared" si="115"/>
        <v>82.116740724705863</v>
      </c>
      <c r="M328" s="66" t="str">
        <f t="shared" si="116"/>
        <v>0</v>
      </c>
      <c r="N328" s="69">
        <f t="shared" si="117"/>
        <v>1.4427324799999999</v>
      </c>
      <c r="O328" s="70">
        <v>260</v>
      </c>
      <c r="P328" s="3"/>
      <c r="Q328" s="64" t="str">
        <f t="shared" si="0"/>
        <v>1</v>
      </c>
      <c r="R328" s="64">
        <f t="shared" si="1"/>
        <v>1</v>
      </c>
      <c r="S328" s="64" t="str">
        <f t="shared" si="2"/>
        <v>0</v>
      </c>
      <c r="T328" s="64">
        <f t="shared" si="3"/>
        <v>0</v>
      </c>
      <c r="U328" s="64" t="str">
        <f t="shared" si="4"/>
        <v>0</v>
      </c>
      <c r="V328" s="64">
        <f t="shared" si="5"/>
        <v>0</v>
      </c>
      <c r="W328" s="64" t="str">
        <f t="shared" si="6"/>
        <v>0</v>
      </c>
      <c r="X328" s="64">
        <f t="shared" si="7"/>
        <v>0</v>
      </c>
      <c r="Y328" s="64" t="str">
        <f t="shared" si="8"/>
        <v>0</v>
      </c>
      <c r="Z328" s="64">
        <f t="shared" si="9"/>
        <v>0</v>
      </c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15.75" customHeight="1">
      <c r="A329" s="90">
        <v>43856.166800636573</v>
      </c>
      <c r="B329" s="70">
        <f>Parâmetros!G318*0.04*46.0055</f>
        <v>6.2199435999999988</v>
      </c>
      <c r="C329" s="85">
        <f t="shared" si="106"/>
        <v>6.2199435999999988</v>
      </c>
      <c r="D329" s="89">
        <f t="shared" si="107"/>
        <v>1.2439887199999997</v>
      </c>
      <c r="E329" s="53" t="str">
        <f t="shared" si="108"/>
        <v>1</v>
      </c>
      <c r="F329" s="62">
        <f t="shared" si="109"/>
        <v>-147.93555499000001</v>
      </c>
      <c r="G329" s="53" t="str">
        <f t="shared" si="110"/>
        <v>0</v>
      </c>
      <c r="H329" s="62">
        <f t="shared" si="111"/>
        <v>-32.967777495000007</v>
      </c>
      <c r="I329" s="53" t="str">
        <f t="shared" si="112"/>
        <v>0</v>
      </c>
      <c r="J329" s="62">
        <f t="shared" si="113"/>
        <v>90.396759931358034</v>
      </c>
      <c r="K329" s="53" t="str">
        <f t="shared" si="114"/>
        <v>0</v>
      </c>
      <c r="L329" s="62">
        <f t="shared" si="115"/>
        <v>82.011523440000005</v>
      </c>
      <c r="M329" s="66" t="str">
        <f t="shared" si="116"/>
        <v>0</v>
      </c>
      <c r="N329" s="69">
        <f t="shared" si="117"/>
        <v>1.2439887199999997</v>
      </c>
      <c r="O329" s="70">
        <v>260</v>
      </c>
      <c r="P329" s="3"/>
      <c r="Q329" s="64" t="str">
        <f t="shared" si="0"/>
        <v>1</v>
      </c>
      <c r="R329" s="64">
        <f t="shared" si="1"/>
        <v>1</v>
      </c>
      <c r="S329" s="64" t="str">
        <f t="shared" si="2"/>
        <v>0</v>
      </c>
      <c r="T329" s="64">
        <f t="shared" si="3"/>
        <v>0</v>
      </c>
      <c r="U329" s="64" t="str">
        <f t="shared" si="4"/>
        <v>0</v>
      </c>
      <c r="V329" s="64">
        <f t="shared" si="5"/>
        <v>0</v>
      </c>
      <c r="W329" s="64" t="str">
        <f t="shared" si="6"/>
        <v>0</v>
      </c>
      <c r="X329" s="64">
        <f t="shared" si="7"/>
        <v>0</v>
      </c>
      <c r="Y329" s="64" t="str">
        <f t="shared" si="8"/>
        <v>0</v>
      </c>
      <c r="Z329" s="64">
        <f t="shared" si="9"/>
        <v>0</v>
      </c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15.75" customHeight="1">
      <c r="A330" s="90">
        <v>43856.20846736111</v>
      </c>
      <c r="B330" s="70">
        <f>Parâmetros!G319*0.04*46.0055</f>
        <v>6.2383457999999994</v>
      </c>
      <c r="C330" s="85">
        <f t="shared" si="106"/>
        <v>6.2383457999999994</v>
      </c>
      <c r="D330" s="89">
        <f t="shared" si="107"/>
        <v>1.2476691599999998</v>
      </c>
      <c r="E330" s="53" t="str">
        <f t="shared" si="108"/>
        <v>1</v>
      </c>
      <c r="F330" s="62">
        <f t="shared" si="109"/>
        <v>-147.91761284500001</v>
      </c>
      <c r="G330" s="53" t="str">
        <f t="shared" si="110"/>
        <v>0</v>
      </c>
      <c r="H330" s="62">
        <f t="shared" si="111"/>
        <v>-32.958806422500004</v>
      </c>
      <c r="I330" s="53" t="str">
        <f t="shared" si="112"/>
        <v>0</v>
      </c>
      <c r="J330" s="62">
        <f t="shared" si="113"/>
        <v>90.398554713827167</v>
      </c>
      <c r="K330" s="53" t="str">
        <f t="shared" si="114"/>
        <v>0</v>
      </c>
      <c r="L330" s="62">
        <f t="shared" si="115"/>
        <v>82.013471908235289</v>
      </c>
      <c r="M330" s="66" t="str">
        <f t="shared" si="116"/>
        <v>0</v>
      </c>
      <c r="N330" s="69">
        <f t="shared" si="117"/>
        <v>1.2476691599999998</v>
      </c>
      <c r="O330" s="70">
        <v>260</v>
      </c>
      <c r="P330" s="3"/>
      <c r="Q330" s="64" t="str">
        <f t="shared" si="0"/>
        <v>1</v>
      </c>
      <c r="R330" s="64">
        <f t="shared" si="1"/>
        <v>1</v>
      </c>
      <c r="S330" s="64" t="str">
        <f t="shared" si="2"/>
        <v>0</v>
      </c>
      <c r="T330" s="64">
        <f t="shared" si="3"/>
        <v>0</v>
      </c>
      <c r="U330" s="64" t="str">
        <f t="shared" si="4"/>
        <v>0</v>
      </c>
      <c r="V330" s="64">
        <f t="shared" si="5"/>
        <v>0</v>
      </c>
      <c r="W330" s="64" t="str">
        <f t="shared" si="6"/>
        <v>0</v>
      </c>
      <c r="X330" s="64">
        <f t="shared" si="7"/>
        <v>0</v>
      </c>
      <c r="Y330" s="64" t="str">
        <f t="shared" si="8"/>
        <v>0</v>
      </c>
      <c r="Z330" s="64">
        <f t="shared" si="9"/>
        <v>0</v>
      </c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15.75" customHeight="1">
      <c r="A331" s="90">
        <v>43856.250134085647</v>
      </c>
      <c r="B331" s="70">
        <f>Parâmetros!G320*0.04*46.0055</f>
        <v>9.4403285999999991</v>
      </c>
      <c r="C331" s="85">
        <f t="shared" si="106"/>
        <v>9.4403285999999991</v>
      </c>
      <c r="D331" s="89">
        <f t="shared" si="107"/>
        <v>1.8880657199999997</v>
      </c>
      <c r="E331" s="53" t="str">
        <f t="shared" si="108"/>
        <v>1</v>
      </c>
      <c r="F331" s="62">
        <f t="shared" si="109"/>
        <v>-144.79567961500001</v>
      </c>
      <c r="G331" s="53" t="str">
        <f t="shared" si="110"/>
        <v>0</v>
      </c>
      <c r="H331" s="62">
        <f t="shared" si="111"/>
        <v>-31.397839807500006</v>
      </c>
      <c r="I331" s="53" t="str">
        <f t="shared" si="112"/>
        <v>0</v>
      </c>
      <c r="J331" s="62">
        <f t="shared" si="113"/>
        <v>90.710846863456794</v>
      </c>
      <c r="K331" s="53" t="str">
        <f t="shared" si="114"/>
        <v>0</v>
      </c>
      <c r="L331" s="62">
        <f t="shared" si="115"/>
        <v>82.352505381176456</v>
      </c>
      <c r="M331" s="66" t="str">
        <f t="shared" si="116"/>
        <v>0</v>
      </c>
      <c r="N331" s="69">
        <f t="shared" si="117"/>
        <v>1.8880657199999997</v>
      </c>
      <c r="O331" s="70">
        <v>260</v>
      </c>
      <c r="P331" s="3"/>
      <c r="Q331" s="64" t="str">
        <f t="shared" si="0"/>
        <v>1</v>
      </c>
      <c r="R331" s="64">
        <f t="shared" si="1"/>
        <v>1</v>
      </c>
      <c r="S331" s="64" t="str">
        <f t="shared" si="2"/>
        <v>0</v>
      </c>
      <c r="T331" s="64">
        <f t="shared" si="3"/>
        <v>0</v>
      </c>
      <c r="U331" s="64" t="str">
        <f t="shared" si="4"/>
        <v>0</v>
      </c>
      <c r="V331" s="64">
        <f t="shared" si="5"/>
        <v>0</v>
      </c>
      <c r="W331" s="64" t="str">
        <f t="shared" si="6"/>
        <v>0</v>
      </c>
      <c r="X331" s="64">
        <f t="shared" si="7"/>
        <v>0</v>
      </c>
      <c r="Y331" s="64" t="str">
        <f t="shared" si="8"/>
        <v>0</v>
      </c>
      <c r="Z331" s="64">
        <f t="shared" si="9"/>
        <v>0</v>
      </c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15.75" customHeight="1">
      <c r="A332" s="90">
        <v>43856.291800810184</v>
      </c>
      <c r="B332" s="70">
        <f>Parâmetros!G321*0.04*46.0055</f>
        <v>10.4524496</v>
      </c>
      <c r="C332" s="85">
        <f t="shared" si="106"/>
        <v>10.4524496</v>
      </c>
      <c r="D332" s="89">
        <f t="shared" si="107"/>
        <v>2.09048992</v>
      </c>
      <c r="E332" s="53" t="str">
        <f t="shared" si="108"/>
        <v>1</v>
      </c>
      <c r="F332" s="62">
        <f t="shared" si="109"/>
        <v>-143.80886164000003</v>
      </c>
      <c r="G332" s="53" t="str">
        <f t="shared" si="110"/>
        <v>0</v>
      </c>
      <c r="H332" s="62">
        <f t="shared" si="111"/>
        <v>-30.904430820000016</v>
      </c>
      <c r="I332" s="53" t="str">
        <f t="shared" si="112"/>
        <v>0</v>
      </c>
      <c r="J332" s="62">
        <f t="shared" si="113"/>
        <v>90.809559899259256</v>
      </c>
      <c r="K332" s="53" t="str">
        <f t="shared" si="114"/>
        <v>0</v>
      </c>
      <c r="L332" s="62">
        <f t="shared" si="115"/>
        <v>82.459671134117627</v>
      </c>
      <c r="M332" s="66" t="str">
        <f t="shared" si="116"/>
        <v>0</v>
      </c>
      <c r="N332" s="69">
        <f t="shared" si="117"/>
        <v>2.09048992</v>
      </c>
      <c r="O332" s="70">
        <v>260</v>
      </c>
      <c r="P332" s="3"/>
      <c r="Q332" s="64" t="str">
        <f t="shared" si="0"/>
        <v>1</v>
      </c>
      <c r="R332" s="64">
        <f t="shared" si="1"/>
        <v>1</v>
      </c>
      <c r="S332" s="64" t="str">
        <f t="shared" si="2"/>
        <v>0</v>
      </c>
      <c r="T332" s="64">
        <f t="shared" si="3"/>
        <v>0</v>
      </c>
      <c r="U332" s="64" t="str">
        <f t="shared" si="4"/>
        <v>0</v>
      </c>
      <c r="V332" s="64">
        <f t="shared" si="5"/>
        <v>0</v>
      </c>
      <c r="W332" s="64" t="str">
        <f t="shared" si="6"/>
        <v>0</v>
      </c>
      <c r="X332" s="64">
        <f t="shared" si="7"/>
        <v>0</v>
      </c>
      <c r="Y332" s="64" t="str">
        <f t="shared" si="8"/>
        <v>0</v>
      </c>
      <c r="Z332" s="64">
        <f t="shared" si="9"/>
        <v>0</v>
      </c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15.75" customHeight="1">
      <c r="A333" s="90">
        <v>43856.333467534721</v>
      </c>
      <c r="B333" s="70">
        <f>Parâmetros!G322*0.04*46.0055</f>
        <v>9.4403285999999991</v>
      </c>
      <c r="C333" s="85">
        <f t="shared" si="106"/>
        <v>9.4403285999999991</v>
      </c>
      <c r="D333" s="89">
        <f t="shared" si="107"/>
        <v>1.8880657199999997</v>
      </c>
      <c r="E333" s="53" t="str">
        <f t="shared" si="108"/>
        <v>1</v>
      </c>
      <c r="F333" s="62">
        <f t="shared" si="109"/>
        <v>-144.79567961500001</v>
      </c>
      <c r="G333" s="53" t="str">
        <f t="shared" si="110"/>
        <v>0</v>
      </c>
      <c r="H333" s="62">
        <f t="shared" si="111"/>
        <v>-31.397839807500006</v>
      </c>
      <c r="I333" s="53" t="str">
        <f t="shared" si="112"/>
        <v>0</v>
      </c>
      <c r="J333" s="62">
        <f t="shared" si="113"/>
        <v>90.710846863456794</v>
      </c>
      <c r="K333" s="53" t="str">
        <f t="shared" si="114"/>
        <v>0</v>
      </c>
      <c r="L333" s="62">
        <f t="shared" si="115"/>
        <v>82.352505381176456</v>
      </c>
      <c r="M333" s="66" t="str">
        <f t="shared" si="116"/>
        <v>0</v>
      </c>
      <c r="N333" s="69">
        <f t="shared" si="117"/>
        <v>1.8880657199999997</v>
      </c>
      <c r="O333" s="70">
        <v>260</v>
      </c>
      <c r="P333" s="3"/>
      <c r="Q333" s="64" t="str">
        <f t="shared" si="0"/>
        <v>1</v>
      </c>
      <c r="R333" s="64">
        <f t="shared" si="1"/>
        <v>1</v>
      </c>
      <c r="S333" s="64" t="str">
        <f t="shared" si="2"/>
        <v>0</v>
      </c>
      <c r="T333" s="64">
        <f t="shared" si="3"/>
        <v>0</v>
      </c>
      <c r="U333" s="64" t="str">
        <f t="shared" si="4"/>
        <v>0</v>
      </c>
      <c r="V333" s="64">
        <f t="shared" si="5"/>
        <v>0</v>
      </c>
      <c r="W333" s="64" t="str">
        <f t="shared" si="6"/>
        <v>0</v>
      </c>
      <c r="X333" s="64">
        <f t="shared" si="7"/>
        <v>0</v>
      </c>
      <c r="Y333" s="64" t="str">
        <f t="shared" si="8"/>
        <v>0</v>
      </c>
      <c r="Z333" s="64">
        <f t="shared" si="9"/>
        <v>0</v>
      </c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15.75" customHeight="1">
      <c r="A334" s="90">
        <v>43856.375134259259</v>
      </c>
      <c r="B334" s="70">
        <f>Parâmetros!G323*0.04*46.0055</f>
        <v>8.2441856000000016</v>
      </c>
      <c r="C334" s="85">
        <f t="shared" si="106"/>
        <v>8.2441856000000016</v>
      </c>
      <c r="D334" s="89">
        <f t="shared" si="107"/>
        <v>1.6488371200000005</v>
      </c>
      <c r="E334" s="53" t="str">
        <f t="shared" si="108"/>
        <v>1</v>
      </c>
      <c r="F334" s="62">
        <f t="shared" si="109"/>
        <v>-145.96191904</v>
      </c>
      <c r="G334" s="53" t="str">
        <f t="shared" si="110"/>
        <v>0</v>
      </c>
      <c r="H334" s="62">
        <f t="shared" si="111"/>
        <v>-31.980959519999999</v>
      </c>
      <c r="I334" s="53" t="str">
        <f t="shared" si="112"/>
        <v>0</v>
      </c>
      <c r="J334" s="62">
        <f t="shared" si="113"/>
        <v>90.594186002962957</v>
      </c>
      <c r="K334" s="53" t="str">
        <f t="shared" si="114"/>
        <v>0</v>
      </c>
      <c r="L334" s="62">
        <f t="shared" si="115"/>
        <v>82.225854945882347</v>
      </c>
      <c r="M334" s="66" t="str">
        <f t="shared" si="116"/>
        <v>0</v>
      </c>
      <c r="N334" s="69">
        <f t="shared" si="117"/>
        <v>1.6488371200000005</v>
      </c>
      <c r="O334" s="70">
        <v>260</v>
      </c>
      <c r="P334" s="3"/>
      <c r="Q334" s="64" t="str">
        <f t="shared" si="0"/>
        <v>1</v>
      </c>
      <c r="R334" s="64">
        <f t="shared" si="1"/>
        <v>1</v>
      </c>
      <c r="S334" s="64" t="str">
        <f t="shared" si="2"/>
        <v>0</v>
      </c>
      <c r="T334" s="64">
        <f t="shared" si="3"/>
        <v>0</v>
      </c>
      <c r="U334" s="64" t="str">
        <f t="shared" si="4"/>
        <v>0</v>
      </c>
      <c r="V334" s="64">
        <f t="shared" si="5"/>
        <v>0</v>
      </c>
      <c r="W334" s="64" t="str">
        <f t="shared" si="6"/>
        <v>0</v>
      </c>
      <c r="X334" s="64">
        <f t="shared" si="7"/>
        <v>0</v>
      </c>
      <c r="Y334" s="64" t="str">
        <f t="shared" si="8"/>
        <v>0</v>
      </c>
      <c r="Z334" s="64">
        <f t="shared" si="9"/>
        <v>0</v>
      </c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15.75" customHeight="1">
      <c r="A335" s="90">
        <v>43856.416800983796</v>
      </c>
      <c r="B335" s="70">
        <f>Parâmetros!G324*0.04*46.0055</f>
        <v>6.8824228000000005</v>
      </c>
      <c r="C335" s="85">
        <f t="shared" si="106"/>
        <v>6.8824228000000005</v>
      </c>
      <c r="D335" s="89">
        <f t="shared" si="107"/>
        <v>1.37648456</v>
      </c>
      <c r="E335" s="53" t="str">
        <f t="shared" si="108"/>
        <v>1</v>
      </c>
      <c r="F335" s="62">
        <f t="shared" si="109"/>
        <v>-147.28963776999998</v>
      </c>
      <c r="G335" s="53" t="str">
        <f t="shared" si="110"/>
        <v>0</v>
      </c>
      <c r="H335" s="62">
        <f t="shared" si="111"/>
        <v>-32.644818884999992</v>
      </c>
      <c r="I335" s="53" t="str">
        <f t="shared" si="112"/>
        <v>0</v>
      </c>
      <c r="J335" s="62">
        <f t="shared" si="113"/>
        <v>90.461372100246905</v>
      </c>
      <c r="K335" s="53" t="str">
        <f t="shared" si="114"/>
        <v>0</v>
      </c>
      <c r="L335" s="62">
        <f t="shared" si="115"/>
        <v>82.081668296470596</v>
      </c>
      <c r="M335" s="66" t="str">
        <f t="shared" si="116"/>
        <v>0</v>
      </c>
      <c r="N335" s="69">
        <f t="shared" si="117"/>
        <v>1.37648456</v>
      </c>
      <c r="O335" s="70">
        <v>260</v>
      </c>
      <c r="P335" s="3"/>
      <c r="Q335" s="64" t="str">
        <f t="shared" si="0"/>
        <v>1</v>
      </c>
      <c r="R335" s="64">
        <f t="shared" si="1"/>
        <v>1</v>
      </c>
      <c r="S335" s="64" t="str">
        <f t="shared" si="2"/>
        <v>0</v>
      </c>
      <c r="T335" s="64">
        <f t="shared" si="3"/>
        <v>0</v>
      </c>
      <c r="U335" s="64" t="str">
        <f t="shared" si="4"/>
        <v>0</v>
      </c>
      <c r="V335" s="64">
        <f t="shared" si="5"/>
        <v>0</v>
      </c>
      <c r="W335" s="64" t="str">
        <f t="shared" si="6"/>
        <v>0</v>
      </c>
      <c r="X335" s="64">
        <f t="shared" si="7"/>
        <v>0</v>
      </c>
      <c r="Y335" s="64" t="str">
        <f t="shared" si="8"/>
        <v>0</v>
      </c>
      <c r="Z335" s="64">
        <f t="shared" si="9"/>
        <v>0</v>
      </c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15.75" customHeight="1">
      <c r="A336" s="90">
        <v>43856.458467708333</v>
      </c>
      <c r="B336" s="70">
        <f>Parâmetros!G325*0.04*46.0055</f>
        <v>7.1400535999999999</v>
      </c>
      <c r="C336" s="85">
        <f t="shared" si="106"/>
        <v>7.1400535999999999</v>
      </c>
      <c r="D336" s="89">
        <f t="shared" si="107"/>
        <v>1.4280107200000001</v>
      </c>
      <c r="E336" s="53" t="str">
        <f t="shared" si="108"/>
        <v>1</v>
      </c>
      <c r="F336" s="62">
        <f t="shared" si="109"/>
        <v>-147.03844774000001</v>
      </c>
      <c r="G336" s="53" t="str">
        <f t="shared" si="110"/>
        <v>0</v>
      </c>
      <c r="H336" s="62">
        <f t="shared" si="111"/>
        <v>-32.519223870000005</v>
      </c>
      <c r="I336" s="53" t="str">
        <f t="shared" si="112"/>
        <v>0</v>
      </c>
      <c r="J336" s="62">
        <f t="shared" si="113"/>
        <v>90.486499054814814</v>
      </c>
      <c r="K336" s="53" t="str">
        <f t="shared" si="114"/>
        <v>0</v>
      </c>
      <c r="L336" s="62">
        <f t="shared" si="115"/>
        <v>82.108946851764728</v>
      </c>
      <c r="M336" s="66" t="str">
        <f t="shared" si="116"/>
        <v>0</v>
      </c>
      <c r="N336" s="69">
        <f t="shared" si="117"/>
        <v>1.4280107200000001</v>
      </c>
      <c r="O336" s="70">
        <v>260</v>
      </c>
      <c r="P336" s="3"/>
      <c r="Q336" s="64" t="str">
        <f t="shared" si="0"/>
        <v>1</v>
      </c>
      <c r="R336" s="64">
        <f t="shared" si="1"/>
        <v>1</v>
      </c>
      <c r="S336" s="64" t="str">
        <f t="shared" si="2"/>
        <v>0</v>
      </c>
      <c r="T336" s="64">
        <f t="shared" si="3"/>
        <v>0</v>
      </c>
      <c r="U336" s="64" t="str">
        <f t="shared" si="4"/>
        <v>0</v>
      </c>
      <c r="V336" s="64">
        <f t="shared" si="5"/>
        <v>0</v>
      </c>
      <c r="W336" s="64" t="str">
        <f t="shared" si="6"/>
        <v>0</v>
      </c>
      <c r="X336" s="64">
        <f t="shared" si="7"/>
        <v>0</v>
      </c>
      <c r="Y336" s="64" t="str">
        <f t="shared" si="8"/>
        <v>0</v>
      </c>
      <c r="Z336" s="64">
        <f t="shared" si="9"/>
        <v>0</v>
      </c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15.75" customHeight="1">
      <c r="A337" s="90">
        <v>43856.50013443287</v>
      </c>
      <c r="B337" s="70">
        <f>Parâmetros!G326*0.04*46.0055</f>
        <v>6.6799985999999993</v>
      </c>
      <c r="C337" s="85">
        <f t="shared" si="106"/>
        <v>6.6799985999999993</v>
      </c>
      <c r="D337" s="89">
        <f t="shared" si="107"/>
        <v>1.3359997199999998</v>
      </c>
      <c r="E337" s="53" t="str">
        <f t="shared" si="108"/>
        <v>1</v>
      </c>
      <c r="F337" s="62">
        <f t="shared" si="109"/>
        <v>-147.48700136499997</v>
      </c>
      <c r="G337" s="53" t="str">
        <f t="shared" si="110"/>
        <v>0</v>
      </c>
      <c r="H337" s="62">
        <f t="shared" si="111"/>
        <v>-32.743500682499985</v>
      </c>
      <c r="I337" s="53" t="str">
        <f t="shared" si="112"/>
        <v>0</v>
      </c>
      <c r="J337" s="62">
        <f t="shared" si="113"/>
        <v>90.441629493086424</v>
      </c>
      <c r="K337" s="53" t="str">
        <f t="shared" si="114"/>
        <v>0</v>
      </c>
      <c r="L337" s="62">
        <f t="shared" si="115"/>
        <v>82.060235145882359</v>
      </c>
      <c r="M337" s="66" t="str">
        <f t="shared" si="116"/>
        <v>0</v>
      </c>
      <c r="N337" s="69">
        <f t="shared" si="117"/>
        <v>1.3359997199999998</v>
      </c>
      <c r="O337" s="70">
        <v>260</v>
      </c>
      <c r="P337" s="3"/>
      <c r="Q337" s="64" t="str">
        <f t="shared" si="0"/>
        <v>1</v>
      </c>
      <c r="R337" s="64">
        <f t="shared" si="1"/>
        <v>1</v>
      </c>
      <c r="S337" s="64" t="str">
        <f t="shared" si="2"/>
        <v>0</v>
      </c>
      <c r="T337" s="64">
        <f t="shared" si="3"/>
        <v>0</v>
      </c>
      <c r="U337" s="64" t="str">
        <f t="shared" si="4"/>
        <v>0</v>
      </c>
      <c r="V337" s="64">
        <f t="shared" si="5"/>
        <v>0</v>
      </c>
      <c r="W337" s="64" t="str">
        <f t="shared" si="6"/>
        <v>0</v>
      </c>
      <c r="X337" s="64">
        <f t="shared" si="7"/>
        <v>0</v>
      </c>
      <c r="Y337" s="64" t="str">
        <f t="shared" si="8"/>
        <v>0</v>
      </c>
      <c r="Z337" s="64">
        <f t="shared" si="9"/>
        <v>0</v>
      </c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15.75" customHeight="1">
      <c r="A338" s="90">
        <v>43856.541801157407</v>
      </c>
      <c r="B338" s="70">
        <f>Parâmetros!G327*0.04*46.0055</f>
        <v>7.1584558000000005</v>
      </c>
      <c r="C338" s="85">
        <f t="shared" si="106"/>
        <v>7.1584558000000005</v>
      </c>
      <c r="D338" s="89">
        <f t="shared" si="107"/>
        <v>1.4316911600000002</v>
      </c>
      <c r="E338" s="53" t="str">
        <f t="shared" si="108"/>
        <v>1</v>
      </c>
      <c r="F338" s="62">
        <f t="shared" si="109"/>
        <v>-147.020505595</v>
      </c>
      <c r="G338" s="53" t="str">
        <f t="shared" si="110"/>
        <v>0</v>
      </c>
      <c r="H338" s="62">
        <f t="shared" si="111"/>
        <v>-32.510252797500002</v>
      </c>
      <c r="I338" s="53" t="str">
        <f t="shared" si="112"/>
        <v>0</v>
      </c>
      <c r="J338" s="62">
        <f t="shared" si="113"/>
        <v>90.488293837283948</v>
      </c>
      <c r="K338" s="53" t="str">
        <f t="shared" si="114"/>
        <v>0</v>
      </c>
      <c r="L338" s="62">
        <f t="shared" si="115"/>
        <v>82.110895319999997</v>
      </c>
      <c r="M338" s="66" t="str">
        <f t="shared" si="116"/>
        <v>0</v>
      </c>
      <c r="N338" s="69">
        <f t="shared" si="117"/>
        <v>1.4316911600000002</v>
      </c>
      <c r="O338" s="70">
        <v>260</v>
      </c>
      <c r="P338" s="3"/>
      <c r="Q338" s="64" t="str">
        <f t="shared" si="0"/>
        <v>1</v>
      </c>
      <c r="R338" s="64">
        <f t="shared" si="1"/>
        <v>1</v>
      </c>
      <c r="S338" s="64" t="str">
        <f t="shared" si="2"/>
        <v>0</v>
      </c>
      <c r="T338" s="64">
        <f t="shared" si="3"/>
        <v>0</v>
      </c>
      <c r="U338" s="64" t="str">
        <f t="shared" si="4"/>
        <v>0</v>
      </c>
      <c r="V338" s="64">
        <f t="shared" si="5"/>
        <v>0</v>
      </c>
      <c r="W338" s="64" t="str">
        <f t="shared" si="6"/>
        <v>0</v>
      </c>
      <c r="X338" s="64">
        <f t="shared" si="7"/>
        <v>0</v>
      </c>
      <c r="Y338" s="64" t="str">
        <f t="shared" si="8"/>
        <v>0</v>
      </c>
      <c r="Z338" s="64">
        <f t="shared" si="9"/>
        <v>0</v>
      </c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15.75" customHeight="1">
      <c r="A339" s="90">
        <v>43856.583467881945</v>
      </c>
      <c r="B339" s="70">
        <f>Parâmetros!G328*0.04*46.0055</f>
        <v>6.5143788000000002</v>
      </c>
      <c r="C339" s="85">
        <f t="shared" si="106"/>
        <v>6.5143788000000002</v>
      </c>
      <c r="D339" s="89">
        <f t="shared" si="107"/>
        <v>1.30287576</v>
      </c>
      <c r="E339" s="53" t="str">
        <f t="shared" si="108"/>
        <v>1</v>
      </c>
      <c r="F339" s="62">
        <f t="shared" si="109"/>
        <v>-147.64848067</v>
      </c>
      <c r="G339" s="53" t="str">
        <f t="shared" si="110"/>
        <v>0</v>
      </c>
      <c r="H339" s="62">
        <f t="shared" si="111"/>
        <v>-32.824240334999999</v>
      </c>
      <c r="I339" s="53" t="str">
        <f t="shared" si="112"/>
        <v>0</v>
      </c>
      <c r="J339" s="62">
        <f t="shared" si="113"/>
        <v>90.425476450864195</v>
      </c>
      <c r="K339" s="53" t="str">
        <f t="shared" si="114"/>
        <v>0</v>
      </c>
      <c r="L339" s="62">
        <f t="shared" si="115"/>
        <v>82.042698931764704</v>
      </c>
      <c r="M339" s="66" t="str">
        <f t="shared" si="116"/>
        <v>0</v>
      </c>
      <c r="N339" s="69">
        <f t="shared" si="117"/>
        <v>1.30287576</v>
      </c>
      <c r="O339" s="70">
        <v>260</v>
      </c>
      <c r="P339" s="3"/>
      <c r="Q339" s="64" t="str">
        <f t="shared" si="0"/>
        <v>1</v>
      </c>
      <c r="R339" s="64">
        <f t="shared" si="1"/>
        <v>1</v>
      </c>
      <c r="S339" s="64" t="str">
        <f t="shared" si="2"/>
        <v>0</v>
      </c>
      <c r="T339" s="64">
        <f t="shared" si="3"/>
        <v>0</v>
      </c>
      <c r="U339" s="64" t="str">
        <f t="shared" si="4"/>
        <v>0</v>
      </c>
      <c r="V339" s="64">
        <f t="shared" si="5"/>
        <v>0</v>
      </c>
      <c r="W339" s="64" t="str">
        <f t="shared" si="6"/>
        <v>0</v>
      </c>
      <c r="X339" s="64">
        <f t="shared" si="7"/>
        <v>0</v>
      </c>
      <c r="Y339" s="64" t="str">
        <f t="shared" si="8"/>
        <v>0</v>
      </c>
      <c r="Z339" s="64">
        <f t="shared" si="9"/>
        <v>0</v>
      </c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15.75" customHeight="1">
      <c r="A340" s="90">
        <v>43856.625134606482</v>
      </c>
      <c r="B340" s="70">
        <f>Parâmetros!G329*0.04*46.0055</f>
        <v>7.6369129999999998</v>
      </c>
      <c r="C340" s="85">
        <f t="shared" si="106"/>
        <v>7.6369129999999998</v>
      </c>
      <c r="D340" s="89">
        <f t="shared" si="107"/>
        <v>1.5273825999999999</v>
      </c>
      <c r="E340" s="53" t="str">
        <f t="shared" si="108"/>
        <v>1</v>
      </c>
      <c r="F340" s="62">
        <f t="shared" si="109"/>
        <v>-146.55400982500001</v>
      </c>
      <c r="G340" s="53" t="str">
        <f t="shared" si="110"/>
        <v>0</v>
      </c>
      <c r="H340" s="62">
        <f t="shared" si="111"/>
        <v>-32.277004912500004</v>
      </c>
      <c r="I340" s="53" t="str">
        <f t="shared" si="112"/>
        <v>0</v>
      </c>
      <c r="J340" s="62">
        <f t="shared" si="113"/>
        <v>90.534958181481485</v>
      </c>
      <c r="K340" s="53" t="str">
        <f t="shared" si="114"/>
        <v>0</v>
      </c>
      <c r="L340" s="62">
        <f t="shared" si="115"/>
        <v>82.161555494117664</v>
      </c>
      <c r="M340" s="66" t="str">
        <f t="shared" si="116"/>
        <v>0</v>
      </c>
      <c r="N340" s="69">
        <f t="shared" si="117"/>
        <v>1.5273825999999999</v>
      </c>
      <c r="O340" s="70">
        <v>260</v>
      </c>
      <c r="P340" s="3"/>
      <c r="Q340" s="64" t="str">
        <f t="shared" si="0"/>
        <v>1</v>
      </c>
      <c r="R340" s="64">
        <f t="shared" si="1"/>
        <v>1</v>
      </c>
      <c r="S340" s="64" t="str">
        <f t="shared" si="2"/>
        <v>0</v>
      </c>
      <c r="T340" s="64">
        <f t="shared" si="3"/>
        <v>0</v>
      </c>
      <c r="U340" s="64" t="str">
        <f t="shared" si="4"/>
        <v>0</v>
      </c>
      <c r="V340" s="64">
        <f t="shared" si="5"/>
        <v>0</v>
      </c>
      <c r="W340" s="64" t="str">
        <f t="shared" si="6"/>
        <v>0</v>
      </c>
      <c r="X340" s="64">
        <f t="shared" si="7"/>
        <v>0</v>
      </c>
      <c r="Y340" s="64" t="str">
        <f t="shared" si="8"/>
        <v>0</v>
      </c>
      <c r="Z340" s="64">
        <f t="shared" si="9"/>
        <v>0</v>
      </c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15.75" customHeight="1">
      <c r="A341" s="90">
        <v>43856.666801331019</v>
      </c>
      <c r="B341" s="70">
        <f>Parâmetros!G330*0.04*46.0055</f>
        <v>7.6185107999999993</v>
      </c>
      <c r="C341" s="85">
        <f t="shared" si="106"/>
        <v>7.6185107999999993</v>
      </c>
      <c r="D341" s="89">
        <f t="shared" si="107"/>
        <v>1.5237021599999998</v>
      </c>
      <c r="E341" s="53" t="str">
        <f t="shared" si="108"/>
        <v>1</v>
      </c>
      <c r="F341" s="62">
        <f t="shared" si="109"/>
        <v>-146.57195197000001</v>
      </c>
      <c r="G341" s="53" t="str">
        <f t="shared" si="110"/>
        <v>0</v>
      </c>
      <c r="H341" s="62">
        <f t="shared" si="111"/>
        <v>-32.285975985000007</v>
      </c>
      <c r="I341" s="53" t="str">
        <f t="shared" si="112"/>
        <v>0</v>
      </c>
      <c r="J341" s="62">
        <f t="shared" si="113"/>
        <v>90.533163399012352</v>
      </c>
      <c r="K341" s="53" t="str">
        <f t="shared" si="114"/>
        <v>0</v>
      </c>
      <c r="L341" s="62">
        <f t="shared" si="115"/>
        <v>82.159607025882352</v>
      </c>
      <c r="M341" s="66" t="str">
        <f t="shared" si="116"/>
        <v>0</v>
      </c>
      <c r="N341" s="69">
        <f t="shared" si="117"/>
        <v>1.5237021599999998</v>
      </c>
      <c r="O341" s="70">
        <v>260</v>
      </c>
      <c r="P341" s="3"/>
      <c r="Q341" s="64" t="str">
        <f t="shared" si="0"/>
        <v>1</v>
      </c>
      <c r="R341" s="64">
        <f t="shared" si="1"/>
        <v>1</v>
      </c>
      <c r="S341" s="64" t="str">
        <f t="shared" si="2"/>
        <v>0</v>
      </c>
      <c r="T341" s="64">
        <f t="shared" si="3"/>
        <v>0</v>
      </c>
      <c r="U341" s="64" t="str">
        <f t="shared" si="4"/>
        <v>0</v>
      </c>
      <c r="V341" s="64">
        <f t="shared" si="5"/>
        <v>0</v>
      </c>
      <c r="W341" s="64" t="str">
        <f t="shared" si="6"/>
        <v>0</v>
      </c>
      <c r="X341" s="64">
        <f t="shared" si="7"/>
        <v>0</v>
      </c>
      <c r="Y341" s="64" t="str">
        <f t="shared" si="8"/>
        <v>0</v>
      </c>
      <c r="Z341" s="64">
        <f t="shared" si="9"/>
        <v>0</v>
      </c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15.75" customHeight="1">
      <c r="A342" s="90">
        <v>43856.708468055556</v>
      </c>
      <c r="B342" s="70">
        <f>Parâmetros!G331*0.04*46.0055</f>
        <v>7.1768579999999993</v>
      </c>
      <c r="C342" s="85">
        <f t="shared" si="106"/>
        <v>7.1768579999999993</v>
      </c>
      <c r="D342" s="89">
        <f t="shared" si="107"/>
        <v>1.4353715999999999</v>
      </c>
      <c r="E342" s="53" t="str">
        <f t="shared" si="108"/>
        <v>1</v>
      </c>
      <c r="F342" s="62">
        <f t="shared" si="109"/>
        <v>-147.00256345</v>
      </c>
      <c r="G342" s="53" t="str">
        <f t="shared" si="110"/>
        <v>0</v>
      </c>
      <c r="H342" s="62">
        <f t="shared" si="111"/>
        <v>-32.501281724999998</v>
      </c>
      <c r="I342" s="53" t="str">
        <f t="shared" si="112"/>
        <v>0</v>
      </c>
      <c r="J342" s="62">
        <f t="shared" si="113"/>
        <v>90.490088619753081</v>
      </c>
      <c r="K342" s="53" t="str">
        <f t="shared" si="114"/>
        <v>0</v>
      </c>
      <c r="L342" s="62">
        <f t="shared" si="115"/>
        <v>82.112843788235296</v>
      </c>
      <c r="M342" s="66" t="str">
        <f t="shared" si="116"/>
        <v>0</v>
      </c>
      <c r="N342" s="69">
        <f t="shared" si="117"/>
        <v>1.4353715999999999</v>
      </c>
      <c r="O342" s="70">
        <v>260</v>
      </c>
      <c r="P342" s="3"/>
      <c r="Q342" s="64" t="str">
        <f t="shared" si="0"/>
        <v>1</v>
      </c>
      <c r="R342" s="64">
        <f t="shared" si="1"/>
        <v>1</v>
      </c>
      <c r="S342" s="64" t="str">
        <f t="shared" si="2"/>
        <v>0</v>
      </c>
      <c r="T342" s="64">
        <f t="shared" si="3"/>
        <v>0</v>
      </c>
      <c r="U342" s="64" t="str">
        <f t="shared" si="4"/>
        <v>0</v>
      </c>
      <c r="V342" s="64">
        <f t="shared" si="5"/>
        <v>0</v>
      </c>
      <c r="W342" s="64" t="str">
        <f t="shared" si="6"/>
        <v>0</v>
      </c>
      <c r="X342" s="64">
        <f t="shared" si="7"/>
        <v>0</v>
      </c>
      <c r="Y342" s="64" t="str">
        <f t="shared" si="8"/>
        <v>0</v>
      </c>
      <c r="Z342" s="64">
        <f t="shared" si="9"/>
        <v>0</v>
      </c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15.75" customHeight="1">
      <c r="A343" s="90">
        <v>43856.750134780094</v>
      </c>
      <c r="B343" s="70">
        <f>Parâmetros!G332*0.04*46.0055</f>
        <v>9.3115132000000003</v>
      </c>
      <c r="C343" s="85">
        <f t="shared" si="106"/>
        <v>9.3115132000000003</v>
      </c>
      <c r="D343" s="89">
        <f t="shared" si="107"/>
        <v>1.86230264</v>
      </c>
      <c r="E343" s="53" t="str">
        <f t="shared" si="108"/>
        <v>1</v>
      </c>
      <c r="F343" s="62">
        <f t="shared" si="109"/>
        <v>-144.92127463</v>
      </c>
      <c r="G343" s="53" t="str">
        <f t="shared" si="110"/>
        <v>0</v>
      </c>
      <c r="H343" s="62">
        <f t="shared" si="111"/>
        <v>-31.460637315</v>
      </c>
      <c r="I343" s="53" t="str">
        <f t="shared" si="112"/>
        <v>0</v>
      </c>
      <c r="J343" s="62">
        <f t="shared" si="113"/>
        <v>90.698283386172832</v>
      </c>
      <c r="K343" s="53" t="str">
        <f t="shared" si="114"/>
        <v>0</v>
      </c>
      <c r="L343" s="62">
        <f t="shared" si="115"/>
        <v>82.338866103529412</v>
      </c>
      <c r="M343" s="66" t="str">
        <f t="shared" si="116"/>
        <v>0</v>
      </c>
      <c r="N343" s="69">
        <f t="shared" si="117"/>
        <v>1.86230264</v>
      </c>
      <c r="O343" s="70">
        <v>260</v>
      </c>
      <c r="P343" s="3"/>
      <c r="Q343" s="64" t="str">
        <f t="shared" si="0"/>
        <v>1</v>
      </c>
      <c r="R343" s="64">
        <f t="shared" si="1"/>
        <v>1</v>
      </c>
      <c r="S343" s="64" t="str">
        <f t="shared" si="2"/>
        <v>0</v>
      </c>
      <c r="T343" s="64">
        <f t="shared" si="3"/>
        <v>0</v>
      </c>
      <c r="U343" s="64" t="str">
        <f t="shared" si="4"/>
        <v>0</v>
      </c>
      <c r="V343" s="64">
        <f t="shared" si="5"/>
        <v>0</v>
      </c>
      <c r="W343" s="64" t="str">
        <f t="shared" si="6"/>
        <v>0</v>
      </c>
      <c r="X343" s="64">
        <f t="shared" si="7"/>
        <v>0</v>
      </c>
      <c r="Y343" s="64" t="str">
        <f t="shared" si="8"/>
        <v>0</v>
      </c>
      <c r="Z343" s="64">
        <f t="shared" si="9"/>
        <v>0</v>
      </c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15.75" customHeight="1">
      <c r="A344" s="90">
        <v>43856.791801504631</v>
      </c>
      <c r="B344" s="70">
        <f>Parâmetros!G333*0.04*46.0055</f>
        <v>13.2863884</v>
      </c>
      <c r="C344" s="85">
        <f t="shared" si="106"/>
        <v>13.2863884</v>
      </c>
      <c r="D344" s="89">
        <f t="shared" si="107"/>
        <v>2.65727768</v>
      </c>
      <c r="E344" s="53" t="str">
        <f t="shared" si="108"/>
        <v>1</v>
      </c>
      <c r="F344" s="62">
        <f t="shared" si="109"/>
        <v>-141.04577130999999</v>
      </c>
      <c r="G344" s="53" t="str">
        <f t="shared" si="110"/>
        <v>0</v>
      </c>
      <c r="H344" s="62">
        <f t="shared" si="111"/>
        <v>-29.522885654999996</v>
      </c>
      <c r="I344" s="53" t="str">
        <f t="shared" si="112"/>
        <v>0</v>
      </c>
      <c r="J344" s="62">
        <f t="shared" si="113"/>
        <v>91.085956399506173</v>
      </c>
      <c r="K344" s="53" t="str">
        <f t="shared" si="114"/>
        <v>0</v>
      </c>
      <c r="L344" s="62">
        <f t="shared" si="115"/>
        <v>82.759735242352946</v>
      </c>
      <c r="M344" s="66" t="str">
        <f t="shared" si="116"/>
        <v>0</v>
      </c>
      <c r="N344" s="69">
        <f t="shared" si="117"/>
        <v>2.65727768</v>
      </c>
      <c r="O344" s="70">
        <v>260</v>
      </c>
      <c r="P344" s="3"/>
      <c r="Q344" s="64" t="str">
        <f t="shared" si="0"/>
        <v>1</v>
      </c>
      <c r="R344" s="64">
        <f t="shared" si="1"/>
        <v>1</v>
      </c>
      <c r="S344" s="64" t="str">
        <f t="shared" si="2"/>
        <v>0</v>
      </c>
      <c r="T344" s="64">
        <f t="shared" si="3"/>
        <v>0</v>
      </c>
      <c r="U344" s="64" t="str">
        <f t="shared" si="4"/>
        <v>0</v>
      </c>
      <c r="V344" s="64">
        <f t="shared" si="5"/>
        <v>0</v>
      </c>
      <c r="W344" s="64" t="str">
        <f t="shared" si="6"/>
        <v>0</v>
      </c>
      <c r="X344" s="64">
        <f t="shared" si="7"/>
        <v>0</v>
      </c>
      <c r="Y344" s="64" t="str">
        <f t="shared" si="8"/>
        <v>0</v>
      </c>
      <c r="Z344" s="64">
        <f t="shared" si="9"/>
        <v>0</v>
      </c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15.75" customHeight="1">
      <c r="A345" s="90">
        <v>43856.833468229168</v>
      </c>
      <c r="B345" s="70">
        <f>Parâmetros!G334*0.04*46.0055</f>
        <v>15.384239199999998</v>
      </c>
      <c r="C345" s="85">
        <f t="shared" si="106"/>
        <v>15.384239199999998</v>
      </c>
      <c r="D345" s="89">
        <f t="shared" si="107"/>
        <v>3.0768478399999992</v>
      </c>
      <c r="E345" s="53" t="str">
        <f t="shared" si="108"/>
        <v>1</v>
      </c>
      <c r="F345" s="62">
        <f t="shared" si="109"/>
        <v>-139.00036678000001</v>
      </c>
      <c r="G345" s="53" t="str">
        <f t="shared" si="110"/>
        <v>0</v>
      </c>
      <c r="H345" s="62">
        <f t="shared" si="111"/>
        <v>-28.500183390000004</v>
      </c>
      <c r="I345" s="53" t="str">
        <f t="shared" si="112"/>
        <v>0</v>
      </c>
      <c r="J345" s="62">
        <f t="shared" si="113"/>
        <v>91.290561600987658</v>
      </c>
      <c r="K345" s="53" t="str">
        <f t="shared" si="114"/>
        <v>0</v>
      </c>
      <c r="L345" s="62">
        <f t="shared" si="115"/>
        <v>82.981860621176466</v>
      </c>
      <c r="M345" s="66" t="str">
        <f t="shared" si="116"/>
        <v>0</v>
      </c>
      <c r="N345" s="69">
        <f t="shared" si="117"/>
        <v>3.0768478399999992</v>
      </c>
      <c r="O345" s="70">
        <v>260</v>
      </c>
      <c r="P345" s="3"/>
      <c r="Q345" s="64" t="str">
        <f t="shared" si="0"/>
        <v>1</v>
      </c>
      <c r="R345" s="64">
        <f t="shared" si="1"/>
        <v>1</v>
      </c>
      <c r="S345" s="64" t="str">
        <f t="shared" si="2"/>
        <v>0</v>
      </c>
      <c r="T345" s="64">
        <f t="shared" si="3"/>
        <v>0</v>
      </c>
      <c r="U345" s="64" t="str">
        <f t="shared" si="4"/>
        <v>0</v>
      </c>
      <c r="V345" s="64">
        <f t="shared" si="5"/>
        <v>0</v>
      </c>
      <c r="W345" s="64" t="str">
        <f t="shared" si="6"/>
        <v>0</v>
      </c>
      <c r="X345" s="64">
        <f t="shared" si="7"/>
        <v>0</v>
      </c>
      <c r="Y345" s="64" t="str">
        <f t="shared" si="8"/>
        <v>0</v>
      </c>
      <c r="Z345" s="64">
        <f t="shared" si="9"/>
        <v>0</v>
      </c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15.75" customHeight="1">
      <c r="A346" s="90">
        <v>43856.875134953705</v>
      </c>
      <c r="B346" s="70">
        <f>Parâmetros!G335*0.04*46.0055</f>
        <v>20.444844199999999</v>
      </c>
      <c r="C346" s="85">
        <f t="shared" si="106"/>
        <v>20.444844199999999</v>
      </c>
      <c r="D346" s="89">
        <f t="shared" si="107"/>
        <v>4.0889688399999997</v>
      </c>
      <c r="E346" s="53" t="str">
        <f t="shared" si="108"/>
        <v>1</v>
      </c>
      <c r="F346" s="62">
        <f t="shared" si="109"/>
        <v>-134.066276905</v>
      </c>
      <c r="G346" s="53" t="str">
        <f t="shared" si="110"/>
        <v>0</v>
      </c>
      <c r="H346" s="62">
        <f t="shared" si="111"/>
        <v>-26.033138452499998</v>
      </c>
      <c r="I346" s="53" t="str">
        <f t="shared" si="112"/>
        <v>0</v>
      </c>
      <c r="J346" s="62">
        <f t="shared" si="113"/>
        <v>91.784126779999994</v>
      </c>
      <c r="K346" s="53" t="str">
        <f t="shared" si="114"/>
        <v>0</v>
      </c>
      <c r="L346" s="62">
        <f t="shared" si="115"/>
        <v>83.517689385882363</v>
      </c>
      <c r="M346" s="66" t="str">
        <f t="shared" si="116"/>
        <v>0</v>
      </c>
      <c r="N346" s="69">
        <f t="shared" si="117"/>
        <v>4.0889688399999997</v>
      </c>
      <c r="O346" s="70">
        <v>260</v>
      </c>
      <c r="P346" s="3"/>
      <c r="Q346" s="64" t="str">
        <f t="shared" si="0"/>
        <v>1</v>
      </c>
      <c r="R346" s="64">
        <f t="shared" si="1"/>
        <v>1</v>
      </c>
      <c r="S346" s="64" t="str">
        <f t="shared" si="2"/>
        <v>0</v>
      </c>
      <c r="T346" s="64">
        <f t="shared" si="3"/>
        <v>0</v>
      </c>
      <c r="U346" s="64" t="str">
        <f t="shared" si="4"/>
        <v>0</v>
      </c>
      <c r="V346" s="64">
        <f t="shared" si="5"/>
        <v>0</v>
      </c>
      <c r="W346" s="64" t="str">
        <f t="shared" si="6"/>
        <v>0</v>
      </c>
      <c r="X346" s="64">
        <f t="shared" si="7"/>
        <v>0</v>
      </c>
      <c r="Y346" s="64" t="str">
        <f t="shared" si="8"/>
        <v>0</v>
      </c>
      <c r="Z346" s="64">
        <f t="shared" si="9"/>
        <v>0</v>
      </c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15.75" customHeight="1">
      <c r="A347" s="90">
        <v>43856.916801678242</v>
      </c>
      <c r="B347" s="70">
        <f>Parâmetros!G336*0.04*46.0055</f>
        <v>33.804841400000001</v>
      </c>
      <c r="C347" s="85">
        <f t="shared" si="106"/>
        <v>33.804841400000001</v>
      </c>
      <c r="D347" s="89">
        <f t="shared" si="107"/>
        <v>6.7609682800000002</v>
      </c>
      <c r="E347" s="53" t="str">
        <f t="shared" si="108"/>
        <v>1</v>
      </c>
      <c r="F347" s="62">
        <f t="shared" si="109"/>
        <v>-121.04027963499999</v>
      </c>
      <c r="G347" s="53" t="str">
        <f t="shared" si="110"/>
        <v>0</v>
      </c>
      <c r="H347" s="62">
        <f t="shared" si="111"/>
        <v>-19.520139817499995</v>
      </c>
      <c r="I347" s="53" t="str">
        <f t="shared" si="112"/>
        <v>0</v>
      </c>
      <c r="J347" s="62">
        <f t="shared" si="113"/>
        <v>93.087138852592588</v>
      </c>
      <c r="K347" s="53" t="str">
        <f t="shared" si="114"/>
        <v>0</v>
      </c>
      <c r="L347" s="62">
        <f t="shared" si="115"/>
        <v>84.932277324705893</v>
      </c>
      <c r="M347" s="66" t="str">
        <f t="shared" si="116"/>
        <v>0</v>
      </c>
      <c r="N347" s="69">
        <f t="shared" si="117"/>
        <v>6.7609682800000002</v>
      </c>
      <c r="O347" s="70">
        <v>260</v>
      </c>
      <c r="P347" s="3"/>
      <c r="Q347" s="64" t="str">
        <f t="shared" si="0"/>
        <v>1</v>
      </c>
      <c r="R347" s="64">
        <f t="shared" si="1"/>
        <v>1</v>
      </c>
      <c r="S347" s="64" t="str">
        <f t="shared" si="2"/>
        <v>0</v>
      </c>
      <c r="T347" s="64">
        <f t="shared" si="3"/>
        <v>0</v>
      </c>
      <c r="U347" s="64" t="str">
        <f t="shared" si="4"/>
        <v>0</v>
      </c>
      <c r="V347" s="64">
        <f t="shared" si="5"/>
        <v>0</v>
      </c>
      <c r="W347" s="64" t="str">
        <f t="shared" si="6"/>
        <v>0</v>
      </c>
      <c r="X347" s="64">
        <f t="shared" si="7"/>
        <v>0</v>
      </c>
      <c r="Y347" s="64" t="str">
        <f t="shared" si="8"/>
        <v>0</v>
      </c>
      <c r="Z347" s="64">
        <f t="shared" si="9"/>
        <v>0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15.75" customHeight="1">
      <c r="A348" s="90">
        <v>43856.95846840278</v>
      </c>
      <c r="B348" s="70">
        <f>Parâmetros!G337*0.04*46.0055</f>
        <v>42.877125999999997</v>
      </c>
      <c r="C348" s="85">
        <f t="shared" si="106"/>
        <v>42.877125999999997</v>
      </c>
      <c r="D348" s="89">
        <f t="shared" si="107"/>
        <v>8.5754251999999997</v>
      </c>
      <c r="E348" s="53" t="str">
        <f t="shared" si="108"/>
        <v>1</v>
      </c>
      <c r="F348" s="62">
        <f t="shared" si="109"/>
        <v>-112.19480214999999</v>
      </c>
      <c r="G348" s="53" t="str">
        <f t="shared" si="110"/>
        <v>0</v>
      </c>
      <c r="H348" s="62">
        <f t="shared" si="111"/>
        <v>-15.097401075000008</v>
      </c>
      <c r="I348" s="53" t="str">
        <f t="shared" si="112"/>
        <v>0</v>
      </c>
      <c r="J348" s="62">
        <f t="shared" si="113"/>
        <v>93.971966609876546</v>
      </c>
      <c r="K348" s="53" t="str">
        <f t="shared" si="114"/>
        <v>0</v>
      </c>
      <c r="L348" s="62">
        <f t="shared" si="115"/>
        <v>85.892872164705892</v>
      </c>
      <c r="M348" s="66" t="str">
        <f t="shared" si="116"/>
        <v>0</v>
      </c>
      <c r="N348" s="69">
        <f t="shared" si="117"/>
        <v>8.5754251999999997</v>
      </c>
      <c r="O348" s="70">
        <v>260</v>
      </c>
      <c r="P348" s="3"/>
      <c r="Q348" s="64" t="str">
        <f t="shared" si="0"/>
        <v>1</v>
      </c>
      <c r="R348" s="64">
        <f t="shared" si="1"/>
        <v>1</v>
      </c>
      <c r="S348" s="64" t="str">
        <f t="shared" si="2"/>
        <v>0</v>
      </c>
      <c r="T348" s="64">
        <f t="shared" si="3"/>
        <v>0</v>
      </c>
      <c r="U348" s="64" t="str">
        <f t="shared" si="4"/>
        <v>0</v>
      </c>
      <c r="V348" s="64">
        <f t="shared" si="5"/>
        <v>0</v>
      </c>
      <c r="W348" s="64" t="str">
        <f t="shared" si="6"/>
        <v>0</v>
      </c>
      <c r="X348" s="64">
        <f t="shared" si="7"/>
        <v>0</v>
      </c>
      <c r="Y348" s="64" t="str">
        <f t="shared" si="8"/>
        <v>0</v>
      </c>
      <c r="Z348" s="64">
        <f t="shared" si="9"/>
        <v>0</v>
      </c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15.75" customHeight="1">
      <c r="A349" s="90">
        <v>43857.000135127317</v>
      </c>
      <c r="B349" s="70">
        <f>Parâmetros!G338*0.04*46.0055</f>
        <v>48.066546399999993</v>
      </c>
      <c r="C349" s="85">
        <f t="shared" si="106"/>
        <v>48.066546399999993</v>
      </c>
      <c r="D349" s="89">
        <f t="shared" si="107"/>
        <v>9.6133092799999993</v>
      </c>
      <c r="E349" s="53" t="str">
        <f t="shared" si="108"/>
        <v>1</v>
      </c>
      <c r="F349" s="62">
        <f t="shared" si="109"/>
        <v>-107.13511726000002</v>
      </c>
      <c r="G349" s="53" t="str">
        <f t="shared" si="110"/>
        <v>0</v>
      </c>
      <c r="H349" s="62">
        <f t="shared" si="111"/>
        <v>-12.567558630000008</v>
      </c>
      <c r="I349" s="53" t="str">
        <f t="shared" si="112"/>
        <v>0</v>
      </c>
      <c r="J349" s="62">
        <f t="shared" si="113"/>
        <v>94.478095266172843</v>
      </c>
      <c r="K349" s="53" t="str">
        <f t="shared" si="114"/>
        <v>0</v>
      </c>
      <c r="L349" s="62">
        <f t="shared" si="115"/>
        <v>86.442340207058805</v>
      </c>
      <c r="M349" s="66" t="str">
        <f t="shared" si="116"/>
        <v>0</v>
      </c>
      <c r="N349" s="69">
        <f t="shared" si="117"/>
        <v>9.6133092799999993</v>
      </c>
      <c r="O349" s="70">
        <v>260</v>
      </c>
      <c r="P349" s="3"/>
      <c r="Q349" s="64" t="str">
        <f t="shared" si="0"/>
        <v>1</v>
      </c>
      <c r="R349" s="64">
        <f t="shared" si="1"/>
        <v>1</v>
      </c>
      <c r="S349" s="64" t="str">
        <f t="shared" si="2"/>
        <v>0</v>
      </c>
      <c r="T349" s="64">
        <f t="shared" si="3"/>
        <v>0</v>
      </c>
      <c r="U349" s="64" t="str">
        <f t="shared" si="4"/>
        <v>0</v>
      </c>
      <c r="V349" s="64">
        <f t="shared" si="5"/>
        <v>0</v>
      </c>
      <c r="W349" s="64" t="str">
        <f t="shared" si="6"/>
        <v>0</v>
      </c>
      <c r="X349" s="64">
        <f t="shared" si="7"/>
        <v>0</v>
      </c>
      <c r="Y349" s="64" t="str">
        <f t="shared" si="8"/>
        <v>0</v>
      </c>
      <c r="Z349" s="64">
        <f t="shared" si="9"/>
        <v>0</v>
      </c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15.75" customHeight="1">
      <c r="A350" s="90">
        <v>43857.041801851854</v>
      </c>
      <c r="B350" s="70">
        <f>Parâmetros!G339*0.04*46.0055</f>
        <v>42.435473199999997</v>
      </c>
      <c r="C350" s="85">
        <f t="shared" si="106"/>
        <v>42.435473199999997</v>
      </c>
      <c r="D350" s="89">
        <f t="shared" si="107"/>
        <v>8.4870946399999987</v>
      </c>
      <c r="E350" s="53" t="str">
        <f t="shared" si="108"/>
        <v>1</v>
      </c>
      <c r="F350" s="62">
        <f t="shared" si="109"/>
        <v>-112.62541363</v>
      </c>
      <c r="G350" s="53" t="str">
        <f t="shared" si="110"/>
        <v>0</v>
      </c>
      <c r="H350" s="62">
        <f t="shared" si="111"/>
        <v>-15.312706815000013</v>
      </c>
      <c r="I350" s="53" t="str">
        <f t="shared" si="112"/>
        <v>0</v>
      </c>
      <c r="J350" s="62">
        <f t="shared" si="113"/>
        <v>93.928891830617289</v>
      </c>
      <c r="K350" s="53" t="str">
        <f t="shared" si="114"/>
        <v>0</v>
      </c>
      <c r="L350" s="62">
        <f t="shared" si="115"/>
        <v>85.846108927058822</v>
      </c>
      <c r="M350" s="66" t="str">
        <f t="shared" si="116"/>
        <v>0</v>
      </c>
      <c r="N350" s="69">
        <f t="shared" si="117"/>
        <v>8.4870946399999987</v>
      </c>
      <c r="O350" s="70">
        <v>260</v>
      </c>
      <c r="P350" s="3"/>
      <c r="Q350" s="64" t="str">
        <f t="shared" si="0"/>
        <v>1</v>
      </c>
      <c r="R350" s="64">
        <f t="shared" si="1"/>
        <v>1</v>
      </c>
      <c r="S350" s="64" t="str">
        <f t="shared" si="2"/>
        <v>0</v>
      </c>
      <c r="T350" s="64">
        <f t="shared" si="3"/>
        <v>0</v>
      </c>
      <c r="U350" s="64" t="str">
        <f t="shared" si="4"/>
        <v>0</v>
      </c>
      <c r="V350" s="64">
        <f t="shared" si="5"/>
        <v>0</v>
      </c>
      <c r="W350" s="64" t="str">
        <f t="shared" si="6"/>
        <v>0</v>
      </c>
      <c r="X350" s="64">
        <f t="shared" si="7"/>
        <v>0</v>
      </c>
      <c r="Y350" s="64" t="str">
        <f t="shared" si="8"/>
        <v>0</v>
      </c>
      <c r="Z350" s="64">
        <f t="shared" si="9"/>
        <v>0</v>
      </c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15.75" customHeight="1">
      <c r="A351" s="90">
        <v>43857.083468576391</v>
      </c>
      <c r="B351" s="70">
        <f>Parâmetros!G340*0.04*46.0055</f>
        <v>36.914813199999998</v>
      </c>
      <c r="C351" s="85">
        <f t="shared" si="106"/>
        <v>36.914813199999998</v>
      </c>
      <c r="D351" s="89">
        <f t="shared" si="107"/>
        <v>7.3829626399999988</v>
      </c>
      <c r="E351" s="53" t="str">
        <f t="shared" si="108"/>
        <v>1</v>
      </c>
      <c r="F351" s="62">
        <f t="shared" si="109"/>
        <v>-118.00805713</v>
      </c>
      <c r="G351" s="53" t="str">
        <f t="shared" si="110"/>
        <v>0</v>
      </c>
      <c r="H351" s="62">
        <f t="shared" si="111"/>
        <v>-18.004028564999999</v>
      </c>
      <c r="I351" s="53" t="str">
        <f t="shared" si="112"/>
        <v>0</v>
      </c>
      <c r="J351" s="62">
        <f t="shared" si="113"/>
        <v>93.390457089876548</v>
      </c>
      <c r="K351" s="53" t="str">
        <f t="shared" si="114"/>
        <v>0</v>
      </c>
      <c r="L351" s="62">
        <f t="shared" si="115"/>
        <v>85.261568456470599</v>
      </c>
      <c r="M351" s="66" t="str">
        <f t="shared" si="116"/>
        <v>0</v>
      </c>
      <c r="N351" s="69">
        <f t="shared" si="117"/>
        <v>7.3829626399999988</v>
      </c>
      <c r="O351" s="70">
        <v>260</v>
      </c>
      <c r="P351" s="3"/>
      <c r="Q351" s="64" t="str">
        <f t="shared" si="0"/>
        <v>1</v>
      </c>
      <c r="R351" s="64">
        <f t="shared" si="1"/>
        <v>1</v>
      </c>
      <c r="S351" s="64" t="str">
        <f t="shared" si="2"/>
        <v>0</v>
      </c>
      <c r="T351" s="64">
        <f t="shared" si="3"/>
        <v>0</v>
      </c>
      <c r="U351" s="64" t="str">
        <f t="shared" si="4"/>
        <v>0</v>
      </c>
      <c r="V351" s="64">
        <f t="shared" si="5"/>
        <v>0</v>
      </c>
      <c r="W351" s="64" t="str">
        <f t="shared" si="6"/>
        <v>0</v>
      </c>
      <c r="X351" s="64">
        <f t="shared" si="7"/>
        <v>0</v>
      </c>
      <c r="Y351" s="64" t="str">
        <f t="shared" si="8"/>
        <v>0</v>
      </c>
      <c r="Z351" s="64">
        <f t="shared" si="9"/>
        <v>0</v>
      </c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15.75" customHeight="1">
      <c r="A352" s="90">
        <v>43857.125135300928</v>
      </c>
      <c r="B352" s="70">
        <f>Parâmetros!G341*0.04*46.0055</f>
        <v>41.0921126</v>
      </c>
      <c r="C352" s="85">
        <f t="shared" si="106"/>
        <v>41.0921126</v>
      </c>
      <c r="D352" s="89">
        <f t="shared" si="107"/>
        <v>8.2184225200000007</v>
      </c>
      <c r="E352" s="53" t="str">
        <f t="shared" si="108"/>
        <v>1</v>
      </c>
      <c r="F352" s="62">
        <f t="shared" si="109"/>
        <v>-113.93519021500001</v>
      </c>
      <c r="G352" s="53" t="str">
        <f t="shared" si="110"/>
        <v>0</v>
      </c>
      <c r="H352" s="62">
        <f t="shared" si="111"/>
        <v>-15.967595107499989</v>
      </c>
      <c r="I352" s="53" t="str">
        <f t="shared" si="112"/>
        <v>0</v>
      </c>
      <c r="J352" s="62">
        <f t="shared" si="113"/>
        <v>93.79787271037037</v>
      </c>
      <c r="K352" s="53" t="str">
        <f t="shared" si="114"/>
        <v>0</v>
      </c>
      <c r="L352" s="62">
        <f t="shared" si="115"/>
        <v>85.703870745882355</v>
      </c>
      <c r="M352" s="66" t="str">
        <f t="shared" si="116"/>
        <v>0</v>
      </c>
      <c r="N352" s="69">
        <f t="shared" si="117"/>
        <v>8.2184225200000007</v>
      </c>
      <c r="O352" s="70">
        <v>260</v>
      </c>
      <c r="P352" s="3"/>
      <c r="Q352" s="64" t="str">
        <f t="shared" si="0"/>
        <v>1</v>
      </c>
      <c r="R352" s="64">
        <f t="shared" si="1"/>
        <v>1</v>
      </c>
      <c r="S352" s="64" t="str">
        <f t="shared" si="2"/>
        <v>0</v>
      </c>
      <c r="T352" s="64">
        <f t="shared" si="3"/>
        <v>0</v>
      </c>
      <c r="U352" s="64" t="str">
        <f t="shared" si="4"/>
        <v>0</v>
      </c>
      <c r="V352" s="64">
        <f t="shared" si="5"/>
        <v>0</v>
      </c>
      <c r="W352" s="64" t="str">
        <f t="shared" si="6"/>
        <v>0</v>
      </c>
      <c r="X352" s="64">
        <f t="shared" si="7"/>
        <v>0</v>
      </c>
      <c r="Y352" s="64" t="str">
        <f t="shared" si="8"/>
        <v>0</v>
      </c>
      <c r="Z352" s="64">
        <f t="shared" si="9"/>
        <v>0</v>
      </c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15.75" customHeight="1">
      <c r="A353" s="90">
        <v>43857.166802025466</v>
      </c>
      <c r="B353" s="70">
        <f>Parâmetros!G342*0.04*46.0055</f>
        <v>39.454316800000001</v>
      </c>
      <c r="C353" s="85">
        <f t="shared" si="106"/>
        <v>39.454316800000001</v>
      </c>
      <c r="D353" s="89">
        <f t="shared" si="107"/>
        <v>7.89086336</v>
      </c>
      <c r="E353" s="53" t="str">
        <f t="shared" si="108"/>
        <v>1</v>
      </c>
      <c r="F353" s="62">
        <f t="shared" si="109"/>
        <v>-115.53204111999997</v>
      </c>
      <c r="G353" s="53" t="str">
        <f t="shared" si="110"/>
        <v>0</v>
      </c>
      <c r="H353" s="62">
        <f t="shared" si="111"/>
        <v>-16.766020559999987</v>
      </c>
      <c r="I353" s="53" t="str">
        <f t="shared" si="112"/>
        <v>0</v>
      </c>
      <c r="J353" s="62">
        <f t="shared" si="113"/>
        <v>93.63813707061729</v>
      </c>
      <c r="K353" s="53" t="str">
        <f t="shared" si="114"/>
        <v>0</v>
      </c>
      <c r="L353" s="62">
        <f t="shared" si="115"/>
        <v>85.530457072941175</v>
      </c>
      <c r="M353" s="66" t="str">
        <f t="shared" si="116"/>
        <v>0</v>
      </c>
      <c r="N353" s="69">
        <f t="shared" si="117"/>
        <v>7.89086336</v>
      </c>
      <c r="O353" s="70">
        <v>260</v>
      </c>
      <c r="P353" s="3"/>
      <c r="Q353" s="64" t="str">
        <f t="shared" si="0"/>
        <v>1</v>
      </c>
      <c r="R353" s="64">
        <f t="shared" si="1"/>
        <v>1</v>
      </c>
      <c r="S353" s="64" t="str">
        <f t="shared" si="2"/>
        <v>0</v>
      </c>
      <c r="T353" s="64">
        <f t="shared" si="3"/>
        <v>0</v>
      </c>
      <c r="U353" s="64" t="str">
        <f t="shared" si="4"/>
        <v>0</v>
      </c>
      <c r="V353" s="64">
        <f t="shared" si="5"/>
        <v>0</v>
      </c>
      <c r="W353" s="64" t="str">
        <f t="shared" si="6"/>
        <v>0</v>
      </c>
      <c r="X353" s="64">
        <f t="shared" si="7"/>
        <v>0</v>
      </c>
      <c r="Y353" s="64" t="str">
        <f t="shared" si="8"/>
        <v>0</v>
      </c>
      <c r="Z353" s="64">
        <f t="shared" si="9"/>
        <v>0</v>
      </c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15.75" customHeight="1">
      <c r="A354" s="90">
        <v>43857.208468750003</v>
      </c>
      <c r="B354" s="70">
        <f>Parâmetros!G343*0.04*46.0055</f>
        <v>35.295419599999995</v>
      </c>
      <c r="C354" s="85">
        <f t="shared" si="106"/>
        <v>35.295419599999995</v>
      </c>
      <c r="D354" s="89">
        <f t="shared" si="107"/>
        <v>7.0590839199999991</v>
      </c>
      <c r="E354" s="53" t="str">
        <f t="shared" si="108"/>
        <v>1</v>
      </c>
      <c r="F354" s="62">
        <f t="shared" si="109"/>
        <v>-119.58696589000002</v>
      </c>
      <c r="G354" s="53" t="str">
        <f t="shared" si="110"/>
        <v>0</v>
      </c>
      <c r="H354" s="62">
        <f t="shared" si="111"/>
        <v>-18.793482945000008</v>
      </c>
      <c r="I354" s="53" t="str">
        <f t="shared" si="112"/>
        <v>0</v>
      </c>
      <c r="J354" s="62">
        <f t="shared" si="113"/>
        <v>93.232516232592587</v>
      </c>
      <c r="K354" s="53" t="str">
        <f t="shared" si="114"/>
        <v>0</v>
      </c>
      <c r="L354" s="62">
        <f t="shared" si="115"/>
        <v>85.090103251764717</v>
      </c>
      <c r="M354" s="66" t="str">
        <f t="shared" si="116"/>
        <v>0</v>
      </c>
      <c r="N354" s="69">
        <f t="shared" si="117"/>
        <v>7.0590839199999991</v>
      </c>
      <c r="O354" s="70">
        <v>260</v>
      </c>
      <c r="P354" s="3"/>
      <c r="Q354" s="64" t="str">
        <f t="shared" si="0"/>
        <v>1</v>
      </c>
      <c r="R354" s="64">
        <f t="shared" si="1"/>
        <v>1</v>
      </c>
      <c r="S354" s="64" t="str">
        <f t="shared" si="2"/>
        <v>0</v>
      </c>
      <c r="T354" s="64">
        <f t="shared" si="3"/>
        <v>0</v>
      </c>
      <c r="U354" s="64" t="str">
        <f t="shared" si="4"/>
        <v>0</v>
      </c>
      <c r="V354" s="64">
        <f t="shared" si="5"/>
        <v>0</v>
      </c>
      <c r="W354" s="64" t="str">
        <f t="shared" si="6"/>
        <v>0</v>
      </c>
      <c r="X354" s="64">
        <f t="shared" si="7"/>
        <v>0</v>
      </c>
      <c r="Y354" s="64" t="str">
        <f t="shared" si="8"/>
        <v>0</v>
      </c>
      <c r="Z354" s="64">
        <f t="shared" si="9"/>
        <v>0</v>
      </c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15.75" customHeight="1">
      <c r="A355" s="90">
        <v>43857.25013547454</v>
      </c>
      <c r="B355" s="70">
        <f>Parâmetros!G344*0.04*46.0055</f>
        <v>36.951617599999992</v>
      </c>
      <c r="C355" s="85">
        <f t="shared" si="106"/>
        <v>36.951617599999992</v>
      </c>
      <c r="D355" s="89">
        <f t="shared" si="107"/>
        <v>7.3903235199999981</v>
      </c>
      <c r="E355" s="53" t="str">
        <f t="shared" si="108"/>
        <v>1</v>
      </c>
      <c r="F355" s="62">
        <f t="shared" si="109"/>
        <v>-117.97217284000001</v>
      </c>
      <c r="G355" s="53" t="str">
        <f t="shared" si="110"/>
        <v>0</v>
      </c>
      <c r="H355" s="62">
        <f t="shared" si="111"/>
        <v>-17.986086420000007</v>
      </c>
      <c r="I355" s="53" t="str">
        <f t="shared" si="112"/>
        <v>0</v>
      </c>
      <c r="J355" s="62">
        <f t="shared" si="113"/>
        <v>93.394046654814815</v>
      </c>
      <c r="K355" s="53" t="str">
        <f t="shared" si="114"/>
        <v>0</v>
      </c>
      <c r="L355" s="62">
        <f t="shared" si="115"/>
        <v>85.265465392941167</v>
      </c>
      <c r="M355" s="66" t="str">
        <f t="shared" si="116"/>
        <v>0</v>
      </c>
      <c r="N355" s="69">
        <f t="shared" si="117"/>
        <v>7.3903235199999981</v>
      </c>
      <c r="O355" s="70">
        <v>260</v>
      </c>
      <c r="P355" s="3"/>
      <c r="Q355" s="64" t="str">
        <f t="shared" si="0"/>
        <v>1</v>
      </c>
      <c r="R355" s="64">
        <f t="shared" si="1"/>
        <v>1</v>
      </c>
      <c r="S355" s="64" t="str">
        <f t="shared" si="2"/>
        <v>0</v>
      </c>
      <c r="T355" s="64">
        <f t="shared" si="3"/>
        <v>0</v>
      </c>
      <c r="U355" s="64" t="str">
        <f t="shared" si="4"/>
        <v>0</v>
      </c>
      <c r="V355" s="64">
        <f t="shared" si="5"/>
        <v>0</v>
      </c>
      <c r="W355" s="64" t="str">
        <f t="shared" si="6"/>
        <v>0</v>
      </c>
      <c r="X355" s="64">
        <f t="shared" si="7"/>
        <v>0</v>
      </c>
      <c r="Y355" s="64" t="str">
        <f t="shared" si="8"/>
        <v>0</v>
      </c>
      <c r="Z355" s="64">
        <f t="shared" si="9"/>
        <v>0</v>
      </c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15.75" customHeight="1">
      <c r="A356" s="90">
        <v>43857.291802199077</v>
      </c>
      <c r="B356" s="70">
        <f>Parâmetros!G345*0.04*46.0055</f>
        <v>38.3133804</v>
      </c>
      <c r="C356" s="85">
        <f t="shared" si="106"/>
        <v>38.3133804</v>
      </c>
      <c r="D356" s="89">
        <f t="shared" si="107"/>
        <v>7.6626760800000007</v>
      </c>
      <c r="E356" s="53" t="str">
        <f t="shared" si="108"/>
        <v>1</v>
      </c>
      <c r="F356" s="62">
        <f t="shared" si="109"/>
        <v>-116.64445411000003</v>
      </c>
      <c r="G356" s="53" t="str">
        <f t="shared" si="110"/>
        <v>0</v>
      </c>
      <c r="H356" s="62">
        <f t="shared" si="111"/>
        <v>-17.322227055000013</v>
      </c>
      <c r="I356" s="53" t="str">
        <f t="shared" si="112"/>
        <v>0</v>
      </c>
      <c r="J356" s="62">
        <f t="shared" si="113"/>
        <v>93.526860557530867</v>
      </c>
      <c r="K356" s="53" t="str">
        <f t="shared" si="114"/>
        <v>0</v>
      </c>
      <c r="L356" s="62">
        <f t="shared" si="115"/>
        <v>85.409652042352931</v>
      </c>
      <c r="M356" s="66" t="str">
        <f t="shared" si="116"/>
        <v>0</v>
      </c>
      <c r="N356" s="69">
        <f t="shared" si="117"/>
        <v>7.6626760800000007</v>
      </c>
      <c r="O356" s="70">
        <v>260</v>
      </c>
      <c r="P356" s="3"/>
      <c r="Q356" s="64" t="str">
        <f t="shared" si="0"/>
        <v>1</v>
      </c>
      <c r="R356" s="64">
        <f t="shared" si="1"/>
        <v>1</v>
      </c>
      <c r="S356" s="64" t="str">
        <f t="shared" si="2"/>
        <v>0</v>
      </c>
      <c r="T356" s="64">
        <f t="shared" si="3"/>
        <v>0</v>
      </c>
      <c r="U356" s="64" t="str">
        <f t="shared" si="4"/>
        <v>0</v>
      </c>
      <c r="V356" s="64">
        <f t="shared" si="5"/>
        <v>0</v>
      </c>
      <c r="W356" s="64" t="str">
        <f t="shared" si="6"/>
        <v>0</v>
      </c>
      <c r="X356" s="64">
        <f t="shared" si="7"/>
        <v>0</v>
      </c>
      <c r="Y356" s="64" t="str">
        <f t="shared" si="8"/>
        <v>0</v>
      </c>
      <c r="Z356" s="64">
        <f t="shared" si="9"/>
        <v>0</v>
      </c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15.75" customHeight="1">
      <c r="A357" s="90">
        <v>43857.333468923614</v>
      </c>
      <c r="B357" s="70">
        <f>Parâmetros!G346*0.04*46.0055</f>
        <v>31.854208199999999</v>
      </c>
      <c r="C357" s="85">
        <f t="shared" si="106"/>
        <v>31.854208199999999</v>
      </c>
      <c r="D357" s="89">
        <f t="shared" si="107"/>
        <v>6.3708416400000001</v>
      </c>
      <c r="E357" s="53" t="str">
        <f t="shared" si="108"/>
        <v>1</v>
      </c>
      <c r="F357" s="62">
        <f t="shared" si="109"/>
        <v>-122.94214700500004</v>
      </c>
      <c r="G357" s="53" t="str">
        <f t="shared" si="110"/>
        <v>0</v>
      </c>
      <c r="H357" s="62">
        <f t="shared" si="111"/>
        <v>-20.471073502500019</v>
      </c>
      <c r="I357" s="53" t="str">
        <f t="shared" si="112"/>
        <v>0</v>
      </c>
      <c r="J357" s="62">
        <f t="shared" si="113"/>
        <v>92.896891910864198</v>
      </c>
      <c r="K357" s="53" t="str">
        <f t="shared" si="114"/>
        <v>0</v>
      </c>
      <c r="L357" s="62">
        <f t="shared" si="115"/>
        <v>84.725739691764701</v>
      </c>
      <c r="M357" s="66" t="str">
        <f t="shared" si="116"/>
        <v>0</v>
      </c>
      <c r="N357" s="69">
        <f t="shared" si="117"/>
        <v>6.3708416400000001</v>
      </c>
      <c r="O357" s="70">
        <v>260</v>
      </c>
      <c r="P357" s="3"/>
      <c r="Q357" s="64" t="str">
        <f t="shared" si="0"/>
        <v>1</v>
      </c>
      <c r="R357" s="64">
        <f t="shared" si="1"/>
        <v>1</v>
      </c>
      <c r="S357" s="64" t="str">
        <f t="shared" si="2"/>
        <v>0</v>
      </c>
      <c r="T357" s="64">
        <f t="shared" si="3"/>
        <v>0</v>
      </c>
      <c r="U357" s="64" t="str">
        <f t="shared" si="4"/>
        <v>0</v>
      </c>
      <c r="V357" s="64">
        <f t="shared" si="5"/>
        <v>0</v>
      </c>
      <c r="W357" s="64" t="str">
        <f t="shared" si="6"/>
        <v>0</v>
      </c>
      <c r="X357" s="64">
        <f t="shared" si="7"/>
        <v>0</v>
      </c>
      <c r="Y357" s="64" t="str">
        <f t="shared" si="8"/>
        <v>0</v>
      </c>
      <c r="Z357" s="64">
        <f t="shared" si="9"/>
        <v>0</v>
      </c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15.75" customHeight="1">
      <c r="A358" s="90">
        <v>43857.375135648152</v>
      </c>
      <c r="B358" s="70"/>
      <c r="C358" s="85"/>
      <c r="D358" s="89"/>
      <c r="E358" s="53"/>
      <c r="F358" s="62"/>
      <c r="G358" s="53"/>
      <c r="H358" s="62"/>
      <c r="I358" s="53"/>
      <c r="J358" s="62"/>
      <c r="K358" s="53"/>
      <c r="L358" s="62"/>
      <c r="M358" s="66"/>
      <c r="N358" s="69"/>
      <c r="O358" s="70">
        <v>260</v>
      </c>
      <c r="P358" s="3"/>
      <c r="Q358" s="64" t="str">
        <f t="shared" si="0"/>
        <v>1</v>
      </c>
      <c r="R358" s="64">
        <f t="shared" si="1"/>
        <v>1</v>
      </c>
      <c r="S358" s="64" t="str">
        <f t="shared" si="2"/>
        <v>0</v>
      </c>
      <c r="T358" s="64">
        <f t="shared" si="3"/>
        <v>0</v>
      </c>
      <c r="U358" s="64" t="str">
        <f t="shared" si="4"/>
        <v>0</v>
      </c>
      <c r="V358" s="64">
        <f t="shared" si="5"/>
        <v>0</v>
      </c>
      <c r="W358" s="64" t="str">
        <f t="shared" si="6"/>
        <v>0</v>
      </c>
      <c r="X358" s="64">
        <f t="shared" si="7"/>
        <v>0</v>
      </c>
      <c r="Y358" s="64" t="str">
        <f t="shared" si="8"/>
        <v>0</v>
      </c>
      <c r="Z358" s="64">
        <f t="shared" si="9"/>
        <v>0</v>
      </c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15.75" customHeight="1">
      <c r="A359" s="90">
        <v>43857.416802372682</v>
      </c>
      <c r="B359" s="70">
        <f>Parâmetros!G348*0.04*46.0055</f>
        <v>18.2733846</v>
      </c>
      <c r="C359" s="85">
        <f t="shared" ref="C359:C385" si="118">B359</f>
        <v>18.2733846</v>
      </c>
      <c r="D359" s="89">
        <f t="shared" ref="D359:D385" si="119">(((C359-$B$4)/($B$5-$B$4))*($B$7-$B$6))+$B$6</f>
        <v>3.65467692</v>
      </c>
      <c r="E359" s="53" t="str">
        <f t="shared" ref="E359:E385" si="120">IF(AND(D359&lt;=40,D359&gt;=0),"1","0")</f>
        <v>1</v>
      </c>
      <c r="F359" s="62">
        <f t="shared" ref="F359:F385" si="121">(((C359-$C$4)/($C$5-$C$4))*($C$7-$C$6))+$C$6</f>
        <v>-136.18345001500001</v>
      </c>
      <c r="G359" s="53" t="str">
        <f t="shared" ref="G359:G385" si="122">IF(AND(F359&lt;=80,F359&gt;41),"1","0")</f>
        <v>0</v>
      </c>
      <c r="H359" s="62">
        <f t="shared" ref="H359:H385" si="123">(((C359-$D$4)/($D$5-$D$4))*($D$7-$D$6))+$D$6</f>
        <v>-27.091725007500003</v>
      </c>
      <c r="I359" s="53" t="str">
        <f t="shared" ref="I359:I385" si="124">IF(AND(H359&lt;=120,H359&gt;81),"1","0")</f>
        <v>0</v>
      </c>
      <c r="J359" s="62">
        <f t="shared" ref="J359:J385" si="125">(((C359-$E$4)/($E$5-$E$4))*($E$7-$E$6))+$E$6</f>
        <v>91.572342448641976</v>
      </c>
      <c r="K359" s="53" t="str">
        <f t="shared" ref="K359:K385" si="126">IF(AND(J359&lt;=200,J359&gt;121),"1","0")</f>
        <v>0</v>
      </c>
      <c r="L359" s="62">
        <f t="shared" ref="L359:L385" si="127">(((C359-$F$4)/($F$5-$F$4))*($F$7-$F$6))+$F$6</f>
        <v>83.287770134117665</v>
      </c>
      <c r="M359" s="66" t="str">
        <f t="shared" ref="M359:M385" si="128">IF(AND(L359&lt;999,L359&gt;201),"1","0")</f>
        <v>0</v>
      </c>
      <c r="N359" s="69">
        <f t="shared" ref="N359:N385" si="129">(D359*E359)+(F359*G359)+(H359*I359)+(J359*K359)+(L359*M359)</f>
        <v>3.65467692</v>
      </c>
      <c r="O359" s="70">
        <v>260</v>
      </c>
      <c r="P359" s="3"/>
      <c r="Q359" s="64" t="str">
        <f t="shared" si="0"/>
        <v>1</v>
      </c>
      <c r="R359" s="64">
        <f t="shared" si="1"/>
        <v>1</v>
      </c>
      <c r="S359" s="64" t="str">
        <f t="shared" si="2"/>
        <v>0</v>
      </c>
      <c r="T359" s="64">
        <f t="shared" si="3"/>
        <v>0</v>
      </c>
      <c r="U359" s="64" t="str">
        <f t="shared" si="4"/>
        <v>0</v>
      </c>
      <c r="V359" s="64">
        <f t="shared" si="5"/>
        <v>0</v>
      </c>
      <c r="W359" s="64" t="str">
        <f t="shared" si="6"/>
        <v>0</v>
      </c>
      <c r="X359" s="64">
        <f t="shared" si="7"/>
        <v>0</v>
      </c>
      <c r="Y359" s="64" t="str">
        <f t="shared" si="8"/>
        <v>0</v>
      </c>
      <c r="Z359" s="64">
        <f t="shared" si="9"/>
        <v>0</v>
      </c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15.75" customHeight="1">
      <c r="A360" s="90">
        <v>43857.458469097219</v>
      </c>
      <c r="B360" s="70">
        <f>Parâmetros!G349*0.04*46.0055</f>
        <v>14.1880962</v>
      </c>
      <c r="C360" s="85">
        <f t="shared" si="118"/>
        <v>14.1880962</v>
      </c>
      <c r="D360" s="89">
        <f t="shared" si="119"/>
        <v>2.83761924</v>
      </c>
      <c r="E360" s="53" t="str">
        <f t="shared" si="120"/>
        <v>1</v>
      </c>
      <c r="F360" s="62">
        <f t="shared" si="121"/>
        <v>-140.16660620500002</v>
      </c>
      <c r="G360" s="53" t="str">
        <f t="shared" si="122"/>
        <v>0</v>
      </c>
      <c r="H360" s="62">
        <f t="shared" si="123"/>
        <v>-29.083303102500011</v>
      </c>
      <c r="I360" s="53" t="str">
        <f t="shared" si="124"/>
        <v>0</v>
      </c>
      <c r="J360" s="62">
        <f t="shared" si="125"/>
        <v>91.173900740493835</v>
      </c>
      <c r="K360" s="53" t="str">
        <f t="shared" si="126"/>
        <v>0</v>
      </c>
      <c r="L360" s="62">
        <f t="shared" si="127"/>
        <v>82.85521018588237</v>
      </c>
      <c r="M360" s="66" t="str">
        <f t="shared" si="128"/>
        <v>0</v>
      </c>
      <c r="N360" s="69">
        <f t="shared" si="129"/>
        <v>2.83761924</v>
      </c>
      <c r="O360" s="70">
        <v>260</v>
      </c>
      <c r="P360" s="3"/>
      <c r="Q360" s="64" t="str">
        <f t="shared" si="0"/>
        <v>1</v>
      </c>
      <c r="R360" s="64">
        <f t="shared" si="1"/>
        <v>1</v>
      </c>
      <c r="S360" s="64" t="str">
        <f t="shared" si="2"/>
        <v>0</v>
      </c>
      <c r="T360" s="64">
        <f t="shared" si="3"/>
        <v>0</v>
      </c>
      <c r="U360" s="64" t="str">
        <f t="shared" si="4"/>
        <v>0</v>
      </c>
      <c r="V360" s="64">
        <f t="shared" si="5"/>
        <v>0</v>
      </c>
      <c r="W360" s="64" t="str">
        <f t="shared" si="6"/>
        <v>0</v>
      </c>
      <c r="X360" s="64">
        <f t="shared" si="7"/>
        <v>0</v>
      </c>
      <c r="Y360" s="64" t="str">
        <f t="shared" si="8"/>
        <v>0</v>
      </c>
      <c r="Z360" s="64">
        <f t="shared" si="9"/>
        <v>0</v>
      </c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15.75" customHeight="1">
      <c r="A361" s="90">
        <v>43857.500135821756</v>
      </c>
      <c r="B361" s="70">
        <f>Parâmetros!G350*0.04*46.0055</f>
        <v>13.5808236</v>
      </c>
      <c r="C361" s="85">
        <f t="shared" si="118"/>
        <v>13.5808236</v>
      </c>
      <c r="D361" s="89">
        <f t="shared" si="119"/>
        <v>2.7161647200000001</v>
      </c>
      <c r="E361" s="53" t="str">
        <f t="shared" si="120"/>
        <v>1</v>
      </c>
      <c r="F361" s="62">
        <f t="shared" si="121"/>
        <v>-140.75869699</v>
      </c>
      <c r="G361" s="53" t="str">
        <f t="shared" si="122"/>
        <v>0</v>
      </c>
      <c r="H361" s="62">
        <f t="shared" si="123"/>
        <v>-29.379348495000002</v>
      </c>
      <c r="I361" s="53" t="str">
        <f t="shared" si="124"/>
        <v>0</v>
      </c>
      <c r="J361" s="62">
        <f t="shared" si="125"/>
        <v>91.114672919012349</v>
      </c>
      <c r="K361" s="53" t="str">
        <f t="shared" si="126"/>
        <v>0</v>
      </c>
      <c r="L361" s="62">
        <f t="shared" si="127"/>
        <v>82.790910734117645</v>
      </c>
      <c r="M361" s="66" t="str">
        <f t="shared" si="128"/>
        <v>0</v>
      </c>
      <c r="N361" s="69">
        <f t="shared" si="129"/>
        <v>2.7161647200000001</v>
      </c>
      <c r="O361" s="70">
        <v>260</v>
      </c>
      <c r="P361" s="3"/>
      <c r="Q361" s="64" t="str">
        <f t="shared" si="0"/>
        <v>1</v>
      </c>
      <c r="R361" s="64">
        <f t="shared" si="1"/>
        <v>1</v>
      </c>
      <c r="S361" s="64" t="str">
        <f t="shared" si="2"/>
        <v>0</v>
      </c>
      <c r="T361" s="64">
        <f t="shared" si="3"/>
        <v>0</v>
      </c>
      <c r="U361" s="64" t="str">
        <f t="shared" si="4"/>
        <v>0</v>
      </c>
      <c r="V361" s="64">
        <f t="shared" si="5"/>
        <v>0</v>
      </c>
      <c r="W361" s="64" t="str">
        <f t="shared" si="6"/>
        <v>0</v>
      </c>
      <c r="X361" s="64">
        <f t="shared" si="7"/>
        <v>0</v>
      </c>
      <c r="Y361" s="64" t="str">
        <f t="shared" si="8"/>
        <v>0</v>
      </c>
      <c r="Z361" s="64">
        <f t="shared" si="9"/>
        <v>0</v>
      </c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15.75" customHeight="1">
      <c r="A362" s="90">
        <v>43857.541802546293</v>
      </c>
      <c r="B362" s="70">
        <f>Parâmetros!G351*0.04*46.0055</f>
        <v>10.857298</v>
      </c>
      <c r="C362" s="85">
        <f t="shared" si="118"/>
        <v>10.857298</v>
      </c>
      <c r="D362" s="89">
        <f t="shared" si="119"/>
        <v>2.1714595999999999</v>
      </c>
      <c r="E362" s="53" t="str">
        <f t="shared" si="120"/>
        <v>1</v>
      </c>
      <c r="F362" s="62">
        <f t="shared" si="121"/>
        <v>-143.41413444999998</v>
      </c>
      <c r="G362" s="53" t="str">
        <f t="shared" si="122"/>
        <v>0</v>
      </c>
      <c r="H362" s="62">
        <f t="shared" si="123"/>
        <v>-30.707067224999989</v>
      </c>
      <c r="I362" s="53" t="str">
        <f t="shared" si="124"/>
        <v>0</v>
      </c>
      <c r="J362" s="62">
        <f t="shared" si="125"/>
        <v>90.849045113580246</v>
      </c>
      <c r="K362" s="53" t="str">
        <f t="shared" si="126"/>
        <v>0</v>
      </c>
      <c r="L362" s="62">
        <f t="shared" si="127"/>
        <v>82.502537435294116</v>
      </c>
      <c r="M362" s="66" t="str">
        <f t="shared" si="128"/>
        <v>0</v>
      </c>
      <c r="N362" s="69">
        <f t="shared" si="129"/>
        <v>2.1714595999999999</v>
      </c>
      <c r="O362" s="70">
        <v>260</v>
      </c>
      <c r="P362" s="3"/>
      <c r="Q362" s="64" t="str">
        <f t="shared" si="0"/>
        <v>1</v>
      </c>
      <c r="R362" s="64">
        <f t="shared" si="1"/>
        <v>1</v>
      </c>
      <c r="S362" s="64" t="str">
        <f t="shared" si="2"/>
        <v>0</v>
      </c>
      <c r="T362" s="64">
        <f t="shared" si="3"/>
        <v>0</v>
      </c>
      <c r="U362" s="64" t="str">
        <f t="shared" si="4"/>
        <v>0</v>
      </c>
      <c r="V362" s="64">
        <f t="shared" si="5"/>
        <v>0</v>
      </c>
      <c r="W362" s="64" t="str">
        <f t="shared" si="6"/>
        <v>0</v>
      </c>
      <c r="X362" s="64">
        <f t="shared" si="7"/>
        <v>0</v>
      </c>
      <c r="Y362" s="64" t="str">
        <f t="shared" si="8"/>
        <v>0</v>
      </c>
      <c r="Z362" s="64">
        <f t="shared" si="9"/>
        <v>0</v>
      </c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15.75" customHeight="1">
      <c r="A363" s="90">
        <v>43857.58346927083</v>
      </c>
      <c r="B363" s="70">
        <f>Parâmetros!G352*0.04*46.0055</f>
        <v>9.661154999999999</v>
      </c>
      <c r="C363" s="85">
        <f t="shared" si="118"/>
        <v>9.661154999999999</v>
      </c>
      <c r="D363" s="89">
        <f t="shared" si="119"/>
        <v>1.9322309999999998</v>
      </c>
      <c r="E363" s="53" t="str">
        <f t="shared" si="120"/>
        <v>1</v>
      </c>
      <c r="F363" s="62">
        <f t="shared" si="121"/>
        <v>-144.58037387499999</v>
      </c>
      <c r="G363" s="53" t="str">
        <f t="shared" si="122"/>
        <v>0</v>
      </c>
      <c r="H363" s="62">
        <f t="shared" si="123"/>
        <v>-31.290186937499996</v>
      </c>
      <c r="I363" s="53" t="str">
        <f t="shared" si="124"/>
        <v>0</v>
      </c>
      <c r="J363" s="62">
        <f t="shared" si="125"/>
        <v>90.732384253086423</v>
      </c>
      <c r="K363" s="53" t="str">
        <f t="shared" si="126"/>
        <v>0</v>
      </c>
      <c r="L363" s="62">
        <f t="shared" si="127"/>
        <v>82.375886999999992</v>
      </c>
      <c r="M363" s="66" t="str">
        <f t="shared" si="128"/>
        <v>0</v>
      </c>
      <c r="N363" s="69">
        <f t="shared" si="129"/>
        <v>1.9322309999999998</v>
      </c>
      <c r="O363" s="70">
        <v>260</v>
      </c>
      <c r="P363" s="3"/>
      <c r="Q363" s="64" t="str">
        <f t="shared" si="0"/>
        <v>1</v>
      </c>
      <c r="R363" s="64">
        <f t="shared" si="1"/>
        <v>1</v>
      </c>
      <c r="S363" s="64" t="str">
        <f t="shared" si="2"/>
        <v>0</v>
      </c>
      <c r="T363" s="64">
        <f t="shared" si="3"/>
        <v>0</v>
      </c>
      <c r="U363" s="64" t="str">
        <f t="shared" si="4"/>
        <v>0</v>
      </c>
      <c r="V363" s="64">
        <f t="shared" si="5"/>
        <v>0</v>
      </c>
      <c r="W363" s="64" t="str">
        <f t="shared" si="6"/>
        <v>0</v>
      </c>
      <c r="X363" s="64">
        <f t="shared" si="7"/>
        <v>0</v>
      </c>
      <c r="Y363" s="64" t="str">
        <f t="shared" si="8"/>
        <v>0</v>
      </c>
      <c r="Z363" s="64">
        <f t="shared" si="9"/>
        <v>0</v>
      </c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15.75" customHeight="1">
      <c r="A364" s="90">
        <v>43857.625135995368</v>
      </c>
      <c r="B364" s="70">
        <f>Parâmetros!G353*0.04*46.0055</f>
        <v>9.6243506000000014</v>
      </c>
      <c r="C364" s="85">
        <f t="shared" si="118"/>
        <v>9.6243506000000014</v>
      </c>
      <c r="D364" s="89">
        <f t="shared" si="119"/>
        <v>1.9248701200000005</v>
      </c>
      <c r="E364" s="53" t="str">
        <f t="shared" si="120"/>
        <v>1</v>
      </c>
      <c r="F364" s="62">
        <f t="shared" si="121"/>
        <v>-144.616258165</v>
      </c>
      <c r="G364" s="53" t="str">
        <f t="shared" si="122"/>
        <v>0</v>
      </c>
      <c r="H364" s="62">
        <f t="shared" si="123"/>
        <v>-31.308129082500002</v>
      </c>
      <c r="I364" s="53" t="str">
        <f t="shared" si="124"/>
        <v>0</v>
      </c>
      <c r="J364" s="62">
        <f t="shared" si="125"/>
        <v>90.728794688148156</v>
      </c>
      <c r="K364" s="53" t="str">
        <f t="shared" si="126"/>
        <v>0</v>
      </c>
      <c r="L364" s="62">
        <f t="shared" si="127"/>
        <v>82.371990063529424</v>
      </c>
      <c r="M364" s="66" t="str">
        <f t="shared" si="128"/>
        <v>0</v>
      </c>
      <c r="N364" s="69">
        <f t="shared" si="129"/>
        <v>1.9248701200000005</v>
      </c>
      <c r="O364" s="70">
        <v>260</v>
      </c>
      <c r="P364" s="3"/>
      <c r="Q364" s="64" t="str">
        <f t="shared" si="0"/>
        <v>1</v>
      </c>
      <c r="R364" s="64">
        <f t="shared" si="1"/>
        <v>1</v>
      </c>
      <c r="S364" s="64" t="str">
        <f t="shared" si="2"/>
        <v>0</v>
      </c>
      <c r="T364" s="64">
        <f t="shared" si="3"/>
        <v>0</v>
      </c>
      <c r="U364" s="64" t="str">
        <f t="shared" si="4"/>
        <v>0</v>
      </c>
      <c r="V364" s="64">
        <f t="shared" si="5"/>
        <v>0</v>
      </c>
      <c r="W364" s="64" t="str">
        <f t="shared" si="6"/>
        <v>0</v>
      </c>
      <c r="X364" s="64">
        <f t="shared" si="7"/>
        <v>0</v>
      </c>
      <c r="Y364" s="64" t="str">
        <f t="shared" si="8"/>
        <v>0</v>
      </c>
      <c r="Z364" s="64">
        <f t="shared" si="9"/>
        <v>0</v>
      </c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15.75" customHeight="1">
      <c r="A365" s="90">
        <v>43857.666802719905</v>
      </c>
      <c r="B365" s="70">
        <f>Parâmetros!G354*0.04*46.0055</f>
        <v>8.9986757999999991</v>
      </c>
      <c r="C365" s="85">
        <f t="shared" si="118"/>
        <v>8.9986757999999991</v>
      </c>
      <c r="D365" s="89">
        <f t="shared" si="119"/>
        <v>1.7997351599999998</v>
      </c>
      <c r="E365" s="53" t="str">
        <f t="shared" si="120"/>
        <v>1</v>
      </c>
      <c r="F365" s="62">
        <f t="shared" si="121"/>
        <v>-145.22629109500002</v>
      </c>
      <c r="G365" s="53" t="str">
        <f t="shared" si="122"/>
        <v>0</v>
      </c>
      <c r="H365" s="62">
        <f t="shared" si="123"/>
        <v>-31.613145547500011</v>
      </c>
      <c r="I365" s="53" t="str">
        <f t="shared" si="124"/>
        <v>0</v>
      </c>
      <c r="J365" s="62">
        <f t="shared" si="125"/>
        <v>90.667772084197537</v>
      </c>
      <c r="K365" s="53" t="str">
        <f t="shared" si="126"/>
        <v>0</v>
      </c>
      <c r="L365" s="62">
        <f t="shared" si="127"/>
        <v>82.305742143529415</v>
      </c>
      <c r="M365" s="66" t="str">
        <f t="shared" si="128"/>
        <v>0</v>
      </c>
      <c r="N365" s="69">
        <f t="shared" si="129"/>
        <v>1.7997351599999998</v>
      </c>
      <c r="O365" s="70">
        <v>260</v>
      </c>
      <c r="P365" s="3"/>
      <c r="Q365" s="64" t="str">
        <f t="shared" si="0"/>
        <v>1</v>
      </c>
      <c r="R365" s="64">
        <f t="shared" si="1"/>
        <v>1</v>
      </c>
      <c r="S365" s="64" t="str">
        <f t="shared" si="2"/>
        <v>0</v>
      </c>
      <c r="T365" s="64">
        <f t="shared" si="3"/>
        <v>0</v>
      </c>
      <c r="U365" s="64" t="str">
        <f t="shared" si="4"/>
        <v>0</v>
      </c>
      <c r="V365" s="64">
        <f t="shared" si="5"/>
        <v>0</v>
      </c>
      <c r="W365" s="64" t="str">
        <f t="shared" si="6"/>
        <v>0</v>
      </c>
      <c r="X365" s="64">
        <f t="shared" si="7"/>
        <v>0</v>
      </c>
      <c r="Y365" s="64" t="str">
        <f t="shared" si="8"/>
        <v>0</v>
      </c>
      <c r="Z365" s="64">
        <f t="shared" si="9"/>
        <v>0</v>
      </c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15.75" customHeight="1">
      <c r="A366" s="90">
        <v>43857.708469444442</v>
      </c>
      <c r="B366" s="70">
        <f>Parâmetros!G355*0.04*46.0055</f>
        <v>10.581265</v>
      </c>
      <c r="C366" s="85">
        <f t="shared" si="118"/>
        <v>10.581265</v>
      </c>
      <c r="D366" s="89">
        <f t="shared" si="119"/>
        <v>2.1162530000000004</v>
      </c>
      <c r="E366" s="53" t="str">
        <f t="shared" si="120"/>
        <v>1</v>
      </c>
      <c r="F366" s="62">
        <f t="shared" si="121"/>
        <v>-143.68326662499999</v>
      </c>
      <c r="G366" s="53" t="str">
        <f t="shared" si="122"/>
        <v>0</v>
      </c>
      <c r="H366" s="62">
        <f t="shared" si="123"/>
        <v>-30.841633312499994</v>
      </c>
      <c r="I366" s="53" t="str">
        <f t="shared" si="124"/>
        <v>0</v>
      </c>
      <c r="J366" s="62">
        <f t="shared" si="125"/>
        <v>90.822123376543203</v>
      </c>
      <c r="K366" s="53" t="str">
        <f t="shared" si="126"/>
        <v>0</v>
      </c>
      <c r="L366" s="62">
        <f t="shared" si="127"/>
        <v>82.473310411764714</v>
      </c>
      <c r="M366" s="66" t="str">
        <f t="shared" si="128"/>
        <v>0</v>
      </c>
      <c r="N366" s="69">
        <f t="shared" si="129"/>
        <v>2.1162530000000004</v>
      </c>
      <c r="O366" s="70">
        <v>260</v>
      </c>
      <c r="P366" s="3"/>
      <c r="Q366" s="64" t="str">
        <f t="shared" si="0"/>
        <v>1</v>
      </c>
      <c r="R366" s="64">
        <f t="shared" si="1"/>
        <v>1</v>
      </c>
      <c r="S366" s="64" t="str">
        <f t="shared" si="2"/>
        <v>0</v>
      </c>
      <c r="T366" s="64">
        <f t="shared" si="3"/>
        <v>0</v>
      </c>
      <c r="U366" s="64" t="str">
        <f t="shared" si="4"/>
        <v>0</v>
      </c>
      <c r="V366" s="64">
        <f t="shared" si="5"/>
        <v>0</v>
      </c>
      <c r="W366" s="64" t="str">
        <f t="shared" si="6"/>
        <v>0</v>
      </c>
      <c r="X366" s="64">
        <f t="shared" si="7"/>
        <v>0</v>
      </c>
      <c r="Y366" s="64" t="str">
        <f t="shared" si="8"/>
        <v>0</v>
      </c>
      <c r="Z366" s="64">
        <f t="shared" si="9"/>
        <v>0</v>
      </c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15.75" customHeight="1">
      <c r="A367" s="90">
        <v>43857.750136168979</v>
      </c>
      <c r="B367" s="70">
        <f>Parâmetros!G356*0.04*46.0055</f>
        <v>12.973550999999999</v>
      </c>
      <c r="C367" s="85">
        <f t="shared" si="118"/>
        <v>12.973550999999999</v>
      </c>
      <c r="D367" s="89">
        <f t="shared" si="119"/>
        <v>2.5947101999999997</v>
      </c>
      <c r="E367" s="53" t="str">
        <f t="shared" si="120"/>
        <v>1</v>
      </c>
      <c r="F367" s="62">
        <f t="shared" si="121"/>
        <v>-141.35078777500001</v>
      </c>
      <c r="G367" s="53" t="str">
        <f t="shared" si="122"/>
        <v>0</v>
      </c>
      <c r="H367" s="62">
        <f t="shared" si="123"/>
        <v>-29.675393887500007</v>
      </c>
      <c r="I367" s="53" t="str">
        <f t="shared" si="124"/>
        <v>0</v>
      </c>
      <c r="J367" s="62">
        <f t="shared" si="125"/>
        <v>91.055445097530864</v>
      </c>
      <c r="K367" s="53" t="str">
        <f t="shared" si="126"/>
        <v>0</v>
      </c>
      <c r="L367" s="62">
        <f t="shared" si="127"/>
        <v>82.726611282352934</v>
      </c>
      <c r="M367" s="66" t="str">
        <f t="shared" si="128"/>
        <v>0</v>
      </c>
      <c r="N367" s="69">
        <f t="shared" si="129"/>
        <v>2.5947101999999997</v>
      </c>
      <c r="O367" s="70">
        <v>260</v>
      </c>
      <c r="P367" s="3"/>
      <c r="Q367" s="64" t="str">
        <f t="shared" si="0"/>
        <v>1</v>
      </c>
      <c r="R367" s="64">
        <f t="shared" si="1"/>
        <v>1</v>
      </c>
      <c r="S367" s="64" t="str">
        <f t="shared" si="2"/>
        <v>0</v>
      </c>
      <c r="T367" s="64">
        <f t="shared" si="3"/>
        <v>0</v>
      </c>
      <c r="U367" s="64" t="str">
        <f t="shared" si="4"/>
        <v>0</v>
      </c>
      <c r="V367" s="64">
        <f t="shared" si="5"/>
        <v>0</v>
      </c>
      <c r="W367" s="64" t="str">
        <f t="shared" si="6"/>
        <v>0</v>
      </c>
      <c r="X367" s="64">
        <f t="shared" si="7"/>
        <v>0</v>
      </c>
      <c r="Y367" s="64" t="str">
        <f t="shared" si="8"/>
        <v>0</v>
      </c>
      <c r="Z367" s="64">
        <f t="shared" si="9"/>
        <v>0</v>
      </c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15.75" customHeight="1">
      <c r="A368" s="90">
        <v>43857.791802893516</v>
      </c>
      <c r="B368" s="70">
        <f>Parâmetros!G357*0.04*46.0055</f>
        <v>14.776966599999998</v>
      </c>
      <c r="C368" s="85">
        <f t="shared" si="118"/>
        <v>14.776966599999998</v>
      </c>
      <c r="D368" s="89">
        <f t="shared" si="119"/>
        <v>2.9553933199999993</v>
      </c>
      <c r="E368" s="53" t="str">
        <f t="shared" si="120"/>
        <v>1</v>
      </c>
      <c r="F368" s="62">
        <f t="shared" si="121"/>
        <v>-139.59245756500002</v>
      </c>
      <c r="G368" s="53" t="str">
        <f t="shared" si="122"/>
        <v>0</v>
      </c>
      <c r="H368" s="62">
        <f t="shared" si="123"/>
        <v>-28.796228782500009</v>
      </c>
      <c r="I368" s="53" t="str">
        <f t="shared" si="124"/>
        <v>0</v>
      </c>
      <c r="J368" s="62">
        <f t="shared" si="125"/>
        <v>91.231333779506173</v>
      </c>
      <c r="K368" s="53" t="str">
        <f t="shared" si="126"/>
        <v>0</v>
      </c>
      <c r="L368" s="62">
        <f t="shared" si="127"/>
        <v>82.917561169411755</v>
      </c>
      <c r="M368" s="66" t="str">
        <f t="shared" si="128"/>
        <v>0</v>
      </c>
      <c r="N368" s="69">
        <f t="shared" si="129"/>
        <v>2.9553933199999993</v>
      </c>
      <c r="O368" s="70">
        <v>260</v>
      </c>
      <c r="P368" s="3"/>
      <c r="Q368" s="64" t="str">
        <f t="shared" si="0"/>
        <v>1</v>
      </c>
      <c r="R368" s="64">
        <f t="shared" si="1"/>
        <v>1</v>
      </c>
      <c r="S368" s="64" t="str">
        <f t="shared" si="2"/>
        <v>0</v>
      </c>
      <c r="T368" s="64">
        <f t="shared" si="3"/>
        <v>0</v>
      </c>
      <c r="U368" s="64" t="str">
        <f t="shared" si="4"/>
        <v>0</v>
      </c>
      <c r="V368" s="64">
        <f t="shared" si="5"/>
        <v>0</v>
      </c>
      <c r="W368" s="64" t="str">
        <f t="shared" si="6"/>
        <v>0</v>
      </c>
      <c r="X368" s="64">
        <f t="shared" si="7"/>
        <v>0</v>
      </c>
      <c r="Y368" s="64" t="str">
        <f t="shared" si="8"/>
        <v>0</v>
      </c>
      <c r="Z368" s="64">
        <f t="shared" si="9"/>
        <v>0</v>
      </c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15.75" customHeight="1">
      <c r="A369" s="90">
        <v>43857.833469618054</v>
      </c>
      <c r="B369" s="70">
        <f>Parâmetros!G358*0.04*46.0055</f>
        <v>20.3712354</v>
      </c>
      <c r="C369" s="85">
        <f t="shared" si="118"/>
        <v>20.3712354</v>
      </c>
      <c r="D369" s="89">
        <f t="shared" si="119"/>
        <v>4.0742470799999992</v>
      </c>
      <c r="E369" s="53" t="str">
        <f t="shared" si="120"/>
        <v>1</v>
      </c>
      <c r="F369" s="62">
        <f t="shared" si="121"/>
        <v>-134.13804548499999</v>
      </c>
      <c r="G369" s="53" t="str">
        <f t="shared" si="122"/>
        <v>0</v>
      </c>
      <c r="H369" s="62">
        <f t="shared" si="123"/>
        <v>-26.069022742499996</v>
      </c>
      <c r="I369" s="53" t="str">
        <f t="shared" si="124"/>
        <v>0</v>
      </c>
      <c r="J369" s="62">
        <f t="shared" si="125"/>
        <v>91.776947650123446</v>
      </c>
      <c r="K369" s="53" t="str">
        <f t="shared" si="126"/>
        <v>0</v>
      </c>
      <c r="L369" s="62">
        <f t="shared" si="127"/>
        <v>83.509895512941185</v>
      </c>
      <c r="M369" s="66" t="str">
        <f t="shared" si="128"/>
        <v>0</v>
      </c>
      <c r="N369" s="69">
        <f t="shared" si="129"/>
        <v>4.0742470799999992</v>
      </c>
      <c r="O369" s="70">
        <v>260</v>
      </c>
      <c r="P369" s="3"/>
      <c r="Q369" s="64" t="str">
        <f t="shared" si="0"/>
        <v>1</v>
      </c>
      <c r="R369" s="64">
        <f t="shared" si="1"/>
        <v>1</v>
      </c>
      <c r="S369" s="64" t="str">
        <f t="shared" si="2"/>
        <v>0</v>
      </c>
      <c r="T369" s="64">
        <f t="shared" si="3"/>
        <v>0</v>
      </c>
      <c r="U369" s="64" t="str">
        <f t="shared" si="4"/>
        <v>0</v>
      </c>
      <c r="V369" s="64">
        <f t="shared" si="5"/>
        <v>0</v>
      </c>
      <c r="W369" s="64" t="str">
        <f t="shared" si="6"/>
        <v>0</v>
      </c>
      <c r="X369" s="64">
        <f t="shared" si="7"/>
        <v>0</v>
      </c>
      <c r="Y369" s="64" t="str">
        <f t="shared" si="8"/>
        <v>0</v>
      </c>
      <c r="Z369" s="64">
        <f t="shared" si="9"/>
        <v>0</v>
      </c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15.75" customHeight="1">
      <c r="A370" s="90">
        <v>43857.875136342591</v>
      </c>
      <c r="B370" s="70">
        <f>Parâmetros!G359*0.04*46.0055</f>
        <v>18.107764799999998</v>
      </c>
      <c r="C370" s="85">
        <f t="shared" si="118"/>
        <v>18.107764799999998</v>
      </c>
      <c r="D370" s="89">
        <f t="shared" si="119"/>
        <v>3.6215529599999998</v>
      </c>
      <c r="E370" s="53" t="str">
        <f t="shared" si="120"/>
        <v>1</v>
      </c>
      <c r="F370" s="62">
        <f t="shared" si="121"/>
        <v>-136.34492932000003</v>
      </c>
      <c r="G370" s="53" t="str">
        <f t="shared" si="122"/>
        <v>0</v>
      </c>
      <c r="H370" s="62">
        <f t="shared" si="123"/>
        <v>-27.172464660000017</v>
      </c>
      <c r="I370" s="53" t="str">
        <f t="shared" si="124"/>
        <v>0</v>
      </c>
      <c r="J370" s="62">
        <f t="shared" si="125"/>
        <v>91.556189406419747</v>
      </c>
      <c r="K370" s="53" t="str">
        <f t="shared" si="126"/>
        <v>0</v>
      </c>
      <c r="L370" s="62">
        <f t="shared" si="127"/>
        <v>83.27023392000001</v>
      </c>
      <c r="M370" s="66" t="str">
        <f t="shared" si="128"/>
        <v>0</v>
      </c>
      <c r="N370" s="69">
        <f t="shared" si="129"/>
        <v>3.6215529599999998</v>
      </c>
      <c r="O370" s="70">
        <v>260</v>
      </c>
      <c r="P370" s="3"/>
      <c r="Q370" s="64" t="str">
        <f t="shared" si="0"/>
        <v>1</v>
      </c>
      <c r="R370" s="64">
        <f t="shared" si="1"/>
        <v>1</v>
      </c>
      <c r="S370" s="64" t="str">
        <f t="shared" si="2"/>
        <v>0</v>
      </c>
      <c r="T370" s="64">
        <f t="shared" si="3"/>
        <v>0</v>
      </c>
      <c r="U370" s="64" t="str">
        <f t="shared" si="4"/>
        <v>0</v>
      </c>
      <c r="V370" s="64">
        <f t="shared" si="5"/>
        <v>0</v>
      </c>
      <c r="W370" s="64" t="str">
        <f t="shared" si="6"/>
        <v>0</v>
      </c>
      <c r="X370" s="64">
        <f t="shared" si="7"/>
        <v>0</v>
      </c>
      <c r="Y370" s="64" t="str">
        <f t="shared" si="8"/>
        <v>0</v>
      </c>
      <c r="Z370" s="64">
        <f t="shared" si="9"/>
        <v>0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15.75" customHeight="1">
      <c r="A371" s="90">
        <v>43857.916803067128</v>
      </c>
      <c r="B371" s="70">
        <f>Parâmetros!G360*0.04*46.0055</f>
        <v>18.991070399999998</v>
      </c>
      <c r="C371" s="85">
        <f t="shared" si="118"/>
        <v>18.991070399999998</v>
      </c>
      <c r="D371" s="89">
        <f t="shared" si="119"/>
        <v>3.7982140799999997</v>
      </c>
      <c r="E371" s="53" t="str">
        <f t="shared" si="120"/>
        <v>1</v>
      </c>
      <c r="F371" s="62">
        <f t="shared" si="121"/>
        <v>-135.48370635999999</v>
      </c>
      <c r="G371" s="53" t="str">
        <f t="shared" si="122"/>
        <v>0</v>
      </c>
      <c r="H371" s="62">
        <f t="shared" si="123"/>
        <v>-26.741853179999993</v>
      </c>
      <c r="I371" s="53" t="str">
        <f t="shared" si="124"/>
        <v>0</v>
      </c>
      <c r="J371" s="62">
        <f t="shared" si="125"/>
        <v>91.642338964938276</v>
      </c>
      <c r="K371" s="53" t="str">
        <f t="shared" si="126"/>
        <v>0</v>
      </c>
      <c r="L371" s="62">
        <f t="shared" si="127"/>
        <v>83.363760395294108</v>
      </c>
      <c r="M371" s="66" t="str">
        <f t="shared" si="128"/>
        <v>0</v>
      </c>
      <c r="N371" s="69">
        <f t="shared" si="129"/>
        <v>3.7982140799999997</v>
      </c>
      <c r="O371" s="70">
        <v>260</v>
      </c>
      <c r="P371" s="3"/>
      <c r="Q371" s="64" t="str">
        <f t="shared" si="0"/>
        <v>1</v>
      </c>
      <c r="R371" s="64">
        <f t="shared" si="1"/>
        <v>1</v>
      </c>
      <c r="S371" s="64" t="str">
        <f t="shared" si="2"/>
        <v>0</v>
      </c>
      <c r="T371" s="64">
        <f t="shared" si="3"/>
        <v>0</v>
      </c>
      <c r="U371" s="64" t="str">
        <f t="shared" si="4"/>
        <v>0</v>
      </c>
      <c r="V371" s="64">
        <f t="shared" si="5"/>
        <v>0</v>
      </c>
      <c r="W371" s="64" t="str">
        <f t="shared" si="6"/>
        <v>0</v>
      </c>
      <c r="X371" s="64">
        <f t="shared" si="7"/>
        <v>0</v>
      </c>
      <c r="Y371" s="64" t="str">
        <f t="shared" si="8"/>
        <v>0</v>
      </c>
      <c r="Z371" s="64">
        <f t="shared" si="9"/>
        <v>0</v>
      </c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15.75" customHeight="1">
      <c r="A372" s="90">
        <v>43857.958469791665</v>
      </c>
      <c r="B372" s="70">
        <f>Parâmetros!G361*0.04*46.0055</f>
        <v>20.113604599999999</v>
      </c>
      <c r="C372" s="85">
        <f t="shared" si="118"/>
        <v>20.113604599999999</v>
      </c>
      <c r="D372" s="89">
        <f t="shared" si="119"/>
        <v>4.0227209199999994</v>
      </c>
      <c r="E372" s="53" t="str">
        <f t="shared" si="120"/>
        <v>1</v>
      </c>
      <c r="F372" s="62">
        <f t="shared" si="121"/>
        <v>-134.38923551500002</v>
      </c>
      <c r="G372" s="53" t="str">
        <f t="shared" si="122"/>
        <v>0</v>
      </c>
      <c r="H372" s="62">
        <f t="shared" si="123"/>
        <v>-26.194617757500012</v>
      </c>
      <c r="I372" s="53" t="str">
        <f t="shared" si="124"/>
        <v>0</v>
      </c>
      <c r="J372" s="62">
        <f t="shared" si="125"/>
        <v>91.751820695555551</v>
      </c>
      <c r="K372" s="53" t="str">
        <f t="shared" si="126"/>
        <v>0</v>
      </c>
      <c r="L372" s="62">
        <f t="shared" si="127"/>
        <v>83.482616957647053</v>
      </c>
      <c r="M372" s="66" t="str">
        <f t="shared" si="128"/>
        <v>0</v>
      </c>
      <c r="N372" s="69">
        <f t="shared" si="129"/>
        <v>4.0227209199999994</v>
      </c>
      <c r="O372" s="70">
        <v>260</v>
      </c>
      <c r="P372" s="3"/>
      <c r="Q372" s="64" t="str">
        <f t="shared" si="0"/>
        <v>1</v>
      </c>
      <c r="R372" s="64">
        <f t="shared" si="1"/>
        <v>1</v>
      </c>
      <c r="S372" s="64" t="str">
        <f t="shared" si="2"/>
        <v>0</v>
      </c>
      <c r="T372" s="64">
        <f t="shared" si="3"/>
        <v>0</v>
      </c>
      <c r="U372" s="64" t="str">
        <f t="shared" si="4"/>
        <v>0</v>
      </c>
      <c r="V372" s="64">
        <f t="shared" si="5"/>
        <v>0</v>
      </c>
      <c r="W372" s="64" t="str">
        <f t="shared" si="6"/>
        <v>0</v>
      </c>
      <c r="X372" s="64">
        <f t="shared" si="7"/>
        <v>0</v>
      </c>
      <c r="Y372" s="64" t="str">
        <f t="shared" si="8"/>
        <v>0</v>
      </c>
      <c r="Z372" s="64">
        <f t="shared" si="9"/>
        <v>0</v>
      </c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5.75" customHeight="1">
      <c r="A373" s="90">
        <v>43858.000136516202</v>
      </c>
      <c r="B373" s="70">
        <f>Parâmetros!G362*0.04*46.0055</f>
        <v>17.371676799999999</v>
      </c>
      <c r="C373" s="85">
        <f t="shared" si="118"/>
        <v>17.371676799999999</v>
      </c>
      <c r="D373" s="89">
        <f t="shared" si="119"/>
        <v>3.47433536</v>
      </c>
      <c r="E373" s="53" t="str">
        <f t="shared" si="120"/>
        <v>1</v>
      </c>
      <c r="F373" s="62">
        <f t="shared" si="121"/>
        <v>-137.06261512</v>
      </c>
      <c r="G373" s="53" t="str">
        <f t="shared" si="122"/>
        <v>0</v>
      </c>
      <c r="H373" s="62">
        <f t="shared" si="123"/>
        <v>-27.531307560000002</v>
      </c>
      <c r="I373" s="53" t="str">
        <f t="shared" si="124"/>
        <v>0</v>
      </c>
      <c r="J373" s="62">
        <f t="shared" si="125"/>
        <v>91.484398107654329</v>
      </c>
      <c r="K373" s="53" t="str">
        <f t="shared" si="126"/>
        <v>0</v>
      </c>
      <c r="L373" s="62">
        <f t="shared" si="127"/>
        <v>83.192295190588226</v>
      </c>
      <c r="M373" s="66" t="str">
        <f t="shared" si="128"/>
        <v>0</v>
      </c>
      <c r="N373" s="69">
        <f t="shared" si="129"/>
        <v>3.47433536</v>
      </c>
      <c r="O373" s="70">
        <v>260</v>
      </c>
      <c r="P373" s="3"/>
      <c r="Q373" s="64" t="str">
        <f t="shared" si="0"/>
        <v>1</v>
      </c>
      <c r="R373" s="64">
        <f t="shared" si="1"/>
        <v>1</v>
      </c>
      <c r="S373" s="64" t="str">
        <f t="shared" si="2"/>
        <v>0</v>
      </c>
      <c r="T373" s="64">
        <f t="shared" si="3"/>
        <v>0</v>
      </c>
      <c r="U373" s="64" t="str">
        <f t="shared" si="4"/>
        <v>0</v>
      </c>
      <c r="V373" s="64">
        <f t="shared" si="5"/>
        <v>0</v>
      </c>
      <c r="W373" s="64" t="str">
        <f t="shared" si="6"/>
        <v>0</v>
      </c>
      <c r="X373" s="64">
        <f t="shared" si="7"/>
        <v>0</v>
      </c>
      <c r="Y373" s="64" t="str">
        <f t="shared" si="8"/>
        <v>0</v>
      </c>
      <c r="Z373" s="64">
        <f t="shared" si="9"/>
        <v>0</v>
      </c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15.75" customHeight="1">
      <c r="A374" s="90">
        <v>43858.04180324074</v>
      </c>
      <c r="B374" s="70">
        <f>Parâmetros!G363*0.04*46.0055</f>
        <v>15.218619399999998</v>
      </c>
      <c r="C374" s="85">
        <f t="shared" si="118"/>
        <v>15.218619399999998</v>
      </c>
      <c r="D374" s="89">
        <f t="shared" si="119"/>
        <v>3.0437238799999995</v>
      </c>
      <c r="E374" s="53" t="str">
        <f t="shared" si="120"/>
        <v>1</v>
      </c>
      <c r="F374" s="62">
        <f t="shared" si="121"/>
        <v>-139.16184608499998</v>
      </c>
      <c r="G374" s="53" t="str">
        <f t="shared" si="122"/>
        <v>0</v>
      </c>
      <c r="H374" s="62">
        <f t="shared" si="123"/>
        <v>-28.58092304249999</v>
      </c>
      <c r="I374" s="53" t="str">
        <f t="shared" si="124"/>
        <v>0</v>
      </c>
      <c r="J374" s="62">
        <f t="shared" si="125"/>
        <v>91.27440855876543</v>
      </c>
      <c r="K374" s="53" t="str">
        <f t="shared" si="126"/>
        <v>0</v>
      </c>
      <c r="L374" s="62">
        <f t="shared" si="127"/>
        <v>82.964324407058825</v>
      </c>
      <c r="M374" s="66" t="str">
        <f t="shared" si="128"/>
        <v>0</v>
      </c>
      <c r="N374" s="69">
        <f t="shared" si="129"/>
        <v>3.0437238799999995</v>
      </c>
      <c r="O374" s="70">
        <v>260</v>
      </c>
      <c r="P374" s="3"/>
      <c r="Q374" s="64" t="str">
        <f t="shared" si="0"/>
        <v>1</v>
      </c>
      <c r="R374" s="64">
        <f t="shared" si="1"/>
        <v>1</v>
      </c>
      <c r="S374" s="64" t="str">
        <f t="shared" si="2"/>
        <v>0</v>
      </c>
      <c r="T374" s="64">
        <f t="shared" si="3"/>
        <v>0</v>
      </c>
      <c r="U374" s="64" t="str">
        <f t="shared" si="4"/>
        <v>0</v>
      </c>
      <c r="V374" s="64">
        <f t="shared" si="5"/>
        <v>0</v>
      </c>
      <c r="W374" s="64" t="str">
        <f t="shared" si="6"/>
        <v>0</v>
      </c>
      <c r="X374" s="64">
        <f t="shared" si="7"/>
        <v>0</v>
      </c>
      <c r="Y374" s="64" t="str">
        <f t="shared" si="8"/>
        <v>0</v>
      </c>
      <c r="Z374" s="64">
        <f t="shared" si="9"/>
        <v>0</v>
      </c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15.75" customHeight="1">
      <c r="A375" s="90">
        <v>43858.083469965277</v>
      </c>
      <c r="B375" s="70">
        <f>Parâmetros!G364*0.04*46.0055</f>
        <v>10.544460600000001</v>
      </c>
      <c r="C375" s="85">
        <f t="shared" si="118"/>
        <v>10.544460600000001</v>
      </c>
      <c r="D375" s="89">
        <f t="shared" si="119"/>
        <v>2.1088921200000001</v>
      </c>
      <c r="E375" s="53" t="str">
        <f t="shared" si="120"/>
        <v>1</v>
      </c>
      <c r="F375" s="62">
        <f t="shared" si="121"/>
        <v>-143.719150915</v>
      </c>
      <c r="G375" s="53" t="str">
        <f t="shared" si="122"/>
        <v>0</v>
      </c>
      <c r="H375" s="62">
        <f t="shared" si="123"/>
        <v>-30.8595754575</v>
      </c>
      <c r="I375" s="53" t="str">
        <f t="shared" si="124"/>
        <v>0</v>
      </c>
      <c r="J375" s="62">
        <f t="shared" si="125"/>
        <v>90.818533811604937</v>
      </c>
      <c r="K375" s="53" t="str">
        <f t="shared" si="126"/>
        <v>0</v>
      </c>
      <c r="L375" s="62">
        <f t="shared" si="127"/>
        <v>82.469413475294118</v>
      </c>
      <c r="M375" s="66" t="str">
        <f t="shared" si="128"/>
        <v>0</v>
      </c>
      <c r="N375" s="69">
        <f t="shared" si="129"/>
        <v>2.1088921200000001</v>
      </c>
      <c r="O375" s="70">
        <v>260</v>
      </c>
      <c r="P375" s="3"/>
      <c r="Q375" s="64" t="str">
        <f t="shared" si="0"/>
        <v>1</v>
      </c>
      <c r="R375" s="64">
        <f t="shared" si="1"/>
        <v>1</v>
      </c>
      <c r="S375" s="64" t="str">
        <f t="shared" si="2"/>
        <v>0</v>
      </c>
      <c r="T375" s="64">
        <f t="shared" si="3"/>
        <v>0</v>
      </c>
      <c r="U375" s="64" t="str">
        <f t="shared" si="4"/>
        <v>0</v>
      </c>
      <c r="V375" s="64">
        <f t="shared" si="5"/>
        <v>0</v>
      </c>
      <c r="W375" s="64" t="str">
        <f t="shared" si="6"/>
        <v>0</v>
      </c>
      <c r="X375" s="64">
        <f t="shared" si="7"/>
        <v>0</v>
      </c>
      <c r="Y375" s="64" t="str">
        <f t="shared" si="8"/>
        <v>0</v>
      </c>
      <c r="Z375" s="64">
        <f t="shared" si="9"/>
        <v>0</v>
      </c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15.75" customHeight="1">
      <c r="A376" s="90">
        <v>43858.125136689814</v>
      </c>
      <c r="B376" s="70">
        <f>Parâmetros!G365*0.04*46.0055</f>
        <v>8.7226428000000009</v>
      </c>
      <c r="C376" s="85">
        <f t="shared" si="118"/>
        <v>8.7226428000000009</v>
      </c>
      <c r="D376" s="89">
        <f t="shared" si="119"/>
        <v>1.7445285600000002</v>
      </c>
      <c r="E376" s="53" t="str">
        <f t="shared" si="120"/>
        <v>1</v>
      </c>
      <c r="F376" s="62">
        <f t="shared" si="121"/>
        <v>-145.49542327</v>
      </c>
      <c r="G376" s="53" t="str">
        <f t="shared" si="122"/>
        <v>0</v>
      </c>
      <c r="H376" s="62">
        <f t="shared" si="123"/>
        <v>-31.747711635000002</v>
      </c>
      <c r="I376" s="53" t="str">
        <f t="shared" si="124"/>
        <v>0</v>
      </c>
      <c r="J376" s="62">
        <f t="shared" si="125"/>
        <v>90.640850347160494</v>
      </c>
      <c r="K376" s="53" t="str">
        <f t="shared" si="126"/>
        <v>0</v>
      </c>
      <c r="L376" s="62">
        <f t="shared" si="127"/>
        <v>82.276515119999985</v>
      </c>
      <c r="M376" s="66" t="str">
        <f t="shared" si="128"/>
        <v>0</v>
      </c>
      <c r="N376" s="69">
        <f t="shared" si="129"/>
        <v>1.7445285600000002</v>
      </c>
      <c r="O376" s="70">
        <v>260</v>
      </c>
      <c r="P376" s="3"/>
      <c r="Q376" s="64" t="str">
        <f t="shared" si="0"/>
        <v>1</v>
      </c>
      <c r="R376" s="64">
        <f t="shared" si="1"/>
        <v>1</v>
      </c>
      <c r="S376" s="64" t="str">
        <f t="shared" si="2"/>
        <v>0</v>
      </c>
      <c r="T376" s="64">
        <f t="shared" si="3"/>
        <v>0</v>
      </c>
      <c r="U376" s="64" t="str">
        <f t="shared" si="4"/>
        <v>0</v>
      </c>
      <c r="V376" s="64">
        <f t="shared" si="5"/>
        <v>0</v>
      </c>
      <c r="W376" s="64" t="str">
        <f t="shared" si="6"/>
        <v>0</v>
      </c>
      <c r="X376" s="64">
        <f t="shared" si="7"/>
        <v>0</v>
      </c>
      <c r="Y376" s="64" t="str">
        <f t="shared" si="8"/>
        <v>0</v>
      </c>
      <c r="Z376" s="64">
        <f t="shared" si="9"/>
        <v>0</v>
      </c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15.75" customHeight="1">
      <c r="A377" s="90">
        <v>43858.166803414351</v>
      </c>
      <c r="B377" s="70">
        <f>Parâmetros!G366*0.04*46.0055</f>
        <v>11.0229178</v>
      </c>
      <c r="C377" s="85">
        <f t="shared" si="118"/>
        <v>11.0229178</v>
      </c>
      <c r="D377" s="89">
        <f t="shared" si="119"/>
        <v>2.2045835600000001</v>
      </c>
      <c r="E377" s="53" t="str">
        <f t="shared" si="120"/>
        <v>1</v>
      </c>
      <c r="F377" s="62">
        <f t="shared" si="121"/>
        <v>-143.25265514500001</v>
      </c>
      <c r="G377" s="53" t="str">
        <f t="shared" si="122"/>
        <v>0</v>
      </c>
      <c r="H377" s="62">
        <f t="shared" si="123"/>
        <v>-30.626327572500003</v>
      </c>
      <c r="I377" s="53" t="str">
        <f t="shared" si="124"/>
        <v>0</v>
      </c>
      <c r="J377" s="62">
        <f t="shared" si="125"/>
        <v>90.865198155802474</v>
      </c>
      <c r="K377" s="53" t="str">
        <f t="shared" si="126"/>
        <v>0</v>
      </c>
      <c r="L377" s="62">
        <f t="shared" si="127"/>
        <v>82.520073649411756</v>
      </c>
      <c r="M377" s="66" t="str">
        <f t="shared" si="128"/>
        <v>0</v>
      </c>
      <c r="N377" s="69">
        <f t="shared" si="129"/>
        <v>2.2045835600000001</v>
      </c>
      <c r="O377" s="70">
        <v>260</v>
      </c>
      <c r="P377" s="3"/>
      <c r="Q377" s="64" t="str">
        <f t="shared" si="0"/>
        <v>1</v>
      </c>
      <c r="R377" s="64">
        <f t="shared" si="1"/>
        <v>1</v>
      </c>
      <c r="S377" s="64" t="str">
        <f t="shared" si="2"/>
        <v>0</v>
      </c>
      <c r="T377" s="64">
        <f t="shared" si="3"/>
        <v>0</v>
      </c>
      <c r="U377" s="64" t="str">
        <f t="shared" si="4"/>
        <v>0</v>
      </c>
      <c r="V377" s="64">
        <f t="shared" si="5"/>
        <v>0</v>
      </c>
      <c r="W377" s="64" t="str">
        <f t="shared" si="6"/>
        <v>0</v>
      </c>
      <c r="X377" s="64">
        <f t="shared" si="7"/>
        <v>0</v>
      </c>
      <c r="Y377" s="64" t="str">
        <f t="shared" si="8"/>
        <v>0</v>
      </c>
      <c r="Z377" s="64">
        <f t="shared" si="9"/>
        <v>0</v>
      </c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15.75" customHeight="1">
      <c r="A378" s="90">
        <v>43858.208470138889</v>
      </c>
      <c r="B378" s="70">
        <f>Parâmetros!G367*0.04*46.0055</f>
        <v>12.605506999999998</v>
      </c>
      <c r="C378" s="85">
        <f t="shared" si="118"/>
        <v>12.605506999999998</v>
      </c>
      <c r="D378" s="89">
        <f t="shared" si="119"/>
        <v>2.5211013999999992</v>
      </c>
      <c r="E378" s="53" t="str">
        <f t="shared" si="120"/>
        <v>1</v>
      </c>
      <c r="F378" s="62">
        <f t="shared" si="121"/>
        <v>-141.709630675</v>
      </c>
      <c r="G378" s="53" t="str">
        <f t="shared" si="122"/>
        <v>0</v>
      </c>
      <c r="H378" s="62">
        <f t="shared" si="123"/>
        <v>-29.8548153375</v>
      </c>
      <c r="I378" s="53" t="str">
        <f t="shared" si="124"/>
        <v>0</v>
      </c>
      <c r="J378" s="62">
        <f t="shared" si="125"/>
        <v>91.019549448148155</v>
      </c>
      <c r="K378" s="53" t="str">
        <f t="shared" si="126"/>
        <v>0</v>
      </c>
      <c r="L378" s="62">
        <f t="shared" si="127"/>
        <v>82.687641917647042</v>
      </c>
      <c r="M378" s="66" t="str">
        <f t="shared" si="128"/>
        <v>0</v>
      </c>
      <c r="N378" s="69">
        <f t="shared" si="129"/>
        <v>2.5211013999999992</v>
      </c>
      <c r="O378" s="70">
        <v>260</v>
      </c>
      <c r="P378" s="3"/>
      <c r="Q378" s="64" t="str">
        <f t="shared" si="0"/>
        <v>1</v>
      </c>
      <c r="R378" s="64">
        <f t="shared" si="1"/>
        <v>1</v>
      </c>
      <c r="S378" s="64" t="str">
        <f t="shared" si="2"/>
        <v>0</v>
      </c>
      <c r="T378" s="64">
        <f t="shared" si="3"/>
        <v>0</v>
      </c>
      <c r="U378" s="64" t="str">
        <f t="shared" si="4"/>
        <v>0</v>
      </c>
      <c r="V378" s="64">
        <f t="shared" si="5"/>
        <v>0</v>
      </c>
      <c r="W378" s="64" t="str">
        <f t="shared" si="6"/>
        <v>0</v>
      </c>
      <c r="X378" s="64">
        <f t="shared" si="7"/>
        <v>0</v>
      </c>
      <c r="Y378" s="64" t="str">
        <f t="shared" si="8"/>
        <v>0</v>
      </c>
      <c r="Z378" s="64">
        <f t="shared" si="9"/>
        <v>0</v>
      </c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15.75" customHeight="1">
      <c r="A379" s="90">
        <v>43858.250136863426</v>
      </c>
      <c r="B379" s="70">
        <f>Parâmetros!G368*0.04*46.0055</f>
        <v>21.9354224</v>
      </c>
      <c r="C379" s="85">
        <f t="shared" si="118"/>
        <v>21.9354224</v>
      </c>
      <c r="D379" s="89">
        <f t="shared" si="119"/>
        <v>4.3870844800000004</v>
      </c>
      <c r="E379" s="53" t="str">
        <f t="shared" si="120"/>
        <v>1</v>
      </c>
      <c r="F379" s="62">
        <f t="shared" si="121"/>
        <v>-132.61296315999999</v>
      </c>
      <c r="G379" s="53" t="str">
        <f t="shared" si="122"/>
        <v>0</v>
      </c>
      <c r="H379" s="62">
        <f t="shared" si="123"/>
        <v>-25.306481579999996</v>
      </c>
      <c r="I379" s="53" t="str">
        <f t="shared" si="124"/>
        <v>0</v>
      </c>
      <c r="J379" s="62">
        <f t="shared" si="125"/>
        <v>91.929504159999993</v>
      </c>
      <c r="K379" s="53" t="str">
        <f t="shared" si="126"/>
        <v>0</v>
      </c>
      <c r="L379" s="62">
        <f t="shared" si="127"/>
        <v>83.675515312941187</v>
      </c>
      <c r="M379" s="66" t="str">
        <f t="shared" si="128"/>
        <v>0</v>
      </c>
      <c r="N379" s="69">
        <f t="shared" si="129"/>
        <v>4.3870844800000004</v>
      </c>
      <c r="O379" s="70">
        <v>260</v>
      </c>
      <c r="P379" s="3"/>
      <c r="Q379" s="64" t="str">
        <f t="shared" si="0"/>
        <v>1</v>
      </c>
      <c r="R379" s="64">
        <f t="shared" si="1"/>
        <v>1</v>
      </c>
      <c r="S379" s="64" t="str">
        <f t="shared" si="2"/>
        <v>0</v>
      </c>
      <c r="T379" s="64">
        <f t="shared" si="3"/>
        <v>0</v>
      </c>
      <c r="U379" s="64" t="str">
        <f t="shared" si="4"/>
        <v>0</v>
      </c>
      <c r="V379" s="64">
        <f t="shared" si="5"/>
        <v>0</v>
      </c>
      <c r="W379" s="64" t="str">
        <f t="shared" si="6"/>
        <v>0</v>
      </c>
      <c r="X379" s="64">
        <f t="shared" si="7"/>
        <v>0</v>
      </c>
      <c r="Y379" s="64" t="str">
        <f t="shared" si="8"/>
        <v>0</v>
      </c>
      <c r="Z379" s="64">
        <f t="shared" si="9"/>
        <v>0</v>
      </c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15.75" customHeight="1">
      <c r="A380" s="90">
        <v>43858.291803587963</v>
      </c>
      <c r="B380" s="70">
        <f>Parâmetros!G369*0.04*46.0055</f>
        <v>30.216412399999999</v>
      </c>
      <c r="C380" s="85">
        <f t="shared" si="118"/>
        <v>30.216412399999999</v>
      </c>
      <c r="D380" s="89">
        <f t="shared" si="119"/>
        <v>6.0432824799999993</v>
      </c>
      <c r="E380" s="53" t="str">
        <f t="shared" si="120"/>
        <v>1</v>
      </c>
      <c r="F380" s="62">
        <f t="shared" si="121"/>
        <v>-124.53899790999998</v>
      </c>
      <c r="G380" s="53" t="str">
        <f t="shared" si="122"/>
        <v>0</v>
      </c>
      <c r="H380" s="62">
        <f t="shared" si="123"/>
        <v>-21.269498954999989</v>
      </c>
      <c r="I380" s="53" t="str">
        <f t="shared" si="124"/>
        <v>0</v>
      </c>
      <c r="J380" s="62">
        <f t="shared" si="125"/>
        <v>92.737156271111118</v>
      </c>
      <c r="K380" s="53" t="str">
        <f t="shared" si="126"/>
        <v>0</v>
      </c>
      <c r="L380" s="62">
        <f t="shared" si="127"/>
        <v>84.55232601882355</v>
      </c>
      <c r="M380" s="66" t="str">
        <f t="shared" si="128"/>
        <v>0</v>
      </c>
      <c r="N380" s="69">
        <f t="shared" si="129"/>
        <v>6.0432824799999993</v>
      </c>
      <c r="O380" s="70">
        <v>260</v>
      </c>
      <c r="P380" s="3"/>
      <c r="Q380" s="64" t="str">
        <f t="shared" si="0"/>
        <v>1</v>
      </c>
      <c r="R380" s="64">
        <f t="shared" si="1"/>
        <v>1</v>
      </c>
      <c r="S380" s="64" t="str">
        <f t="shared" si="2"/>
        <v>0</v>
      </c>
      <c r="T380" s="64">
        <f t="shared" si="3"/>
        <v>0</v>
      </c>
      <c r="U380" s="64" t="str">
        <f t="shared" si="4"/>
        <v>0</v>
      </c>
      <c r="V380" s="64">
        <f t="shared" si="5"/>
        <v>0</v>
      </c>
      <c r="W380" s="64" t="str">
        <f t="shared" si="6"/>
        <v>0</v>
      </c>
      <c r="X380" s="64">
        <f t="shared" si="7"/>
        <v>0</v>
      </c>
      <c r="Y380" s="64" t="str">
        <f t="shared" si="8"/>
        <v>0</v>
      </c>
      <c r="Z380" s="64">
        <f t="shared" si="9"/>
        <v>0</v>
      </c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15.75" customHeight="1">
      <c r="A381" s="90">
        <v>43858.3334703125</v>
      </c>
      <c r="B381" s="70">
        <f>Parâmetros!G370*0.04*46.0055</f>
        <v>32.075034600000002</v>
      </c>
      <c r="C381" s="85">
        <f t="shared" si="118"/>
        <v>32.075034600000002</v>
      </c>
      <c r="D381" s="89">
        <f t="shared" si="119"/>
        <v>6.4150069200000006</v>
      </c>
      <c r="E381" s="53" t="str">
        <f t="shared" si="120"/>
        <v>1</v>
      </c>
      <c r="F381" s="62">
        <f t="shared" si="121"/>
        <v>-122.72684126499999</v>
      </c>
      <c r="G381" s="53" t="str">
        <f t="shared" si="122"/>
        <v>0</v>
      </c>
      <c r="H381" s="62">
        <f t="shared" si="123"/>
        <v>-20.363420632499995</v>
      </c>
      <c r="I381" s="53" t="str">
        <f t="shared" si="124"/>
        <v>0</v>
      </c>
      <c r="J381" s="62">
        <f t="shared" si="125"/>
        <v>92.918429300493827</v>
      </c>
      <c r="K381" s="53" t="str">
        <f t="shared" si="126"/>
        <v>0</v>
      </c>
      <c r="L381" s="62">
        <f t="shared" si="127"/>
        <v>84.749121310588237</v>
      </c>
      <c r="M381" s="66" t="str">
        <f t="shared" si="128"/>
        <v>0</v>
      </c>
      <c r="N381" s="69">
        <f t="shared" si="129"/>
        <v>6.4150069200000006</v>
      </c>
      <c r="O381" s="70">
        <v>260</v>
      </c>
      <c r="P381" s="3"/>
      <c r="Q381" s="64" t="str">
        <f t="shared" si="0"/>
        <v>1</v>
      </c>
      <c r="R381" s="64">
        <f t="shared" si="1"/>
        <v>1</v>
      </c>
      <c r="S381" s="64" t="str">
        <f t="shared" si="2"/>
        <v>0</v>
      </c>
      <c r="T381" s="64">
        <f t="shared" si="3"/>
        <v>0</v>
      </c>
      <c r="U381" s="64" t="str">
        <f t="shared" si="4"/>
        <v>0</v>
      </c>
      <c r="V381" s="64">
        <f t="shared" si="5"/>
        <v>0</v>
      </c>
      <c r="W381" s="64" t="str">
        <f t="shared" si="6"/>
        <v>0</v>
      </c>
      <c r="X381" s="64">
        <f t="shared" si="7"/>
        <v>0</v>
      </c>
      <c r="Y381" s="64" t="str">
        <f t="shared" si="8"/>
        <v>0</v>
      </c>
      <c r="Z381" s="64">
        <f t="shared" si="9"/>
        <v>0</v>
      </c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15.75" customHeight="1">
      <c r="A382" s="90">
        <v>43858.375137037037</v>
      </c>
      <c r="B382" s="70">
        <f>Parâmetros!G371*0.04*46.0055</f>
        <v>26.167928400000001</v>
      </c>
      <c r="C382" s="85">
        <f t="shared" si="118"/>
        <v>26.167928400000001</v>
      </c>
      <c r="D382" s="89">
        <f t="shared" si="119"/>
        <v>5.23358568</v>
      </c>
      <c r="E382" s="53" t="str">
        <f t="shared" si="120"/>
        <v>1</v>
      </c>
      <c r="F382" s="62">
        <f t="shared" si="121"/>
        <v>-128.48626981000001</v>
      </c>
      <c r="G382" s="53" t="str">
        <f t="shared" si="122"/>
        <v>0</v>
      </c>
      <c r="H382" s="62">
        <f t="shared" si="123"/>
        <v>-23.243134905000005</v>
      </c>
      <c r="I382" s="53" t="str">
        <f t="shared" si="124"/>
        <v>0</v>
      </c>
      <c r="J382" s="62">
        <f t="shared" si="125"/>
        <v>92.34230412790123</v>
      </c>
      <c r="K382" s="53" t="str">
        <f t="shared" si="126"/>
        <v>0</v>
      </c>
      <c r="L382" s="62">
        <f t="shared" si="127"/>
        <v>84.123663007058823</v>
      </c>
      <c r="M382" s="66" t="str">
        <f t="shared" si="128"/>
        <v>0</v>
      </c>
      <c r="N382" s="69">
        <f t="shared" si="129"/>
        <v>5.23358568</v>
      </c>
      <c r="O382" s="70">
        <v>260</v>
      </c>
      <c r="P382" s="3"/>
      <c r="Q382" s="64" t="str">
        <f t="shared" si="0"/>
        <v>1</v>
      </c>
      <c r="R382" s="64">
        <f t="shared" si="1"/>
        <v>1</v>
      </c>
      <c r="S382" s="64" t="str">
        <f t="shared" si="2"/>
        <v>0</v>
      </c>
      <c r="T382" s="64">
        <f t="shared" si="3"/>
        <v>0</v>
      </c>
      <c r="U382" s="64" t="str">
        <f t="shared" si="4"/>
        <v>0</v>
      </c>
      <c r="V382" s="64">
        <f t="shared" si="5"/>
        <v>0</v>
      </c>
      <c r="W382" s="64" t="str">
        <f t="shared" si="6"/>
        <v>0</v>
      </c>
      <c r="X382" s="64">
        <f t="shared" si="7"/>
        <v>0</v>
      </c>
      <c r="Y382" s="64" t="str">
        <f t="shared" si="8"/>
        <v>0</v>
      </c>
      <c r="Z382" s="64">
        <f t="shared" si="9"/>
        <v>0</v>
      </c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15.75" customHeight="1">
      <c r="A383" s="90">
        <v>43858.416803761575</v>
      </c>
      <c r="B383" s="70">
        <f>Parâmetros!G372*0.04*46.0055</f>
        <v>19.635147400000001</v>
      </c>
      <c r="C383" s="85">
        <f t="shared" si="118"/>
        <v>19.635147400000001</v>
      </c>
      <c r="D383" s="89">
        <f t="shared" si="119"/>
        <v>3.9270294799999999</v>
      </c>
      <c r="E383" s="53" t="str">
        <f t="shared" si="120"/>
        <v>1</v>
      </c>
      <c r="F383" s="62">
        <f t="shared" si="121"/>
        <v>-134.85573128499999</v>
      </c>
      <c r="G383" s="53" t="str">
        <f t="shared" si="122"/>
        <v>0</v>
      </c>
      <c r="H383" s="62">
        <f t="shared" si="123"/>
        <v>-26.427865642499995</v>
      </c>
      <c r="I383" s="53" t="str">
        <f t="shared" si="124"/>
        <v>0</v>
      </c>
      <c r="J383" s="62">
        <f t="shared" si="125"/>
        <v>91.705156351358028</v>
      </c>
      <c r="K383" s="53" t="str">
        <f t="shared" si="126"/>
        <v>0</v>
      </c>
      <c r="L383" s="62">
        <f t="shared" si="127"/>
        <v>83.431956783529415</v>
      </c>
      <c r="M383" s="66" t="str">
        <f t="shared" si="128"/>
        <v>0</v>
      </c>
      <c r="N383" s="69">
        <f t="shared" si="129"/>
        <v>3.9270294799999999</v>
      </c>
      <c r="O383" s="70">
        <v>260</v>
      </c>
      <c r="P383" s="3"/>
      <c r="Q383" s="64" t="str">
        <f t="shared" si="0"/>
        <v>1</v>
      </c>
      <c r="R383" s="64">
        <f t="shared" si="1"/>
        <v>1</v>
      </c>
      <c r="S383" s="64" t="str">
        <f t="shared" si="2"/>
        <v>0</v>
      </c>
      <c r="T383" s="64">
        <f t="shared" si="3"/>
        <v>0</v>
      </c>
      <c r="U383" s="64" t="str">
        <f t="shared" si="4"/>
        <v>0</v>
      </c>
      <c r="V383" s="64">
        <f t="shared" si="5"/>
        <v>0</v>
      </c>
      <c r="W383" s="64" t="str">
        <f t="shared" si="6"/>
        <v>0</v>
      </c>
      <c r="X383" s="64">
        <f t="shared" si="7"/>
        <v>0</v>
      </c>
      <c r="Y383" s="64" t="str">
        <f t="shared" si="8"/>
        <v>0</v>
      </c>
      <c r="Z383" s="64">
        <f t="shared" si="9"/>
        <v>0</v>
      </c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15.75" customHeight="1">
      <c r="A384" s="90">
        <v>43858.458470486112</v>
      </c>
      <c r="B384" s="70">
        <f>Parâmetros!G373*0.04*46.0055</f>
        <v>11.574983799999998</v>
      </c>
      <c r="C384" s="85">
        <f t="shared" si="118"/>
        <v>11.574983799999998</v>
      </c>
      <c r="D384" s="89">
        <f t="shared" si="119"/>
        <v>2.3149967599999997</v>
      </c>
      <c r="E384" s="53" t="str">
        <f t="shared" si="120"/>
        <v>1</v>
      </c>
      <c r="F384" s="62">
        <f t="shared" si="121"/>
        <v>-142.71439079500001</v>
      </c>
      <c r="G384" s="53" t="str">
        <f t="shared" si="122"/>
        <v>0</v>
      </c>
      <c r="H384" s="62">
        <f t="shared" si="123"/>
        <v>-30.357195397500007</v>
      </c>
      <c r="I384" s="53" t="str">
        <f t="shared" si="124"/>
        <v>0</v>
      </c>
      <c r="J384" s="62">
        <f t="shared" si="125"/>
        <v>90.919041629876546</v>
      </c>
      <c r="K384" s="53" t="str">
        <f t="shared" si="126"/>
        <v>0</v>
      </c>
      <c r="L384" s="62">
        <f t="shared" si="127"/>
        <v>82.578527696470587</v>
      </c>
      <c r="M384" s="66" t="str">
        <f t="shared" si="128"/>
        <v>0</v>
      </c>
      <c r="N384" s="69">
        <f t="shared" si="129"/>
        <v>2.3149967599999997</v>
      </c>
      <c r="O384" s="70">
        <v>260</v>
      </c>
      <c r="P384" s="3"/>
      <c r="Q384" s="64" t="str">
        <f t="shared" si="0"/>
        <v>1</v>
      </c>
      <c r="R384" s="64">
        <f t="shared" si="1"/>
        <v>1</v>
      </c>
      <c r="S384" s="64" t="str">
        <f t="shared" si="2"/>
        <v>0</v>
      </c>
      <c r="T384" s="64">
        <f t="shared" si="3"/>
        <v>0</v>
      </c>
      <c r="U384" s="64" t="str">
        <f t="shared" si="4"/>
        <v>0</v>
      </c>
      <c r="V384" s="64">
        <f t="shared" si="5"/>
        <v>0</v>
      </c>
      <c r="W384" s="64" t="str">
        <f t="shared" si="6"/>
        <v>0</v>
      </c>
      <c r="X384" s="64">
        <f t="shared" si="7"/>
        <v>0</v>
      </c>
      <c r="Y384" s="64" t="str">
        <f t="shared" si="8"/>
        <v>0</v>
      </c>
      <c r="Z384" s="64">
        <f t="shared" si="9"/>
        <v>0</v>
      </c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15.75" customHeight="1">
      <c r="A385" s="90">
        <v>43858.500137210649</v>
      </c>
      <c r="B385" s="70">
        <f>Parâmetros!G374*0.04*46.0055</f>
        <v>11.004515600000001</v>
      </c>
      <c r="C385" s="85">
        <f t="shared" si="118"/>
        <v>11.004515600000001</v>
      </c>
      <c r="D385" s="89">
        <f t="shared" si="119"/>
        <v>2.2009031200000004</v>
      </c>
      <c r="E385" s="53" t="str">
        <f t="shared" si="120"/>
        <v>1</v>
      </c>
      <c r="F385" s="62">
        <f t="shared" si="121"/>
        <v>-143.27059729000001</v>
      </c>
      <c r="G385" s="53" t="str">
        <f t="shared" si="122"/>
        <v>0</v>
      </c>
      <c r="H385" s="62">
        <f t="shared" si="123"/>
        <v>-30.635298645000006</v>
      </c>
      <c r="I385" s="53" t="str">
        <f t="shared" si="124"/>
        <v>0</v>
      </c>
      <c r="J385" s="62">
        <f t="shared" si="125"/>
        <v>90.863403373333327</v>
      </c>
      <c r="K385" s="53" t="str">
        <f t="shared" si="126"/>
        <v>0</v>
      </c>
      <c r="L385" s="62">
        <f t="shared" si="127"/>
        <v>82.518125181176487</v>
      </c>
      <c r="M385" s="66" t="str">
        <f t="shared" si="128"/>
        <v>0</v>
      </c>
      <c r="N385" s="69">
        <f t="shared" si="129"/>
        <v>2.2009031200000004</v>
      </c>
      <c r="O385" s="70">
        <v>260</v>
      </c>
      <c r="P385" s="3"/>
      <c r="Q385" s="64" t="str">
        <f t="shared" si="0"/>
        <v>1</v>
      </c>
      <c r="R385" s="64">
        <f t="shared" si="1"/>
        <v>1</v>
      </c>
      <c r="S385" s="64" t="str">
        <f t="shared" si="2"/>
        <v>0</v>
      </c>
      <c r="T385" s="64">
        <f t="shared" si="3"/>
        <v>0</v>
      </c>
      <c r="U385" s="64" t="str">
        <f t="shared" si="4"/>
        <v>0</v>
      </c>
      <c r="V385" s="64">
        <f t="shared" si="5"/>
        <v>0</v>
      </c>
      <c r="W385" s="64" t="str">
        <f t="shared" si="6"/>
        <v>0</v>
      </c>
      <c r="X385" s="64">
        <f t="shared" si="7"/>
        <v>0</v>
      </c>
      <c r="Y385" s="64" t="str">
        <f t="shared" si="8"/>
        <v>0</v>
      </c>
      <c r="Z385" s="64">
        <f t="shared" si="9"/>
        <v>0</v>
      </c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15.75" customHeight="1">
      <c r="A386" s="90">
        <v>43858.541803935186</v>
      </c>
      <c r="B386" s="70"/>
      <c r="C386" s="85"/>
      <c r="D386" s="89"/>
      <c r="E386" s="53"/>
      <c r="F386" s="62"/>
      <c r="G386" s="53"/>
      <c r="H386" s="62"/>
      <c r="I386" s="53"/>
      <c r="J386" s="62"/>
      <c r="K386" s="53"/>
      <c r="L386" s="62"/>
      <c r="M386" s="66"/>
      <c r="N386" s="69"/>
      <c r="O386" s="70">
        <v>260</v>
      </c>
      <c r="P386" s="3"/>
      <c r="Q386" s="64" t="str">
        <f t="shared" si="0"/>
        <v>1</v>
      </c>
      <c r="R386" s="64">
        <f t="shared" si="1"/>
        <v>1</v>
      </c>
      <c r="S386" s="64" t="str">
        <f t="shared" si="2"/>
        <v>0</v>
      </c>
      <c r="T386" s="64">
        <f t="shared" si="3"/>
        <v>0</v>
      </c>
      <c r="U386" s="64" t="str">
        <f t="shared" si="4"/>
        <v>0</v>
      </c>
      <c r="V386" s="64">
        <f t="shared" si="5"/>
        <v>0</v>
      </c>
      <c r="W386" s="64" t="str">
        <f t="shared" si="6"/>
        <v>0</v>
      </c>
      <c r="X386" s="64">
        <f t="shared" si="7"/>
        <v>0</v>
      </c>
      <c r="Y386" s="64" t="str">
        <f t="shared" si="8"/>
        <v>0</v>
      </c>
      <c r="Z386" s="64">
        <f t="shared" si="9"/>
        <v>0</v>
      </c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15.75" customHeight="1">
      <c r="A387" s="90">
        <v>43858.583470659723</v>
      </c>
      <c r="B387" s="70">
        <f>Parâmetros!G376*0.04*46.0055</f>
        <v>10.0107968</v>
      </c>
      <c r="C387" s="85">
        <f t="shared" ref="C387:C407" si="130">B387</f>
        <v>10.0107968</v>
      </c>
      <c r="D387" s="89">
        <f t="shared" ref="D387:D407" si="131">(((C387-$B$4)/($B$5-$B$4))*($B$7-$B$6))+$B$6</f>
        <v>2.0021593599999998</v>
      </c>
      <c r="E387" s="53" t="str">
        <f t="shared" ref="E387:E407" si="132">IF(AND(D387&lt;=40,D387&gt;=0),"1","0")</f>
        <v>1</v>
      </c>
      <c r="F387" s="62">
        <f t="shared" ref="F387:F407" si="133">(((C387-$C$4)/($C$5-$C$4))*($C$7-$C$6))+$C$6</f>
        <v>-144.23947311999999</v>
      </c>
      <c r="G387" s="53" t="str">
        <f t="shared" ref="G387:G407" si="134">IF(AND(F387&lt;=80,F387&gt;41),"1","0")</f>
        <v>0</v>
      </c>
      <c r="H387" s="62">
        <f t="shared" ref="H387:H407" si="135">(((C387-$D$4)/($D$5-$D$4))*($D$7-$D$6))+$D$6</f>
        <v>-31.119736559999993</v>
      </c>
      <c r="I387" s="53" t="str">
        <f t="shared" ref="I387:I407" si="136">IF(AND(H387&lt;=120,H387&gt;81),"1","0")</f>
        <v>0</v>
      </c>
      <c r="J387" s="62">
        <f t="shared" ref="J387:J407" si="137">(((C387-$E$4)/($E$5-$E$4))*($E$7-$E$6))+$E$6</f>
        <v>90.766485119999999</v>
      </c>
      <c r="K387" s="53" t="str">
        <f t="shared" ref="K387:K407" si="138">IF(AND(J387&lt;=200,J387&gt;121),"1","0")</f>
        <v>0</v>
      </c>
      <c r="L387" s="62">
        <f t="shared" ref="L387:L407" si="139">(((C387-$F$4)/($F$5-$F$4))*($F$7-$F$6))+$F$6</f>
        <v>82.4129078964706</v>
      </c>
      <c r="M387" s="66" t="str">
        <f t="shared" ref="M387:M407" si="140">IF(AND(L387&lt;999,L387&gt;201),"1","0")</f>
        <v>0</v>
      </c>
      <c r="N387" s="69">
        <f t="shared" ref="N387:N407" si="141">(D387*E387)+(F387*G387)+(H387*I387)+(J387*K387)+(L387*M387)</f>
        <v>2.0021593599999998</v>
      </c>
      <c r="O387" s="70">
        <v>260</v>
      </c>
      <c r="P387" s="3"/>
      <c r="Q387" s="64" t="str">
        <f t="shared" si="0"/>
        <v>1</v>
      </c>
      <c r="R387" s="64">
        <f t="shared" si="1"/>
        <v>1</v>
      </c>
      <c r="S387" s="64" t="str">
        <f t="shared" si="2"/>
        <v>0</v>
      </c>
      <c r="T387" s="64">
        <f t="shared" si="3"/>
        <v>0</v>
      </c>
      <c r="U387" s="64" t="str">
        <f t="shared" si="4"/>
        <v>0</v>
      </c>
      <c r="V387" s="64">
        <f t="shared" si="5"/>
        <v>0</v>
      </c>
      <c r="W387" s="64" t="str">
        <f t="shared" si="6"/>
        <v>0</v>
      </c>
      <c r="X387" s="64">
        <f t="shared" si="7"/>
        <v>0</v>
      </c>
      <c r="Y387" s="64" t="str">
        <f t="shared" si="8"/>
        <v>0</v>
      </c>
      <c r="Z387" s="64">
        <f t="shared" si="9"/>
        <v>0</v>
      </c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15.75" customHeight="1">
      <c r="A388" s="90">
        <v>43858.625137384261</v>
      </c>
      <c r="B388" s="70">
        <f>Parâmetros!G377*0.04*46.0055</f>
        <v>9.5691439999999997</v>
      </c>
      <c r="C388" s="85">
        <f t="shared" si="130"/>
        <v>9.5691439999999997</v>
      </c>
      <c r="D388" s="89">
        <f t="shared" si="131"/>
        <v>1.9138288000000001</v>
      </c>
      <c r="E388" s="53" t="str">
        <f t="shared" si="132"/>
        <v>1</v>
      </c>
      <c r="F388" s="62">
        <f t="shared" si="133"/>
        <v>-144.67008460000002</v>
      </c>
      <c r="G388" s="53" t="str">
        <f t="shared" si="134"/>
        <v>0</v>
      </c>
      <c r="H388" s="62">
        <f t="shared" si="135"/>
        <v>-31.335042300000012</v>
      </c>
      <c r="I388" s="53" t="str">
        <f t="shared" si="136"/>
        <v>0</v>
      </c>
      <c r="J388" s="62">
        <f t="shared" si="137"/>
        <v>90.723410340740742</v>
      </c>
      <c r="K388" s="53" t="str">
        <f t="shared" si="138"/>
        <v>0</v>
      </c>
      <c r="L388" s="62">
        <f t="shared" si="139"/>
        <v>82.366144658823544</v>
      </c>
      <c r="M388" s="66" t="str">
        <f t="shared" si="140"/>
        <v>0</v>
      </c>
      <c r="N388" s="69">
        <f t="shared" si="141"/>
        <v>1.9138288000000001</v>
      </c>
      <c r="O388" s="70">
        <v>260</v>
      </c>
      <c r="P388" s="3"/>
      <c r="Q388" s="64" t="str">
        <f t="shared" si="0"/>
        <v>1</v>
      </c>
      <c r="R388" s="64">
        <f t="shared" si="1"/>
        <v>1</v>
      </c>
      <c r="S388" s="64" t="str">
        <f t="shared" si="2"/>
        <v>0</v>
      </c>
      <c r="T388" s="64">
        <f t="shared" si="3"/>
        <v>0</v>
      </c>
      <c r="U388" s="64" t="str">
        <f t="shared" si="4"/>
        <v>0</v>
      </c>
      <c r="V388" s="64">
        <f t="shared" si="5"/>
        <v>0</v>
      </c>
      <c r="W388" s="64" t="str">
        <f t="shared" si="6"/>
        <v>0</v>
      </c>
      <c r="X388" s="64">
        <f t="shared" si="7"/>
        <v>0</v>
      </c>
      <c r="Y388" s="64" t="str">
        <f t="shared" si="8"/>
        <v>0</v>
      </c>
      <c r="Z388" s="64">
        <f t="shared" si="9"/>
        <v>0</v>
      </c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15.75" customHeight="1">
      <c r="A389" s="90">
        <v>43858.666804108798</v>
      </c>
      <c r="B389" s="70">
        <f>Parâmetros!G378*0.04*46.0055</f>
        <v>10.654873799999999</v>
      </c>
      <c r="C389" s="85">
        <f t="shared" si="130"/>
        <v>10.654873799999999</v>
      </c>
      <c r="D389" s="89">
        <f t="shared" si="131"/>
        <v>2.13097476</v>
      </c>
      <c r="E389" s="53" t="str">
        <f t="shared" si="132"/>
        <v>1</v>
      </c>
      <c r="F389" s="62">
        <f t="shared" si="133"/>
        <v>-143.61149804499999</v>
      </c>
      <c r="G389" s="53" t="str">
        <f t="shared" si="134"/>
        <v>0</v>
      </c>
      <c r="H389" s="62">
        <f t="shared" si="135"/>
        <v>-30.805749022499995</v>
      </c>
      <c r="I389" s="53" t="str">
        <f t="shared" si="136"/>
        <v>0</v>
      </c>
      <c r="J389" s="62">
        <f t="shared" si="137"/>
        <v>90.829302506419751</v>
      </c>
      <c r="K389" s="53" t="str">
        <f t="shared" si="138"/>
        <v>0</v>
      </c>
      <c r="L389" s="62">
        <f t="shared" si="139"/>
        <v>82.481104284705879</v>
      </c>
      <c r="M389" s="66" t="str">
        <f t="shared" si="140"/>
        <v>0</v>
      </c>
      <c r="N389" s="69">
        <f t="shared" si="141"/>
        <v>2.13097476</v>
      </c>
      <c r="O389" s="70">
        <v>260</v>
      </c>
      <c r="P389" s="3"/>
      <c r="Q389" s="64" t="str">
        <f t="shared" si="0"/>
        <v>1</v>
      </c>
      <c r="R389" s="64">
        <f t="shared" si="1"/>
        <v>1</v>
      </c>
      <c r="S389" s="64" t="str">
        <f t="shared" si="2"/>
        <v>0</v>
      </c>
      <c r="T389" s="64">
        <f t="shared" si="3"/>
        <v>0</v>
      </c>
      <c r="U389" s="64" t="str">
        <f t="shared" si="4"/>
        <v>0</v>
      </c>
      <c r="V389" s="64">
        <f t="shared" si="5"/>
        <v>0</v>
      </c>
      <c r="W389" s="64" t="str">
        <f t="shared" si="6"/>
        <v>0</v>
      </c>
      <c r="X389" s="64">
        <f t="shared" si="7"/>
        <v>0</v>
      </c>
      <c r="Y389" s="64" t="str">
        <f t="shared" si="8"/>
        <v>0</v>
      </c>
      <c r="Z389" s="64">
        <f t="shared" si="9"/>
        <v>0</v>
      </c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15.75" customHeight="1">
      <c r="A390" s="90">
        <v>43858.708470833335</v>
      </c>
      <c r="B390" s="70">
        <f>Parâmetros!G379*0.04*46.0055</f>
        <v>16.7091976</v>
      </c>
      <c r="C390" s="85">
        <f t="shared" si="130"/>
        <v>16.7091976</v>
      </c>
      <c r="D390" s="89">
        <f t="shared" si="131"/>
        <v>3.3418395200000002</v>
      </c>
      <c r="E390" s="53" t="str">
        <f t="shared" si="132"/>
        <v>1</v>
      </c>
      <c r="F390" s="62">
        <f t="shared" si="133"/>
        <v>-137.70853234</v>
      </c>
      <c r="G390" s="53" t="str">
        <f t="shared" si="134"/>
        <v>0</v>
      </c>
      <c r="H390" s="62">
        <f t="shared" si="135"/>
        <v>-27.854266170000002</v>
      </c>
      <c r="I390" s="53" t="str">
        <f t="shared" si="136"/>
        <v>0</v>
      </c>
      <c r="J390" s="62">
        <f t="shared" si="137"/>
        <v>91.419785938765429</v>
      </c>
      <c r="K390" s="53" t="str">
        <f t="shared" si="138"/>
        <v>0</v>
      </c>
      <c r="L390" s="62">
        <f t="shared" si="139"/>
        <v>83.122150334117634</v>
      </c>
      <c r="M390" s="66" t="str">
        <f t="shared" si="140"/>
        <v>0</v>
      </c>
      <c r="N390" s="69">
        <f t="shared" si="141"/>
        <v>3.3418395200000002</v>
      </c>
      <c r="O390" s="70">
        <v>260</v>
      </c>
      <c r="P390" s="3"/>
      <c r="Q390" s="64" t="str">
        <f t="shared" si="0"/>
        <v>1</v>
      </c>
      <c r="R390" s="64">
        <f t="shared" si="1"/>
        <v>1</v>
      </c>
      <c r="S390" s="64" t="str">
        <f t="shared" si="2"/>
        <v>0</v>
      </c>
      <c r="T390" s="64">
        <f t="shared" si="3"/>
        <v>0</v>
      </c>
      <c r="U390" s="64" t="str">
        <f t="shared" si="4"/>
        <v>0</v>
      </c>
      <c r="V390" s="64">
        <f t="shared" si="5"/>
        <v>0</v>
      </c>
      <c r="W390" s="64" t="str">
        <f t="shared" si="6"/>
        <v>0</v>
      </c>
      <c r="X390" s="64">
        <f t="shared" si="7"/>
        <v>0</v>
      </c>
      <c r="Y390" s="64" t="str">
        <f t="shared" si="8"/>
        <v>0</v>
      </c>
      <c r="Z390" s="64">
        <f t="shared" si="9"/>
        <v>0</v>
      </c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15.75" customHeight="1">
      <c r="A391" s="90">
        <v>43858.750137557872</v>
      </c>
      <c r="B391" s="70">
        <f>Parâmetros!G380*0.04*46.0055</f>
        <v>20.647268400000002</v>
      </c>
      <c r="C391" s="85">
        <f t="shared" si="130"/>
        <v>20.647268400000002</v>
      </c>
      <c r="D391" s="89">
        <f t="shared" si="131"/>
        <v>4.1294536800000001</v>
      </c>
      <c r="E391" s="53" t="str">
        <f t="shared" si="132"/>
        <v>1</v>
      </c>
      <c r="F391" s="62">
        <f t="shared" si="133"/>
        <v>-133.86891331000001</v>
      </c>
      <c r="G391" s="53" t="str">
        <f t="shared" si="134"/>
        <v>0</v>
      </c>
      <c r="H391" s="62">
        <f t="shared" si="135"/>
        <v>-25.934456655000005</v>
      </c>
      <c r="I391" s="53" t="str">
        <f t="shared" si="136"/>
        <v>0</v>
      </c>
      <c r="J391" s="62">
        <f t="shared" si="137"/>
        <v>91.803869387160489</v>
      </c>
      <c r="K391" s="53" t="str">
        <f t="shared" si="138"/>
        <v>0</v>
      </c>
      <c r="L391" s="62">
        <f t="shared" si="139"/>
        <v>83.5391225364706</v>
      </c>
      <c r="M391" s="66" t="str">
        <f t="shared" si="140"/>
        <v>0</v>
      </c>
      <c r="N391" s="69">
        <f t="shared" si="141"/>
        <v>4.1294536800000001</v>
      </c>
      <c r="O391" s="70">
        <v>260</v>
      </c>
      <c r="P391" s="3"/>
      <c r="Q391" s="64" t="str">
        <f t="shared" si="0"/>
        <v>1</v>
      </c>
      <c r="R391" s="64">
        <f t="shared" si="1"/>
        <v>1</v>
      </c>
      <c r="S391" s="64" t="str">
        <f t="shared" si="2"/>
        <v>0</v>
      </c>
      <c r="T391" s="64">
        <f t="shared" si="3"/>
        <v>0</v>
      </c>
      <c r="U391" s="64" t="str">
        <f t="shared" si="4"/>
        <v>0</v>
      </c>
      <c r="V391" s="64">
        <f t="shared" si="5"/>
        <v>0</v>
      </c>
      <c r="W391" s="64" t="str">
        <f t="shared" si="6"/>
        <v>0</v>
      </c>
      <c r="X391" s="64">
        <f t="shared" si="7"/>
        <v>0</v>
      </c>
      <c r="Y391" s="64" t="str">
        <f t="shared" si="8"/>
        <v>0</v>
      </c>
      <c r="Z391" s="64">
        <f t="shared" si="9"/>
        <v>0</v>
      </c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15.75" customHeight="1">
      <c r="A392" s="90">
        <v>43858.791804282409</v>
      </c>
      <c r="B392" s="70">
        <f>Parâmetros!G381*0.04*46.0055</f>
        <v>23.886055599999999</v>
      </c>
      <c r="C392" s="85">
        <f t="shared" si="130"/>
        <v>23.886055599999999</v>
      </c>
      <c r="D392" s="89">
        <f t="shared" si="131"/>
        <v>4.7772111200000005</v>
      </c>
      <c r="E392" s="53" t="str">
        <f t="shared" si="132"/>
        <v>1</v>
      </c>
      <c r="F392" s="62">
        <f t="shared" si="133"/>
        <v>-130.71109579</v>
      </c>
      <c r="G392" s="53" t="str">
        <f t="shared" si="134"/>
        <v>0</v>
      </c>
      <c r="H392" s="62">
        <f t="shared" si="135"/>
        <v>-24.355547895000001</v>
      </c>
      <c r="I392" s="53" t="str">
        <f t="shared" si="136"/>
        <v>0</v>
      </c>
      <c r="J392" s="62">
        <f t="shared" si="137"/>
        <v>92.119751101728397</v>
      </c>
      <c r="K392" s="53" t="str">
        <f t="shared" si="138"/>
        <v>0</v>
      </c>
      <c r="L392" s="62">
        <f t="shared" si="139"/>
        <v>83.88205294588235</v>
      </c>
      <c r="M392" s="66" t="str">
        <f t="shared" si="140"/>
        <v>0</v>
      </c>
      <c r="N392" s="69">
        <f t="shared" si="141"/>
        <v>4.7772111200000005</v>
      </c>
      <c r="O392" s="70">
        <v>260</v>
      </c>
      <c r="P392" s="3"/>
      <c r="Q392" s="64" t="str">
        <f t="shared" si="0"/>
        <v>1</v>
      </c>
      <c r="R392" s="64">
        <f t="shared" si="1"/>
        <v>1</v>
      </c>
      <c r="S392" s="64" t="str">
        <f t="shared" si="2"/>
        <v>0</v>
      </c>
      <c r="T392" s="64">
        <f t="shared" si="3"/>
        <v>0</v>
      </c>
      <c r="U392" s="64" t="str">
        <f t="shared" si="4"/>
        <v>0</v>
      </c>
      <c r="V392" s="64">
        <f t="shared" si="5"/>
        <v>0</v>
      </c>
      <c r="W392" s="64" t="str">
        <f t="shared" si="6"/>
        <v>0</v>
      </c>
      <c r="X392" s="64">
        <f t="shared" si="7"/>
        <v>0</v>
      </c>
      <c r="Y392" s="64" t="str">
        <f t="shared" si="8"/>
        <v>0</v>
      </c>
      <c r="Z392" s="64">
        <f t="shared" si="9"/>
        <v>0</v>
      </c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15.75" customHeight="1">
      <c r="A393" s="90">
        <v>43858.833471006947</v>
      </c>
      <c r="B393" s="70">
        <f>Parâmetros!G382*0.04*46.0055</f>
        <v>22.266661999999997</v>
      </c>
      <c r="C393" s="85">
        <f t="shared" si="130"/>
        <v>22.266661999999997</v>
      </c>
      <c r="D393" s="89">
        <f t="shared" si="131"/>
        <v>4.453332399999999</v>
      </c>
      <c r="E393" s="53" t="str">
        <f t="shared" si="132"/>
        <v>1</v>
      </c>
      <c r="F393" s="62">
        <f t="shared" si="133"/>
        <v>-132.29000454999999</v>
      </c>
      <c r="G393" s="53" t="str">
        <f t="shared" si="134"/>
        <v>0</v>
      </c>
      <c r="H393" s="62">
        <f t="shared" si="135"/>
        <v>-25.145002274999996</v>
      </c>
      <c r="I393" s="53" t="str">
        <f t="shared" si="136"/>
        <v>0</v>
      </c>
      <c r="J393" s="62">
        <f t="shared" si="137"/>
        <v>91.96181024444445</v>
      </c>
      <c r="K393" s="53" t="str">
        <f t="shared" si="138"/>
        <v>0</v>
      </c>
      <c r="L393" s="62">
        <f t="shared" si="139"/>
        <v>83.710587741176468</v>
      </c>
      <c r="M393" s="66" t="str">
        <f t="shared" si="140"/>
        <v>0</v>
      </c>
      <c r="N393" s="69">
        <f t="shared" si="141"/>
        <v>4.453332399999999</v>
      </c>
      <c r="O393" s="70">
        <v>260</v>
      </c>
      <c r="P393" s="3"/>
      <c r="Q393" s="64" t="str">
        <f t="shared" si="0"/>
        <v>1</v>
      </c>
      <c r="R393" s="64">
        <f t="shared" si="1"/>
        <v>1</v>
      </c>
      <c r="S393" s="64" t="str">
        <f t="shared" si="2"/>
        <v>0</v>
      </c>
      <c r="T393" s="64">
        <f t="shared" si="3"/>
        <v>0</v>
      </c>
      <c r="U393" s="64" t="str">
        <f t="shared" si="4"/>
        <v>0</v>
      </c>
      <c r="V393" s="64">
        <f t="shared" si="5"/>
        <v>0</v>
      </c>
      <c r="W393" s="64" t="str">
        <f t="shared" si="6"/>
        <v>0</v>
      </c>
      <c r="X393" s="64">
        <f t="shared" si="7"/>
        <v>0</v>
      </c>
      <c r="Y393" s="64" t="str">
        <f t="shared" si="8"/>
        <v>0</v>
      </c>
      <c r="Z393" s="64">
        <f t="shared" si="9"/>
        <v>0</v>
      </c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15.75" customHeight="1">
      <c r="A394" s="90">
        <v>43858.875137731484</v>
      </c>
      <c r="B394" s="70">
        <f>Parâmetros!G383*0.04*46.0055</f>
        <v>25.726275600000001</v>
      </c>
      <c r="C394" s="85">
        <f t="shared" si="130"/>
        <v>25.726275600000001</v>
      </c>
      <c r="D394" s="89">
        <f t="shared" si="131"/>
        <v>5.1452551200000007</v>
      </c>
      <c r="E394" s="53" t="str">
        <f t="shared" si="132"/>
        <v>1</v>
      </c>
      <c r="F394" s="62">
        <f t="shared" si="133"/>
        <v>-128.91688128999999</v>
      </c>
      <c r="G394" s="53" t="str">
        <f t="shared" si="134"/>
        <v>0</v>
      </c>
      <c r="H394" s="62">
        <f t="shared" si="135"/>
        <v>-23.458440644999996</v>
      </c>
      <c r="I394" s="53" t="str">
        <f t="shared" si="136"/>
        <v>0</v>
      </c>
      <c r="J394" s="62">
        <f t="shared" si="137"/>
        <v>92.299229348641973</v>
      </c>
      <c r="K394" s="53" t="str">
        <f t="shared" si="138"/>
        <v>0</v>
      </c>
      <c r="L394" s="62">
        <f t="shared" si="139"/>
        <v>84.076899769411767</v>
      </c>
      <c r="M394" s="66" t="str">
        <f t="shared" si="140"/>
        <v>0</v>
      </c>
      <c r="N394" s="69">
        <f t="shared" si="141"/>
        <v>5.1452551200000007</v>
      </c>
      <c r="O394" s="70">
        <v>260</v>
      </c>
      <c r="P394" s="3"/>
      <c r="Q394" s="64" t="str">
        <f t="shared" si="0"/>
        <v>1</v>
      </c>
      <c r="R394" s="64">
        <f t="shared" si="1"/>
        <v>1</v>
      </c>
      <c r="S394" s="64" t="str">
        <f t="shared" si="2"/>
        <v>0</v>
      </c>
      <c r="T394" s="64">
        <f t="shared" si="3"/>
        <v>0</v>
      </c>
      <c r="U394" s="64" t="str">
        <f t="shared" si="4"/>
        <v>0</v>
      </c>
      <c r="V394" s="64">
        <f t="shared" si="5"/>
        <v>0</v>
      </c>
      <c r="W394" s="64" t="str">
        <f t="shared" si="6"/>
        <v>0</v>
      </c>
      <c r="X394" s="64">
        <f t="shared" si="7"/>
        <v>0</v>
      </c>
      <c r="Y394" s="64" t="str">
        <f t="shared" si="8"/>
        <v>0</v>
      </c>
      <c r="Z394" s="64">
        <f t="shared" si="9"/>
        <v>0</v>
      </c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15.75" customHeight="1">
      <c r="A395" s="90">
        <v>43858.916804456021</v>
      </c>
      <c r="B395" s="70">
        <f>Parâmetros!G384*0.04*46.0055</f>
        <v>41.404949999999999</v>
      </c>
      <c r="C395" s="85">
        <f t="shared" si="130"/>
        <v>41.404949999999999</v>
      </c>
      <c r="D395" s="89">
        <f t="shared" si="131"/>
        <v>8.280990000000001</v>
      </c>
      <c r="E395" s="53" t="str">
        <f t="shared" si="132"/>
        <v>1</v>
      </c>
      <c r="F395" s="62">
        <f t="shared" si="133"/>
        <v>-113.63017375000001</v>
      </c>
      <c r="G395" s="53" t="str">
        <f t="shared" si="134"/>
        <v>0</v>
      </c>
      <c r="H395" s="62">
        <f t="shared" si="135"/>
        <v>-15.815086875000006</v>
      </c>
      <c r="I395" s="53" t="str">
        <f t="shared" si="136"/>
        <v>0</v>
      </c>
      <c r="J395" s="62">
        <f t="shared" si="137"/>
        <v>93.82838401234568</v>
      </c>
      <c r="K395" s="53" t="str">
        <f t="shared" si="138"/>
        <v>0</v>
      </c>
      <c r="L395" s="62">
        <f t="shared" si="139"/>
        <v>85.736994705882367</v>
      </c>
      <c r="M395" s="66" t="str">
        <f t="shared" si="140"/>
        <v>0</v>
      </c>
      <c r="N395" s="69">
        <f t="shared" si="141"/>
        <v>8.280990000000001</v>
      </c>
      <c r="O395" s="70">
        <v>260</v>
      </c>
      <c r="P395" s="3"/>
      <c r="Q395" s="64" t="str">
        <f t="shared" si="0"/>
        <v>1</v>
      </c>
      <c r="R395" s="64">
        <f t="shared" si="1"/>
        <v>1</v>
      </c>
      <c r="S395" s="64" t="str">
        <f t="shared" si="2"/>
        <v>0</v>
      </c>
      <c r="T395" s="64">
        <f t="shared" si="3"/>
        <v>0</v>
      </c>
      <c r="U395" s="64" t="str">
        <f t="shared" si="4"/>
        <v>0</v>
      </c>
      <c r="V395" s="64">
        <f t="shared" si="5"/>
        <v>0</v>
      </c>
      <c r="W395" s="64" t="str">
        <f t="shared" si="6"/>
        <v>0</v>
      </c>
      <c r="X395" s="64">
        <f t="shared" si="7"/>
        <v>0</v>
      </c>
      <c r="Y395" s="64" t="str">
        <f t="shared" si="8"/>
        <v>0</v>
      </c>
      <c r="Z395" s="64">
        <f t="shared" si="9"/>
        <v>0</v>
      </c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15.75" customHeight="1">
      <c r="A396" s="90">
        <v>43858.958471180558</v>
      </c>
      <c r="B396" s="70">
        <f>Parâmetros!G385*0.04*46.0055</f>
        <v>46.060706600000003</v>
      </c>
      <c r="C396" s="85">
        <f t="shared" si="130"/>
        <v>46.060706600000003</v>
      </c>
      <c r="D396" s="89">
        <f t="shared" si="131"/>
        <v>9.2121413200000006</v>
      </c>
      <c r="E396" s="53" t="str">
        <f t="shared" si="132"/>
        <v>1</v>
      </c>
      <c r="F396" s="62">
        <f t="shared" si="133"/>
        <v>-109.090811065</v>
      </c>
      <c r="G396" s="53" t="str">
        <f t="shared" si="134"/>
        <v>0</v>
      </c>
      <c r="H396" s="62">
        <f t="shared" si="135"/>
        <v>-13.545405532499998</v>
      </c>
      <c r="I396" s="53" t="str">
        <f t="shared" si="136"/>
        <v>0</v>
      </c>
      <c r="J396" s="62">
        <f t="shared" si="137"/>
        <v>94.28246397703704</v>
      </c>
      <c r="K396" s="53" t="str">
        <f t="shared" si="138"/>
        <v>0</v>
      </c>
      <c r="L396" s="62">
        <f t="shared" si="139"/>
        <v>86.229957169411762</v>
      </c>
      <c r="M396" s="66" t="str">
        <f t="shared" si="140"/>
        <v>0</v>
      </c>
      <c r="N396" s="69">
        <f t="shared" si="141"/>
        <v>9.2121413200000006</v>
      </c>
      <c r="O396" s="70">
        <v>260</v>
      </c>
      <c r="P396" s="3"/>
      <c r="Q396" s="64" t="str">
        <f t="shared" si="0"/>
        <v>1</v>
      </c>
      <c r="R396" s="64">
        <f t="shared" si="1"/>
        <v>1</v>
      </c>
      <c r="S396" s="64" t="str">
        <f t="shared" si="2"/>
        <v>0</v>
      </c>
      <c r="T396" s="64">
        <f t="shared" si="3"/>
        <v>0</v>
      </c>
      <c r="U396" s="64" t="str">
        <f t="shared" si="4"/>
        <v>0</v>
      </c>
      <c r="V396" s="64">
        <f t="shared" si="5"/>
        <v>0</v>
      </c>
      <c r="W396" s="64" t="str">
        <f t="shared" si="6"/>
        <v>0</v>
      </c>
      <c r="X396" s="64">
        <f t="shared" si="7"/>
        <v>0</v>
      </c>
      <c r="Y396" s="64" t="str">
        <f t="shared" si="8"/>
        <v>0</v>
      </c>
      <c r="Z396" s="64">
        <f t="shared" si="9"/>
        <v>0</v>
      </c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15.75" customHeight="1">
      <c r="A397" s="90">
        <v>43859.000137905095</v>
      </c>
      <c r="B397" s="70">
        <f>Parâmetros!G386*0.04*46.0055</f>
        <v>54.102467999999995</v>
      </c>
      <c r="C397" s="85">
        <f t="shared" si="130"/>
        <v>54.102467999999995</v>
      </c>
      <c r="D397" s="89">
        <f t="shared" si="131"/>
        <v>10.820493599999999</v>
      </c>
      <c r="E397" s="53" t="str">
        <f t="shared" si="132"/>
        <v>1</v>
      </c>
      <c r="F397" s="62">
        <f t="shared" si="133"/>
        <v>-101.25009370000001</v>
      </c>
      <c r="G397" s="53" t="str">
        <f t="shared" si="134"/>
        <v>0</v>
      </c>
      <c r="H397" s="62">
        <f t="shared" si="135"/>
        <v>-9.6250468500000039</v>
      </c>
      <c r="I397" s="53" t="str">
        <f t="shared" si="136"/>
        <v>0</v>
      </c>
      <c r="J397" s="62">
        <f t="shared" si="137"/>
        <v>95.066783916049388</v>
      </c>
      <c r="K397" s="53" t="str">
        <f t="shared" si="138"/>
        <v>0</v>
      </c>
      <c r="L397" s="62">
        <f t="shared" si="139"/>
        <v>87.081437788235306</v>
      </c>
      <c r="M397" s="66" t="str">
        <f t="shared" si="140"/>
        <v>0</v>
      </c>
      <c r="N397" s="69">
        <f t="shared" si="141"/>
        <v>10.820493599999999</v>
      </c>
      <c r="O397" s="70">
        <v>260</v>
      </c>
      <c r="P397" s="3"/>
      <c r="Q397" s="64" t="str">
        <f t="shared" si="0"/>
        <v>1</v>
      </c>
      <c r="R397" s="64">
        <f t="shared" si="1"/>
        <v>1</v>
      </c>
      <c r="S397" s="64" t="str">
        <f t="shared" si="2"/>
        <v>0</v>
      </c>
      <c r="T397" s="64">
        <f t="shared" si="3"/>
        <v>0</v>
      </c>
      <c r="U397" s="64" t="str">
        <f t="shared" si="4"/>
        <v>0</v>
      </c>
      <c r="V397" s="64">
        <f t="shared" si="5"/>
        <v>0</v>
      </c>
      <c r="W397" s="64" t="str">
        <f t="shared" si="6"/>
        <v>0</v>
      </c>
      <c r="X397" s="64">
        <f t="shared" si="7"/>
        <v>0</v>
      </c>
      <c r="Y397" s="64" t="str">
        <f t="shared" si="8"/>
        <v>0</v>
      </c>
      <c r="Z397" s="64">
        <f t="shared" si="9"/>
        <v>0</v>
      </c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15.75" customHeight="1">
      <c r="A398" s="90">
        <v>43859.041804629633</v>
      </c>
      <c r="B398" s="70">
        <f>Parâmetros!G387*0.04*46.0055</f>
        <v>56.3659386</v>
      </c>
      <c r="C398" s="85">
        <f t="shared" si="130"/>
        <v>56.3659386</v>
      </c>
      <c r="D398" s="89">
        <f t="shared" si="131"/>
        <v>11.273187719999999</v>
      </c>
      <c r="E398" s="53" t="str">
        <f t="shared" si="132"/>
        <v>1</v>
      </c>
      <c r="F398" s="62">
        <f t="shared" si="133"/>
        <v>-99.043209864999994</v>
      </c>
      <c r="G398" s="53" t="str">
        <f t="shared" si="134"/>
        <v>0</v>
      </c>
      <c r="H398" s="62">
        <f t="shared" si="135"/>
        <v>-8.5216049325000114</v>
      </c>
      <c r="I398" s="53" t="str">
        <f t="shared" si="136"/>
        <v>0</v>
      </c>
      <c r="J398" s="62">
        <f t="shared" si="137"/>
        <v>95.287542159753087</v>
      </c>
      <c r="K398" s="53" t="str">
        <f t="shared" si="138"/>
        <v>0</v>
      </c>
      <c r="L398" s="62">
        <f t="shared" si="139"/>
        <v>87.321099381176467</v>
      </c>
      <c r="M398" s="66" t="str">
        <f t="shared" si="140"/>
        <v>0</v>
      </c>
      <c r="N398" s="69">
        <f t="shared" si="141"/>
        <v>11.273187719999999</v>
      </c>
      <c r="O398" s="70">
        <v>260</v>
      </c>
      <c r="P398" s="3"/>
      <c r="Q398" s="64" t="str">
        <f t="shared" si="0"/>
        <v>1</v>
      </c>
      <c r="R398" s="64">
        <f t="shared" si="1"/>
        <v>1</v>
      </c>
      <c r="S398" s="64" t="str">
        <f t="shared" si="2"/>
        <v>0</v>
      </c>
      <c r="T398" s="64">
        <f t="shared" si="3"/>
        <v>0</v>
      </c>
      <c r="U398" s="64" t="str">
        <f t="shared" si="4"/>
        <v>0</v>
      </c>
      <c r="V398" s="64">
        <f t="shared" si="5"/>
        <v>0</v>
      </c>
      <c r="W398" s="64" t="str">
        <f t="shared" si="6"/>
        <v>0</v>
      </c>
      <c r="X398" s="64">
        <f t="shared" si="7"/>
        <v>0</v>
      </c>
      <c r="Y398" s="64" t="str">
        <f t="shared" si="8"/>
        <v>0</v>
      </c>
      <c r="Z398" s="64">
        <f t="shared" si="9"/>
        <v>0</v>
      </c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15.75" customHeight="1">
      <c r="A399" s="90">
        <v>43859.08347135417</v>
      </c>
      <c r="B399" s="70">
        <f>Parâmetros!G388*0.04*46.0055</f>
        <v>53.421586599999998</v>
      </c>
      <c r="C399" s="85">
        <f t="shared" si="130"/>
        <v>53.421586599999998</v>
      </c>
      <c r="D399" s="89">
        <f t="shared" si="131"/>
        <v>10.684317319999998</v>
      </c>
      <c r="E399" s="53" t="str">
        <f t="shared" si="132"/>
        <v>1</v>
      </c>
      <c r="F399" s="62">
        <f t="shared" si="133"/>
        <v>-101.91395306499999</v>
      </c>
      <c r="G399" s="53" t="str">
        <f t="shared" si="134"/>
        <v>0</v>
      </c>
      <c r="H399" s="62">
        <f t="shared" si="135"/>
        <v>-9.9569765324999935</v>
      </c>
      <c r="I399" s="53" t="str">
        <f t="shared" si="136"/>
        <v>0</v>
      </c>
      <c r="J399" s="62">
        <f t="shared" si="137"/>
        <v>95.000376964691355</v>
      </c>
      <c r="K399" s="53" t="str">
        <f t="shared" si="138"/>
        <v>0</v>
      </c>
      <c r="L399" s="62">
        <f t="shared" si="139"/>
        <v>87.009344463529402</v>
      </c>
      <c r="M399" s="66" t="str">
        <f t="shared" si="140"/>
        <v>0</v>
      </c>
      <c r="N399" s="69">
        <f t="shared" si="141"/>
        <v>10.684317319999998</v>
      </c>
      <c r="O399" s="70">
        <v>260</v>
      </c>
      <c r="P399" s="3"/>
      <c r="Q399" s="64" t="str">
        <f t="shared" si="0"/>
        <v>1</v>
      </c>
      <c r="R399" s="64">
        <f t="shared" si="1"/>
        <v>1</v>
      </c>
      <c r="S399" s="64" t="str">
        <f t="shared" si="2"/>
        <v>0</v>
      </c>
      <c r="T399" s="64">
        <f t="shared" si="3"/>
        <v>0</v>
      </c>
      <c r="U399" s="64" t="str">
        <f t="shared" si="4"/>
        <v>0</v>
      </c>
      <c r="V399" s="64">
        <f t="shared" si="5"/>
        <v>0</v>
      </c>
      <c r="W399" s="64" t="str">
        <f t="shared" si="6"/>
        <v>0</v>
      </c>
      <c r="X399" s="64">
        <f t="shared" si="7"/>
        <v>0</v>
      </c>
      <c r="Y399" s="64" t="str">
        <f t="shared" si="8"/>
        <v>0</v>
      </c>
      <c r="Z399" s="64">
        <f t="shared" si="9"/>
        <v>0</v>
      </c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15.75" customHeight="1">
      <c r="A400" s="90">
        <v>43859.125138078707</v>
      </c>
      <c r="B400" s="70">
        <f>Parâmetros!G389*0.04*46.0055</f>
        <v>58.703018</v>
      </c>
      <c r="C400" s="85">
        <f t="shared" si="130"/>
        <v>58.703018</v>
      </c>
      <c r="D400" s="89">
        <f t="shared" si="131"/>
        <v>11.7406036</v>
      </c>
      <c r="E400" s="53" t="str">
        <f t="shared" si="132"/>
        <v>1</v>
      </c>
      <c r="F400" s="62">
        <f t="shared" si="133"/>
        <v>-96.764557450000012</v>
      </c>
      <c r="G400" s="53" t="str">
        <f t="shared" si="134"/>
        <v>0</v>
      </c>
      <c r="H400" s="62">
        <f t="shared" si="135"/>
        <v>-7.3822787250000061</v>
      </c>
      <c r="I400" s="53" t="str">
        <f t="shared" si="136"/>
        <v>0</v>
      </c>
      <c r="J400" s="62">
        <f t="shared" si="137"/>
        <v>95.515479533333334</v>
      </c>
      <c r="K400" s="53" t="str">
        <f t="shared" si="138"/>
        <v>0</v>
      </c>
      <c r="L400" s="62">
        <f t="shared" si="139"/>
        <v>87.56855484705882</v>
      </c>
      <c r="M400" s="66" t="str">
        <f t="shared" si="140"/>
        <v>0</v>
      </c>
      <c r="N400" s="69">
        <f t="shared" si="141"/>
        <v>11.7406036</v>
      </c>
      <c r="O400" s="70">
        <v>260</v>
      </c>
      <c r="P400" s="3"/>
      <c r="Q400" s="64" t="str">
        <f t="shared" si="0"/>
        <v>1</v>
      </c>
      <c r="R400" s="64">
        <f t="shared" si="1"/>
        <v>1</v>
      </c>
      <c r="S400" s="64" t="str">
        <f t="shared" si="2"/>
        <v>0</v>
      </c>
      <c r="T400" s="64">
        <f t="shared" si="3"/>
        <v>0</v>
      </c>
      <c r="U400" s="64" t="str">
        <f t="shared" si="4"/>
        <v>0</v>
      </c>
      <c r="V400" s="64">
        <f t="shared" si="5"/>
        <v>0</v>
      </c>
      <c r="W400" s="64" t="str">
        <f t="shared" si="6"/>
        <v>0</v>
      </c>
      <c r="X400" s="64">
        <f t="shared" si="7"/>
        <v>0</v>
      </c>
      <c r="Y400" s="64" t="str">
        <f t="shared" si="8"/>
        <v>0</v>
      </c>
      <c r="Z400" s="64">
        <f t="shared" si="9"/>
        <v>0</v>
      </c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15.75" customHeight="1">
      <c r="A401" s="90">
        <v>43859.166804803244</v>
      </c>
      <c r="B401" s="70">
        <f>Parâmetros!G390*0.04*46.0055</f>
        <v>59.236681799999992</v>
      </c>
      <c r="C401" s="85">
        <f t="shared" si="130"/>
        <v>59.236681799999992</v>
      </c>
      <c r="D401" s="89">
        <f t="shared" si="131"/>
        <v>11.847336359999998</v>
      </c>
      <c r="E401" s="53" t="str">
        <f t="shared" si="132"/>
        <v>1</v>
      </c>
      <c r="F401" s="62">
        <f t="shared" si="133"/>
        <v>-96.244235245000027</v>
      </c>
      <c r="G401" s="53" t="str">
        <f t="shared" si="134"/>
        <v>0</v>
      </c>
      <c r="H401" s="62">
        <f t="shared" si="135"/>
        <v>-7.1221176224999994</v>
      </c>
      <c r="I401" s="53" t="str">
        <f t="shared" si="136"/>
        <v>0</v>
      </c>
      <c r="J401" s="62">
        <f t="shared" si="137"/>
        <v>95.567528224938272</v>
      </c>
      <c r="K401" s="53" t="str">
        <f t="shared" si="138"/>
        <v>0</v>
      </c>
      <c r="L401" s="62">
        <f t="shared" si="139"/>
        <v>87.625060425882353</v>
      </c>
      <c r="M401" s="66" t="str">
        <f t="shared" si="140"/>
        <v>0</v>
      </c>
      <c r="N401" s="69">
        <f t="shared" si="141"/>
        <v>11.847336359999998</v>
      </c>
      <c r="O401" s="70">
        <v>260</v>
      </c>
      <c r="P401" s="3"/>
      <c r="Q401" s="64" t="str">
        <f t="shared" si="0"/>
        <v>1</v>
      </c>
      <c r="R401" s="64">
        <f t="shared" si="1"/>
        <v>1</v>
      </c>
      <c r="S401" s="64" t="str">
        <f t="shared" si="2"/>
        <v>0</v>
      </c>
      <c r="T401" s="64">
        <f t="shared" si="3"/>
        <v>0</v>
      </c>
      <c r="U401" s="64" t="str">
        <f t="shared" si="4"/>
        <v>0</v>
      </c>
      <c r="V401" s="64">
        <f t="shared" si="5"/>
        <v>0</v>
      </c>
      <c r="W401" s="64" t="str">
        <f t="shared" si="6"/>
        <v>0</v>
      </c>
      <c r="X401" s="64">
        <f t="shared" si="7"/>
        <v>0</v>
      </c>
      <c r="Y401" s="64" t="str">
        <f t="shared" si="8"/>
        <v>0</v>
      </c>
      <c r="Z401" s="64">
        <f t="shared" si="9"/>
        <v>0</v>
      </c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15.75" customHeight="1">
      <c r="A402" s="90">
        <v>43859.208471527774</v>
      </c>
      <c r="B402" s="70">
        <f>Parâmetros!G391*0.04*46.0055</f>
        <v>49.336298200000002</v>
      </c>
      <c r="C402" s="85">
        <f t="shared" si="130"/>
        <v>49.336298200000002</v>
      </c>
      <c r="D402" s="89">
        <f t="shared" si="131"/>
        <v>9.8672596400000003</v>
      </c>
      <c r="E402" s="53" t="str">
        <f t="shared" si="132"/>
        <v>1</v>
      </c>
      <c r="F402" s="62">
        <f t="shared" si="133"/>
        <v>-105.897109255</v>
      </c>
      <c r="G402" s="53" t="str">
        <f t="shared" si="134"/>
        <v>0</v>
      </c>
      <c r="H402" s="62">
        <f t="shared" si="135"/>
        <v>-11.948554627500002</v>
      </c>
      <c r="I402" s="53" t="str">
        <f t="shared" si="136"/>
        <v>0</v>
      </c>
      <c r="J402" s="62">
        <f t="shared" si="137"/>
        <v>94.601935256543214</v>
      </c>
      <c r="K402" s="53" t="str">
        <f t="shared" si="138"/>
        <v>0</v>
      </c>
      <c r="L402" s="62">
        <f t="shared" si="139"/>
        <v>86.576784515294136</v>
      </c>
      <c r="M402" s="66" t="str">
        <f t="shared" si="140"/>
        <v>0</v>
      </c>
      <c r="N402" s="69">
        <f t="shared" si="141"/>
        <v>9.8672596400000003</v>
      </c>
      <c r="O402" s="70">
        <v>260</v>
      </c>
      <c r="P402" s="3"/>
      <c r="Q402" s="64" t="str">
        <f t="shared" si="0"/>
        <v>1</v>
      </c>
      <c r="R402" s="64">
        <f t="shared" si="1"/>
        <v>1</v>
      </c>
      <c r="S402" s="64" t="str">
        <f t="shared" si="2"/>
        <v>0</v>
      </c>
      <c r="T402" s="64">
        <f t="shared" si="3"/>
        <v>0</v>
      </c>
      <c r="U402" s="64" t="str">
        <f t="shared" si="4"/>
        <v>0</v>
      </c>
      <c r="V402" s="64">
        <f t="shared" si="5"/>
        <v>0</v>
      </c>
      <c r="W402" s="64" t="str">
        <f t="shared" si="6"/>
        <v>0</v>
      </c>
      <c r="X402" s="64">
        <f t="shared" si="7"/>
        <v>0</v>
      </c>
      <c r="Y402" s="64" t="str">
        <f t="shared" si="8"/>
        <v>0</v>
      </c>
      <c r="Z402" s="64">
        <f t="shared" si="9"/>
        <v>0</v>
      </c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15.75" customHeight="1">
      <c r="A403" s="90">
        <v>43859.250138252311</v>
      </c>
      <c r="B403" s="70">
        <f>Parâmetros!G392*0.04*46.0055</f>
        <v>39.417512400000007</v>
      </c>
      <c r="C403" s="85">
        <f t="shared" si="130"/>
        <v>39.417512400000007</v>
      </c>
      <c r="D403" s="89">
        <f t="shared" si="131"/>
        <v>7.8835024800000006</v>
      </c>
      <c r="E403" s="53" t="str">
        <f t="shared" si="132"/>
        <v>1</v>
      </c>
      <c r="F403" s="62">
        <f t="shared" si="133"/>
        <v>-115.56792540999999</v>
      </c>
      <c r="G403" s="53" t="str">
        <f t="shared" si="134"/>
        <v>0</v>
      </c>
      <c r="H403" s="62">
        <f t="shared" si="135"/>
        <v>-16.783962704999993</v>
      </c>
      <c r="I403" s="53" t="str">
        <f t="shared" si="136"/>
        <v>0</v>
      </c>
      <c r="J403" s="62">
        <f t="shared" si="137"/>
        <v>93.634547505679009</v>
      </c>
      <c r="K403" s="53" t="str">
        <f t="shared" si="138"/>
        <v>0</v>
      </c>
      <c r="L403" s="62">
        <f t="shared" si="139"/>
        <v>85.526560136470607</v>
      </c>
      <c r="M403" s="66" t="str">
        <f t="shared" si="140"/>
        <v>0</v>
      </c>
      <c r="N403" s="69">
        <f t="shared" si="141"/>
        <v>7.8835024800000006</v>
      </c>
      <c r="O403" s="70">
        <v>260</v>
      </c>
      <c r="P403" s="3"/>
      <c r="Q403" s="64" t="str">
        <f t="shared" si="0"/>
        <v>1</v>
      </c>
      <c r="R403" s="64">
        <f t="shared" si="1"/>
        <v>1</v>
      </c>
      <c r="S403" s="64" t="str">
        <f t="shared" si="2"/>
        <v>0</v>
      </c>
      <c r="T403" s="64">
        <f t="shared" si="3"/>
        <v>0</v>
      </c>
      <c r="U403" s="64" t="str">
        <f t="shared" si="4"/>
        <v>0</v>
      </c>
      <c r="V403" s="64">
        <f t="shared" si="5"/>
        <v>0</v>
      </c>
      <c r="W403" s="64" t="str">
        <f t="shared" si="6"/>
        <v>0</v>
      </c>
      <c r="X403" s="64">
        <f t="shared" si="7"/>
        <v>0</v>
      </c>
      <c r="Y403" s="64" t="str">
        <f t="shared" si="8"/>
        <v>0</v>
      </c>
      <c r="Z403" s="64">
        <f t="shared" si="9"/>
        <v>0</v>
      </c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15.75" customHeight="1">
      <c r="A404" s="90">
        <v>43859.291804976849</v>
      </c>
      <c r="B404" s="70">
        <f>Parâmetros!G393*0.04*46.0055</f>
        <v>35.479441600000001</v>
      </c>
      <c r="C404" s="85">
        <f t="shared" si="130"/>
        <v>35.479441600000001</v>
      </c>
      <c r="D404" s="89">
        <f t="shared" si="131"/>
        <v>7.0958883200000002</v>
      </c>
      <c r="E404" s="53" t="str">
        <f t="shared" si="132"/>
        <v>1</v>
      </c>
      <c r="F404" s="62">
        <f t="shared" si="133"/>
        <v>-119.40754444000001</v>
      </c>
      <c r="G404" s="53" t="str">
        <f t="shared" si="134"/>
        <v>0</v>
      </c>
      <c r="H404" s="62">
        <f t="shared" si="135"/>
        <v>-18.703772220000005</v>
      </c>
      <c r="I404" s="53" t="str">
        <f t="shared" si="136"/>
        <v>0</v>
      </c>
      <c r="J404" s="62">
        <f t="shared" si="137"/>
        <v>93.250464057283949</v>
      </c>
      <c r="K404" s="53" t="str">
        <f t="shared" si="138"/>
        <v>0</v>
      </c>
      <c r="L404" s="62">
        <f t="shared" si="139"/>
        <v>85.109587934117627</v>
      </c>
      <c r="M404" s="66" t="str">
        <f t="shared" si="140"/>
        <v>0</v>
      </c>
      <c r="N404" s="69">
        <f t="shared" si="141"/>
        <v>7.0958883200000002</v>
      </c>
      <c r="O404" s="70">
        <v>260</v>
      </c>
      <c r="P404" s="3"/>
      <c r="Q404" s="64" t="str">
        <f t="shared" si="0"/>
        <v>1</v>
      </c>
      <c r="R404" s="64">
        <f t="shared" si="1"/>
        <v>1</v>
      </c>
      <c r="S404" s="64" t="str">
        <f t="shared" si="2"/>
        <v>0</v>
      </c>
      <c r="T404" s="64">
        <f t="shared" si="3"/>
        <v>0</v>
      </c>
      <c r="U404" s="64" t="str">
        <f t="shared" si="4"/>
        <v>0</v>
      </c>
      <c r="V404" s="64">
        <f t="shared" si="5"/>
        <v>0</v>
      </c>
      <c r="W404" s="64" t="str">
        <f t="shared" si="6"/>
        <v>0</v>
      </c>
      <c r="X404" s="64">
        <f t="shared" si="7"/>
        <v>0</v>
      </c>
      <c r="Y404" s="64" t="str">
        <f t="shared" si="8"/>
        <v>0</v>
      </c>
      <c r="Z404" s="64">
        <f t="shared" si="9"/>
        <v>0</v>
      </c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15.75" customHeight="1">
      <c r="A405" s="90">
        <v>43859.333471701386</v>
      </c>
      <c r="B405" s="70">
        <f>Parâmetros!G394*0.04*46.0055</f>
        <v>29.645944199999999</v>
      </c>
      <c r="C405" s="85">
        <f t="shared" si="130"/>
        <v>29.645944199999999</v>
      </c>
      <c r="D405" s="89">
        <f t="shared" si="131"/>
        <v>5.9291888399999992</v>
      </c>
      <c r="E405" s="53" t="str">
        <f t="shared" si="132"/>
        <v>1</v>
      </c>
      <c r="F405" s="62">
        <f t="shared" si="133"/>
        <v>-125.095204405</v>
      </c>
      <c r="G405" s="53" t="str">
        <f t="shared" si="134"/>
        <v>0</v>
      </c>
      <c r="H405" s="62">
        <f t="shared" si="135"/>
        <v>-21.547602202500002</v>
      </c>
      <c r="I405" s="53" t="str">
        <f t="shared" si="136"/>
        <v>0</v>
      </c>
      <c r="J405" s="62">
        <f t="shared" si="137"/>
        <v>92.681518014567899</v>
      </c>
      <c r="K405" s="53" t="str">
        <f t="shared" si="138"/>
        <v>0</v>
      </c>
      <c r="L405" s="62">
        <f t="shared" si="139"/>
        <v>84.491923503529421</v>
      </c>
      <c r="M405" s="66" t="str">
        <f t="shared" si="140"/>
        <v>0</v>
      </c>
      <c r="N405" s="69">
        <f t="shared" si="141"/>
        <v>5.9291888399999992</v>
      </c>
      <c r="O405" s="70">
        <v>260</v>
      </c>
      <c r="P405" s="3"/>
      <c r="Q405" s="64" t="str">
        <f t="shared" si="0"/>
        <v>1</v>
      </c>
      <c r="R405" s="64">
        <f t="shared" si="1"/>
        <v>1</v>
      </c>
      <c r="S405" s="64" t="str">
        <f t="shared" si="2"/>
        <v>0</v>
      </c>
      <c r="T405" s="64">
        <f t="shared" si="3"/>
        <v>0</v>
      </c>
      <c r="U405" s="64" t="str">
        <f t="shared" si="4"/>
        <v>0</v>
      </c>
      <c r="V405" s="64">
        <f t="shared" si="5"/>
        <v>0</v>
      </c>
      <c r="W405" s="64" t="str">
        <f t="shared" si="6"/>
        <v>0</v>
      </c>
      <c r="X405" s="64">
        <f t="shared" si="7"/>
        <v>0</v>
      </c>
      <c r="Y405" s="64" t="str">
        <f t="shared" si="8"/>
        <v>0</v>
      </c>
      <c r="Z405" s="64">
        <f t="shared" si="9"/>
        <v>0</v>
      </c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15.75" customHeight="1">
      <c r="A406" s="90">
        <v>43859.375138425923</v>
      </c>
      <c r="B406" s="70">
        <f>Parâmetros!G395*0.04*46.0055</f>
        <v>23.370794</v>
      </c>
      <c r="C406" s="85">
        <f t="shared" si="130"/>
        <v>23.370794</v>
      </c>
      <c r="D406" s="89">
        <f t="shared" si="131"/>
        <v>4.6741587999999998</v>
      </c>
      <c r="E406" s="53" t="str">
        <f t="shared" si="132"/>
        <v>1</v>
      </c>
      <c r="F406" s="62">
        <f t="shared" si="133"/>
        <v>-131.21347585000001</v>
      </c>
      <c r="G406" s="53" t="str">
        <f t="shared" si="134"/>
        <v>0</v>
      </c>
      <c r="H406" s="62">
        <f t="shared" si="135"/>
        <v>-24.606737925000004</v>
      </c>
      <c r="I406" s="53" t="str">
        <f t="shared" si="136"/>
        <v>0</v>
      </c>
      <c r="J406" s="62">
        <f t="shared" si="137"/>
        <v>92.069497192592593</v>
      </c>
      <c r="K406" s="53" t="str">
        <f t="shared" si="138"/>
        <v>0</v>
      </c>
      <c r="L406" s="62">
        <f t="shared" si="139"/>
        <v>83.827495835294116</v>
      </c>
      <c r="M406" s="66" t="str">
        <f t="shared" si="140"/>
        <v>0</v>
      </c>
      <c r="N406" s="69">
        <f t="shared" si="141"/>
        <v>4.6741587999999998</v>
      </c>
      <c r="O406" s="70">
        <v>260</v>
      </c>
      <c r="P406" s="3"/>
      <c r="Q406" s="64" t="str">
        <f t="shared" si="0"/>
        <v>1</v>
      </c>
      <c r="R406" s="64">
        <f t="shared" si="1"/>
        <v>1</v>
      </c>
      <c r="S406" s="64" t="str">
        <f t="shared" si="2"/>
        <v>0</v>
      </c>
      <c r="T406" s="64">
        <f t="shared" si="3"/>
        <v>0</v>
      </c>
      <c r="U406" s="64" t="str">
        <f t="shared" si="4"/>
        <v>0</v>
      </c>
      <c r="V406" s="64">
        <f t="shared" si="5"/>
        <v>0</v>
      </c>
      <c r="W406" s="64" t="str">
        <f t="shared" si="6"/>
        <v>0</v>
      </c>
      <c r="X406" s="64">
        <f t="shared" si="7"/>
        <v>0</v>
      </c>
      <c r="Y406" s="64" t="str">
        <f t="shared" si="8"/>
        <v>0</v>
      </c>
      <c r="Z406" s="64">
        <f t="shared" si="9"/>
        <v>0</v>
      </c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15.75" customHeight="1">
      <c r="A407" s="90">
        <v>43859.41680515046</v>
      </c>
      <c r="B407" s="70">
        <f>Parâmetros!G396*0.04*46.0055</f>
        <v>14.261704999999999</v>
      </c>
      <c r="C407" s="85">
        <f t="shared" si="130"/>
        <v>14.261704999999999</v>
      </c>
      <c r="D407" s="89">
        <f t="shared" si="131"/>
        <v>2.852341</v>
      </c>
      <c r="E407" s="53" t="str">
        <f t="shared" si="132"/>
        <v>1</v>
      </c>
      <c r="F407" s="62">
        <f t="shared" si="133"/>
        <v>-140.094837625</v>
      </c>
      <c r="G407" s="53" t="str">
        <f t="shared" si="134"/>
        <v>0</v>
      </c>
      <c r="H407" s="62">
        <f t="shared" si="135"/>
        <v>-29.047418812499998</v>
      </c>
      <c r="I407" s="53" t="str">
        <f t="shared" si="136"/>
        <v>0</v>
      </c>
      <c r="J407" s="62">
        <f t="shared" si="137"/>
        <v>91.181079870370368</v>
      </c>
      <c r="K407" s="53" t="str">
        <f t="shared" si="138"/>
        <v>0</v>
      </c>
      <c r="L407" s="62">
        <f t="shared" si="139"/>
        <v>82.863004058823506</v>
      </c>
      <c r="M407" s="66" t="str">
        <f t="shared" si="140"/>
        <v>0</v>
      </c>
      <c r="N407" s="69">
        <f t="shared" si="141"/>
        <v>2.852341</v>
      </c>
      <c r="O407" s="70">
        <v>260</v>
      </c>
      <c r="P407" s="3"/>
      <c r="Q407" s="64" t="str">
        <f t="shared" si="0"/>
        <v>1</v>
      </c>
      <c r="R407" s="64">
        <f t="shared" si="1"/>
        <v>1</v>
      </c>
      <c r="S407" s="64" t="str">
        <f t="shared" si="2"/>
        <v>0</v>
      </c>
      <c r="T407" s="64">
        <f t="shared" si="3"/>
        <v>0</v>
      </c>
      <c r="U407" s="64" t="str">
        <f t="shared" si="4"/>
        <v>0</v>
      </c>
      <c r="V407" s="64">
        <f t="shared" si="5"/>
        <v>0</v>
      </c>
      <c r="W407" s="64" t="str">
        <f t="shared" si="6"/>
        <v>0</v>
      </c>
      <c r="X407" s="64">
        <f t="shared" si="7"/>
        <v>0</v>
      </c>
      <c r="Y407" s="64" t="str">
        <f t="shared" si="8"/>
        <v>0</v>
      </c>
      <c r="Z407" s="64">
        <f t="shared" si="9"/>
        <v>0</v>
      </c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15.75" customHeight="1">
      <c r="A408" s="90">
        <v>43859.458471874997</v>
      </c>
      <c r="B408" s="70"/>
      <c r="C408" s="85"/>
      <c r="D408" s="89"/>
      <c r="E408" s="53"/>
      <c r="F408" s="62"/>
      <c r="G408" s="53"/>
      <c r="H408" s="62"/>
      <c r="I408" s="53"/>
      <c r="J408" s="62"/>
      <c r="K408" s="53"/>
      <c r="L408" s="62"/>
      <c r="M408" s="66"/>
      <c r="N408" s="69"/>
      <c r="O408" s="70">
        <v>260</v>
      </c>
      <c r="P408" s="3"/>
      <c r="Q408" s="64" t="str">
        <f t="shared" si="0"/>
        <v>1</v>
      </c>
      <c r="R408" s="64">
        <f t="shared" si="1"/>
        <v>1</v>
      </c>
      <c r="S408" s="64" t="str">
        <f t="shared" si="2"/>
        <v>0</v>
      </c>
      <c r="T408" s="64">
        <f t="shared" si="3"/>
        <v>0</v>
      </c>
      <c r="U408" s="64" t="str">
        <f t="shared" si="4"/>
        <v>0</v>
      </c>
      <c r="V408" s="64">
        <f t="shared" si="5"/>
        <v>0</v>
      </c>
      <c r="W408" s="64" t="str">
        <f t="shared" si="6"/>
        <v>0</v>
      </c>
      <c r="X408" s="64">
        <f t="shared" si="7"/>
        <v>0</v>
      </c>
      <c r="Y408" s="64" t="str">
        <f t="shared" si="8"/>
        <v>0</v>
      </c>
      <c r="Z408" s="64">
        <f t="shared" si="9"/>
        <v>0</v>
      </c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15.75" customHeight="1">
      <c r="A409" s="90">
        <v>43859.500138599535</v>
      </c>
      <c r="B409" s="70">
        <f>Parâmetros!G398*0.04*46.0055</f>
        <v>11.206939800000001</v>
      </c>
      <c r="C409" s="85">
        <f t="shared" ref="C409:C422" si="142">B409</f>
        <v>11.206939800000001</v>
      </c>
      <c r="D409" s="89">
        <f t="shared" ref="D409:D422" si="143">(((C409-$B$4)/($B$5-$B$4))*($B$7-$B$6))+$B$6</f>
        <v>2.24138796</v>
      </c>
      <c r="E409" s="53" t="str">
        <f t="shared" ref="E409:E422" si="144">IF(AND(D409&lt;=40,D409&gt;=0),"1","0")</f>
        <v>1</v>
      </c>
      <c r="F409" s="62">
        <f t="shared" ref="F409:F422" si="145">(((C409-$C$4)/($C$5-$C$4))*($C$7-$C$6))+$C$6</f>
        <v>-143.073233695</v>
      </c>
      <c r="G409" s="53" t="str">
        <f t="shared" ref="G409:G422" si="146">IF(AND(F409&lt;=80,F409&gt;41),"1","0")</f>
        <v>0</v>
      </c>
      <c r="H409" s="62">
        <f t="shared" ref="H409:H422" si="147">(((C409-$D$4)/($D$5-$D$4))*($D$7-$D$6))+$D$6</f>
        <v>-30.536616847499999</v>
      </c>
      <c r="I409" s="53" t="str">
        <f t="shared" ref="I409:I422" si="148">IF(AND(H409&lt;=120,H409&gt;81),"1","0")</f>
        <v>0</v>
      </c>
      <c r="J409" s="62">
        <f t="shared" ref="J409:J422" si="149">(((C409-$E$4)/($E$5-$E$4))*($E$7-$E$6))+$E$6</f>
        <v>90.883145980493822</v>
      </c>
      <c r="K409" s="53" t="str">
        <f t="shared" ref="K409:K422" si="150">IF(AND(J409&lt;=200,J409&gt;121),"1","0")</f>
        <v>0</v>
      </c>
      <c r="L409" s="62">
        <f t="shared" ref="L409:L422" si="151">(((C409-$F$4)/($F$5-$F$4))*($F$7-$F$6))+$F$6</f>
        <v>82.539558331764724</v>
      </c>
      <c r="M409" s="66" t="str">
        <f t="shared" ref="M409:M422" si="152">IF(AND(L409&lt;999,L409&gt;201),"1","0")</f>
        <v>0</v>
      </c>
      <c r="N409" s="69">
        <f t="shared" ref="N409:N422" si="153">(D409*E409)+(F409*G409)+(H409*I409)+(J409*K409)+(L409*M409)</f>
        <v>2.24138796</v>
      </c>
      <c r="O409" s="70">
        <v>260</v>
      </c>
      <c r="P409" s="3"/>
      <c r="Q409" s="64" t="str">
        <f t="shared" si="0"/>
        <v>1</v>
      </c>
      <c r="R409" s="64">
        <f t="shared" si="1"/>
        <v>1</v>
      </c>
      <c r="S409" s="64" t="str">
        <f t="shared" si="2"/>
        <v>0</v>
      </c>
      <c r="T409" s="64">
        <f t="shared" si="3"/>
        <v>0</v>
      </c>
      <c r="U409" s="64" t="str">
        <f t="shared" si="4"/>
        <v>0</v>
      </c>
      <c r="V409" s="64">
        <f t="shared" si="5"/>
        <v>0</v>
      </c>
      <c r="W409" s="64" t="str">
        <f t="shared" si="6"/>
        <v>0</v>
      </c>
      <c r="X409" s="64">
        <f t="shared" si="7"/>
        <v>0</v>
      </c>
      <c r="Y409" s="64" t="str">
        <f t="shared" si="8"/>
        <v>0</v>
      </c>
      <c r="Z409" s="64">
        <f t="shared" si="9"/>
        <v>0</v>
      </c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15.75" customHeight="1">
      <c r="A410" s="90">
        <v>43859.541805324072</v>
      </c>
      <c r="B410" s="70">
        <f>Parâmetros!G399*0.04*46.0055</f>
        <v>11.262146400000001</v>
      </c>
      <c r="C410" s="85">
        <f t="shared" si="142"/>
        <v>11.262146400000001</v>
      </c>
      <c r="D410" s="89">
        <f t="shared" si="143"/>
        <v>2.2524292800000003</v>
      </c>
      <c r="E410" s="53" t="str">
        <f t="shared" si="144"/>
        <v>1</v>
      </c>
      <c r="F410" s="62">
        <f t="shared" si="145"/>
        <v>-143.01940725999998</v>
      </c>
      <c r="G410" s="53" t="str">
        <f t="shared" si="146"/>
        <v>0</v>
      </c>
      <c r="H410" s="62">
        <f t="shared" si="147"/>
        <v>-30.50970362999999</v>
      </c>
      <c r="I410" s="53" t="str">
        <f t="shared" si="148"/>
        <v>0</v>
      </c>
      <c r="J410" s="62">
        <f t="shared" si="149"/>
        <v>90.888530327901236</v>
      </c>
      <c r="K410" s="53" t="str">
        <f t="shared" si="150"/>
        <v>0</v>
      </c>
      <c r="L410" s="62">
        <f t="shared" si="151"/>
        <v>82.545403736470575</v>
      </c>
      <c r="M410" s="66" t="str">
        <f t="shared" si="152"/>
        <v>0</v>
      </c>
      <c r="N410" s="69">
        <f t="shared" si="153"/>
        <v>2.2524292800000003</v>
      </c>
      <c r="O410" s="70">
        <v>260</v>
      </c>
      <c r="P410" s="3"/>
      <c r="Q410" s="64" t="str">
        <f t="shared" si="0"/>
        <v>1</v>
      </c>
      <c r="R410" s="64">
        <f t="shared" si="1"/>
        <v>1</v>
      </c>
      <c r="S410" s="64" t="str">
        <f t="shared" si="2"/>
        <v>0</v>
      </c>
      <c r="T410" s="64">
        <f t="shared" si="3"/>
        <v>0</v>
      </c>
      <c r="U410" s="64" t="str">
        <f t="shared" si="4"/>
        <v>0</v>
      </c>
      <c r="V410" s="64">
        <f t="shared" si="5"/>
        <v>0</v>
      </c>
      <c r="W410" s="64" t="str">
        <f t="shared" si="6"/>
        <v>0</v>
      </c>
      <c r="X410" s="64">
        <f t="shared" si="7"/>
        <v>0</v>
      </c>
      <c r="Y410" s="64" t="str">
        <f t="shared" si="8"/>
        <v>0</v>
      </c>
      <c r="Z410" s="64">
        <f t="shared" si="9"/>
        <v>0</v>
      </c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15.75" customHeight="1">
      <c r="A411" s="90">
        <v>43859.583472048609</v>
      </c>
      <c r="B411" s="70">
        <f>Parâmetros!G400*0.04*46.0055</f>
        <v>10.4524496</v>
      </c>
      <c r="C411" s="85">
        <f t="shared" si="142"/>
        <v>10.4524496</v>
      </c>
      <c r="D411" s="89">
        <f t="shared" si="143"/>
        <v>2.09048992</v>
      </c>
      <c r="E411" s="53" t="str">
        <f t="shared" si="144"/>
        <v>1</v>
      </c>
      <c r="F411" s="62">
        <f t="shared" si="145"/>
        <v>-143.80886164000003</v>
      </c>
      <c r="G411" s="53" t="str">
        <f t="shared" si="146"/>
        <v>0</v>
      </c>
      <c r="H411" s="62">
        <f t="shared" si="147"/>
        <v>-30.904430820000016</v>
      </c>
      <c r="I411" s="53" t="str">
        <f t="shared" si="148"/>
        <v>0</v>
      </c>
      <c r="J411" s="62">
        <f t="shared" si="149"/>
        <v>90.809559899259256</v>
      </c>
      <c r="K411" s="53" t="str">
        <f t="shared" si="150"/>
        <v>0</v>
      </c>
      <c r="L411" s="62">
        <f t="shared" si="151"/>
        <v>82.459671134117627</v>
      </c>
      <c r="M411" s="66" t="str">
        <f t="shared" si="152"/>
        <v>0</v>
      </c>
      <c r="N411" s="69">
        <f t="shared" si="153"/>
        <v>2.09048992</v>
      </c>
      <c r="O411" s="70">
        <v>260</v>
      </c>
      <c r="P411" s="3"/>
      <c r="Q411" s="64" t="str">
        <f t="shared" si="0"/>
        <v>1</v>
      </c>
      <c r="R411" s="64">
        <f t="shared" si="1"/>
        <v>1</v>
      </c>
      <c r="S411" s="64" t="str">
        <f t="shared" si="2"/>
        <v>0</v>
      </c>
      <c r="T411" s="64">
        <f t="shared" si="3"/>
        <v>0</v>
      </c>
      <c r="U411" s="64" t="str">
        <f t="shared" si="4"/>
        <v>0</v>
      </c>
      <c r="V411" s="64">
        <f t="shared" si="5"/>
        <v>0</v>
      </c>
      <c r="W411" s="64" t="str">
        <f t="shared" si="6"/>
        <v>0</v>
      </c>
      <c r="X411" s="64">
        <f t="shared" si="7"/>
        <v>0</v>
      </c>
      <c r="Y411" s="64" t="str">
        <f t="shared" si="8"/>
        <v>0</v>
      </c>
      <c r="Z411" s="64">
        <f t="shared" si="9"/>
        <v>0</v>
      </c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15.75" customHeight="1">
      <c r="A412" s="90">
        <v>43859.625138773146</v>
      </c>
      <c r="B412" s="70">
        <f>Parâmetros!G401*0.04*46.0055</f>
        <v>9.5323395999999985</v>
      </c>
      <c r="C412" s="85">
        <f t="shared" si="142"/>
        <v>9.5323395999999985</v>
      </c>
      <c r="D412" s="89">
        <f t="shared" si="143"/>
        <v>1.9064679199999999</v>
      </c>
      <c r="E412" s="53" t="str">
        <f t="shared" si="144"/>
        <v>1</v>
      </c>
      <c r="F412" s="62">
        <f t="shared" si="145"/>
        <v>-144.70596889000001</v>
      </c>
      <c r="G412" s="53" t="str">
        <f t="shared" si="146"/>
        <v>0</v>
      </c>
      <c r="H412" s="62">
        <f t="shared" si="147"/>
        <v>-31.352984445000004</v>
      </c>
      <c r="I412" s="53" t="str">
        <f t="shared" si="148"/>
        <v>0</v>
      </c>
      <c r="J412" s="62">
        <f t="shared" si="149"/>
        <v>90.719820775802475</v>
      </c>
      <c r="K412" s="53" t="str">
        <f t="shared" si="150"/>
        <v>0</v>
      </c>
      <c r="L412" s="62">
        <f t="shared" si="151"/>
        <v>82.362247722352919</v>
      </c>
      <c r="M412" s="66" t="str">
        <f t="shared" si="152"/>
        <v>0</v>
      </c>
      <c r="N412" s="69">
        <f t="shared" si="153"/>
        <v>1.9064679199999999</v>
      </c>
      <c r="O412" s="70">
        <v>260</v>
      </c>
      <c r="P412" s="3"/>
      <c r="Q412" s="64" t="str">
        <f t="shared" si="0"/>
        <v>1</v>
      </c>
      <c r="R412" s="64">
        <f t="shared" si="1"/>
        <v>1</v>
      </c>
      <c r="S412" s="64" t="str">
        <f t="shared" si="2"/>
        <v>0</v>
      </c>
      <c r="T412" s="64">
        <f t="shared" si="3"/>
        <v>0</v>
      </c>
      <c r="U412" s="64" t="str">
        <f t="shared" si="4"/>
        <v>0</v>
      </c>
      <c r="V412" s="64">
        <f t="shared" si="5"/>
        <v>0</v>
      </c>
      <c r="W412" s="64" t="str">
        <f t="shared" si="6"/>
        <v>0</v>
      </c>
      <c r="X412" s="64">
        <f t="shared" si="7"/>
        <v>0</v>
      </c>
      <c r="Y412" s="64" t="str">
        <f t="shared" si="8"/>
        <v>0</v>
      </c>
      <c r="Z412" s="64">
        <f t="shared" si="9"/>
        <v>0</v>
      </c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15.75" customHeight="1">
      <c r="A413" s="90">
        <v>43859.666805497684</v>
      </c>
      <c r="B413" s="70">
        <f>Parâmetros!G402*0.04*46.0055</f>
        <v>9.3667198000000003</v>
      </c>
      <c r="C413" s="85">
        <f t="shared" si="142"/>
        <v>9.3667198000000003</v>
      </c>
      <c r="D413" s="89">
        <f t="shared" si="143"/>
        <v>1.8733439600000001</v>
      </c>
      <c r="E413" s="53" t="str">
        <f t="shared" si="144"/>
        <v>1</v>
      </c>
      <c r="F413" s="62">
        <f t="shared" si="145"/>
        <v>-144.86744819500001</v>
      </c>
      <c r="G413" s="53" t="str">
        <f t="shared" si="146"/>
        <v>0</v>
      </c>
      <c r="H413" s="62">
        <f t="shared" si="147"/>
        <v>-31.433724097500004</v>
      </c>
      <c r="I413" s="53" t="str">
        <f t="shared" si="148"/>
        <v>0</v>
      </c>
      <c r="J413" s="62">
        <f t="shared" si="149"/>
        <v>90.703667733580247</v>
      </c>
      <c r="K413" s="53" t="str">
        <f t="shared" si="150"/>
        <v>0</v>
      </c>
      <c r="L413" s="62">
        <f t="shared" si="151"/>
        <v>82.344711508235306</v>
      </c>
      <c r="M413" s="66" t="str">
        <f t="shared" si="152"/>
        <v>0</v>
      </c>
      <c r="N413" s="69">
        <f t="shared" si="153"/>
        <v>1.8733439600000001</v>
      </c>
      <c r="O413" s="70">
        <v>260</v>
      </c>
      <c r="P413" s="3"/>
      <c r="Q413" s="64" t="str">
        <f t="shared" si="0"/>
        <v>1</v>
      </c>
      <c r="R413" s="64">
        <f t="shared" si="1"/>
        <v>1</v>
      </c>
      <c r="S413" s="64" t="str">
        <f t="shared" si="2"/>
        <v>0</v>
      </c>
      <c r="T413" s="64">
        <f t="shared" si="3"/>
        <v>0</v>
      </c>
      <c r="U413" s="64" t="str">
        <f t="shared" si="4"/>
        <v>0</v>
      </c>
      <c r="V413" s="64">
        <f t="shared" si="5"/>
        <v>0</v>
      </c>
      <c r="W413" s="64" t="str">
        <f t="shared" si="6"/>
        <v>0</v>
      </c>
      <c r="X413" s="64">
        <f t="shared" si="7"/>
        <v>0</v>
      </c>
      <c r="Y413" s="64" t="str">
        <f t="shared" si="8"/>
        <v>0</v>
      </c>
      <c r="Z413" s="64">
        <f t="shared" si="9"/>
        <v>0</v>
      </c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15.75" customHeight="1">
      <c r="A414" s="90">
        <v>43859.708472222221</v>
      </c>
      <c r="B414" s="70">
        <f>Parâmetros!G403*0.04*46.0055</f>
        <v>11.206939800000001</v>
      </c>
      <c r="C414" s="85">
        <f t="shared" si="142"/>
        <v>11.206939800000001</v>
      </c>
      <c r="D414" s="89">
        <f t="shared" si="143"/>
        <v>2.24138796</v>
      </c>
      <c r="E414" s="53" t="str">
        <f t="shared" si="144"/>
        <v>1</v>
      </c>
      <c r="F414" s="62">
        <f t="shared" si="145"/>
        <v>-143.073233695</v>
      </c>
      <c r="G414" s="53" t="str">
        <f t="shared" si="146"/>
        <v>0</v>
      </c>
      <c r="H414" s="62">
        <f t="shared" si="147"/>
        <v>-30.536616847499999</v>
      </c>
      <c r="I414" s="53" t="str">
        <f t="shared" si="148"/>
        <v>0</v>
      </c>
      <c r="J414" s="62">
        <f t="shared" si="149"/>
        <v>90.883145980493822</v>
      </c>
      <c r="K414" s="53" t="str">
        <f t="shared" si="150"/>
        <v>0</v>
      </c>
      <c r="L414" s="62">
        <f t="shared" si="151"/>
        <v>82.539558331764724</v>
      </c>
      <c r="M414" s="66" t="str">
        <f t="shared" si="152"/>
        <v>0</v>
      </c>
      <c r="N414" s="69">
        <f t="shared" si="153"/>
        <v>2.24138796</v>
      </c>
      <c r="O414" s="70">
        <v>260</v>
      </c>
      <c r="P414" s="3"/>
      <c r="Q414" s="64" t="str">
        <f t="shared" si="0"/>
        <v>1</v>
      </c>
      <c r="R414" s="64">
        <f t="shared" si="1"/>
        <v>1</v>
      </c>
      <c r="S414" s="64" t="str">
        <f t="shared" si="2"/>
        <v>0</v>
      </c>
      <c r="T414" s="64">
        <f t="shared" si="3"/>
        <v>0</v>
      </c>
      <c r="U414" s="64" t="str">
        <f t="shared" si="4"/>
        <v>0</v>
      </c>
      <c r="V414" s="64">
        <f t="shared" si="5"/>
        <v>0</v>
      </c>
      <c r="W414" s="64" t="str">
        <f t="shared" si="6"/>
        <v>0</v>
      </c>
      <c r="X414" s="64">
        <f t="shared" si="7"/>
        <v>0</v>
      </c>
      <c r="Y414" s="64" t="str">
        <f t="shared" si="8"/>
        <v>0</v>
      </c>
      <c r="Z414" s="64">
        <f t="shared" si="9"/>
        <v>0</v>
      </c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15.75" customHeight="1">
      <c r="A415" s="90">
        <v>43859.750138946758</v>
      </c>
      <c r="B415" s="70">
        <f>Parâmetros!G404*0.04*46.0055</f>
        <v>13.7464434</v>
      </c>
      <c r="C415" s="85">
        <f t="shared" si="142"/>
        <v>13.7464434</v>
      </c>
      <c r="D415" s="89">
        <f t="shared" si="143"/>
        <v>2.7492886799999998</v>
      </c>
      <c r="E415" s="53" t="str">
        <f t="shared" si="144"/>
        <v>1</v>
      </c>
      <c r="F415" s="62">
        <f t="shared" si="145"/>
        <v>-140.597217685</v>
      </c>
      <c r="G415" s="53" t="str">
        <f t="shared" si="146"/>
        <v>0</v>
      </c>
      <c r="H415" s="62">
        <f t="shared" si="147"/>
        <v>-29.298608842500002</v>
      </c>
      <c r="I415" s="53" t="str">
        <f t="shared" si="148"/>
        <v>0</v>
      </c>
      <c r="J415" s="62">
        <f t="shared" si="149"/>
        <v>91.130825961234564</v>
      </c>
      <c r="K415" s="53" t="str">
        <f t="shared" si="150"/>
        <v>0</v>
      </c>
      <c r="L415" s="62">
        <f t="shared" si="151"/>
        <v>82.808446948235314</v>
      </c>
      <c r="M415" s="66" t="str">
        <f t="shared" si="152"/>
        <v>0</v>
      </c>
      <c r="N415" s="69">
        <f t="shared" si="153"/>
        <v>2.7492886799999998</v>
      </c>
      <c r="O415" s="70">
        <v>260</v>
      </c>
      <c r="P415" s="3"/>
      <c r="Q415" s="64" t="str">
        <f t="shared" si="0"/>
        <v>1</v>
      </c>
      <c r="R415" s="64">
        <f t="shared" si="1"/>
        <v>1</v>
      </c>
      <c r="S415" s="64" t="str">
        <f t="shared" si="2"/>
        <v>0</v>
      </c>
      <c r="T415" s="64">
        <f t="shared" si="3"/>
        <v>0</v>
      </c>
      <c r="U415" s="64" t="str">
        <f t="shared" si="4"/>
        <v>0</v>
      </c>
      <c r="V415" s="64">
        <f t="shared" si="5"/>
        <v>0</v>
      </c>
      <c r="W415" s="64" t="str">
        <f t="shared" si="6"/>
        <v>0</v>
      </c>
      <c r="X415" s="64">
        <f t="shared" si="7"/>
        <v>0</v>
      </c>
      <c r="Y415" s="64" t="str">
        <f t="shared" si="8"/>
        <v>0</v>
      </c>
      <c r="Z415" s="64">
        <f t="shared" si="9"/>
        <v>0</v>
      </c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15.75" customHeight="1">
      <c r="A416" s="90">
        <v>43859.791805671295</v>
      </c>
      <c r="B416" s="70">
        <f>Parâmetros!G405*0.04*46.0055</f>
        <v>15.549858999999998</v>
      </c>
      <c r="C416" s="85">
        <f t="shared" si="142"/>
        <v>15.549858999999998</v>
      </c>
      <c r="D416" s="89">
        <f t="shared" si="143"/>
        <v>3.1099717999999998</v>
      </c>
      <c r="E416" s="53" t="str">
        <f t="shared" si="144"/>
        <v>1</v>
      </c>
      <c r="F416" s="62">
        <f t="shared" si="145"/>
        <v>-138.83888747500001</v>
      </c>
      <c r="G416" s="53" t="str">
        <f t="shared" si="146"/>
        <v>0</v>
      </c>
      <c r="H416" s="62">
        <f t="shared" si="147"/>
        <v>-28.419443737500004</v>
      </c>
      <c r="I416" s="53" t="str">
        <f t="shared" si="148"/>
        <v>0</v>
      </c>
      <c r="J416" s="62">
        <f t="shared" si="149"/>
        <v>91.306714643209872</v>
      </c>
      <c r="K416" s="53" t="str">
        <f t="shared" si="150"/>
        <v>0</v>
      </c>
      <c r="L416" s="62">
        <f t="shared" si="151"/>
        <v>82.999396835294121</v>
      </c>
      <c r="M416" s="66" t="str">
        <f t="shared" si="152"/>
        <v>0</v>
      </c>
      <c r="N416" s="69">
        <f t="shared" si="153"/>
        <v>3.1099717999999998</v>
      </c>
      <c r="O416" s="70">
        <v>260</v>
      </c>
      <c r="P416" s="3"/>
      <c r="Q416" s="64" t="str">
        <f t="shared" si="0"/>
        <v>1</v>
      </c>
      <c r="R416" s="64">
        <f t="shared" si="1"/>
        <v>1</v>
      </c>
      <c r="S416" s="64" t="str">
        <f t="shared" si="2"/>
        <v>0</v>
      </c>
      <c r="T416" s="64">
        <f t="shared" si="3"/>
        <v>0</v>
      </c>
      <c r="U416" s="64" t="str">
        <f t="shared" si="4"/>
        <v>0</v>
      </c>
      <c r="V416" s="64">
        <f t="shared" si="5"/>
        <v>0</v>
      </c>
      <c r="W416" s="64" t="str">
        <f t="shared" si="6"/>
        <v>0</v>
      </c>
      <c r="X416" s="64">
        <f t="shared" si="7"/>
        <v>0</v>
      </c>
      <c r="Y416" s="64" t="str">
        <f t="shared" si="8"/>
        <v>0</v>
      </c>
      <c r="Z416" s="64">
        <f t="shared" si="9"/>
        <v>0</v>
      </c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15.75" customHeight="1">
      <c r="A417" s="90">
        <v>43859.833472395832</v>
      </c>
      <c r="B417" s="70">
        <f>Parâmetros!G406*0.04*46.0055</f>
        <v>18.420602199999998</v>
      </c>
      <c r="C417" s="85">
        <f t="shared" si="142"/>
        <v>18.420602199999998</v>
      </c>
      <c r="D417" s="89">
        <f t="shared" si="143"/>
        <v>3.6841204399999992</v>
      </c>
      <c r="E417" s="53" t="str">
        <f t="shared" si="144"/>
        <v>1</v>
      </c>
      <c r="F417" s="62">
        <f t="shared" si="145"/>
        <v>-136.03991285499998</v>
      </c>
      <c r="G417" s="53" t="str">
        <f t="shared" si="146"/>
        <v>0</v>
      </c>
      <c r="H417" s="62">
        <f t="shared" si="147"/>
        <v>-27.019956427499991</v>
      </c>
      <c r="I417" s="53" t="str">
        <f t="shared" si="148"/>
        <v>0</v>
      </c>
      <c r="J417" s="62">
        <f t="shared" si="149"/>
        <v>91.586700708395057</v>
      </c>
      <c r="K417" s="53" t="str">
        <f t="shared" si="150"/>
        <v>0</v>
      </c>
      <c r="L417" s="62">
        <f t="shared" si="151"/>
        <v>83.303357880000021</v>
      </c>
      <c r="M417" s="66" t="str">
        <f t="shared" si="152"/>
        <v>0</v>
      </c>
      <c r="N417" s="69">
        <f t="shared" si="153"/>
        <v>3.6841204399999992</v>
      </c>
      <c r="O417" s="70">
        <v>260</v>
      </c>
      <c r="P417" s="3"/>
      <c r="Q417" s="64" t="str">
        <f t="shared" si="0"/>
        <v>1</v>
      </c>
      <c r="R417" s="64">
        <f t="shared" si="1"/>
        <v>1</v>
      </c>
      <c r="S417" s="64" t="str">
        <f t="shared" si="2"/>
        <v>0</v>
      </c>
      <c r="T417" s="64">
        <f t="shared" si="3"/>
        <v>0</v>
      </c>
      <c r="U417" s="64" t="str">
        <f t="shared" si="4"/>
        <v>0</v>
      </c>
      <c r="V417" s="64">
        <f t="shared" si="5"/>
        <v>0</v>
      </c>
      <c r="W417" s="64" t="str">
        <f t="shared" si="6"/>
        <v>0</v>
      </c>
      <c r="X417" s="64">
        <f t="shared" si="7"/>
        <v>0</v>
      </c>
      <c r="Y417" s="64" t="str">
        <f t="shared" si="8"/>
        <v>0</v>
      </c>
      <c r="Z417" s="64">
        <f t="shared" si="9"/>
        <v>0</v>
      </c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15.75" customHeight="1">
      <c r="A418" s="90">
        <v>43859.87513912037</v>
      </c>
      <c r="B418" s="70">
        <f>Parâmetros!G407*0.04*46.0055</f>
        <v>17.629307599999997</v>
      </c>
      <c r="C418" s="85">
        <f t="shared" si="142"/>
        <v>17.629307599999997</v>
      </c>
      <c r="D418" s="89">
        <f t="shared" si="143"/>
        <v>3.5258615199999994</v>
      </c>
      <c r="E418" s="53" t="str">
        <f t="shared" si="144"/>
        <v>1</v>
      </c>
      <c r="F418" s="62">
        <f t="shared" si="145"/>
        <v>-136.81142509</v>
      </c>
      <c r="G418" s="53" t="str">
        <f t="shared" si="146"/>
        <v>0</v>
      </c>
      <c r="H418" s="62">
        <f t="shared" si="147"/>
        <v>-27.405712545</v>
      </c>
      <c r="I418" s="53" t="str">
        <f t="shared" si="148"/>
        <v>0</v>
      </c>
      <c r="J418" s="62">
        <f t="shared" si="149"/>
        <v>91.509525062222224</v>
      </c>
      <c r="K418" s="53" t="str">
        <f t="shared" si="150"/>
        <v>0</v>
      </c>
      <c r="L418" s="62">
        <f t="shared" si="151"/>
        <v>83.219573745882357</v>
      </c>
      <c r="M418" s="66" t="str">
        <f t="shared" si="152"/>
        <v>0</v>
      </c>
      <c r="N418" s="69">
        <f t="shared" si="153"/>
        <v>3.5258615199999994</v>
      </c>
      <c r="O418" s="70">
        <v>260</v>
      </c>
      <c r="P418" s="3"/>
      <c r="Q418" s="64" t="str">
        <f t="shared" si="0"/>
        <v>1</v>
      </c>
      <c r="R418" s="64">
        <f t="shared" si="1"/>
        <v>1</v>
      </c>
      <c r="S418" s="64" t="str">
        <f t="shared" si="2"/>
        <v>0</v>
      </c>
      <c r="T418" s="64">
        <f t="shared" si="3"/>
        <v>0</v>
      </c>
      <c r="U418" s="64" t="str">
        <f t="shared" si="4"/>
        <v>0</v>
      </c>
      <c r="V418" s="64">
        <f t="shared" si="5"/>
        <v>0</v>
      </c>
      <c r="W418" s="64" t="str">
        <f t="shared" si="6"/>
        <v>0</v>
      </c>
      <c r="X418" s="64">
        <f t="shared" si="7"/>
        <v>0</v>
      </c>
      <c r="Y418" s="64" t="str">
        <f t="shared" si="8"/>
        <v>0</v>
      </c>
      <c r="Z418" s="64">
        <f t="shared" si="9"/>
        <v>0</v>
      </c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15.75" customHeight="1">
      <c r="A419" s="90">
        <v>43859.916805844907</v>
      </c>
      <c r="B419" s="70">
        <f>Parâmetros!G408*0.04*46.0055</f>
        <v>14.077682999999999</v>
      </c>
      <c r="C419" s="85">
        <f t="shared" si="142"/>
        <v>14.077682999999999</v>
      </c>
      <c r="D419" s="89">
        <f t="shared" si="143"/>
        <v>2.8155365999999997</v>
      </c>
      <c r="E419" s="53" t="str">
        <f t="shared" si="144"/>
        <v>1</v>
      </c>
      <c r="F419" s="62">
        <f t="shared" si="145"/>
        <v>-140.274259075</v>
      </c>
      <c r="G419" s="53" t="str">
        <f t="shared" si="146"/>
        <v>0</v>
      </c>
      <c r="H419" s="62">
        <f t="shared" si="147"/>
        <v>-29.137129537500002</v>
      </c>
      <c r="I419" s="53" t="str">
        <f t="shared" si="148"/>
        <v>0</v>
      </c>
      <c r="J419" s="62">
        <f t="shared" si="149"/>
        <v>91.163132045679006</v>
      </c>
      <c r="K419" s="53" t="str">
        <f t="shared" si="150"/>
        <v>0</v>
      </c>
      <c r="L419" s="62">
        <f t="shared" si="151"/>
        <v>82.843519376470582</v>
      </c>
      <c r="M419" s="66" t="str">
        <f t="shared" si="152"/>
        <v>0</v>
      </c>
      <c r="N419" s="69">
        <f t="shared" si="153"/>
        <v>2.8155365999999997</v>
      </c>
      <c r="O419" s="70">
        <v>260</v>
      </c>
      <c r="P419" s="3"/>
      <c r="Q419" s="64" t="str">
        <f t="shared" si="0"/>
        <v>1</v>
      </c>
      <c r="R419" s="64">
        <f t="shared" si="1"/>
        <v>1</v>
      </c>
      <c r="S419" s="64" t="str">
        <f t="shared" si="2"/>
        <v>0</v>
      </c>
      <c r="T419" s="64">
        <f t="shared" si="3"/>
        <v>0</v>
      </c>
      <c r="U419" s="64" t="str">
        <f t="shared" si="4"/>
        <v>0</v>
      </c>
      <c r="V419" s="64">
        <f t="shared" si="5"/>
        <v>0</v>
      </c>
      <c r="W419" s="64" t="str">
        <f t="shared" si="6"/>
        <v>0</v>
      </c>
      <c r="X419" s="64">
        <f t="shared" si="7"/>
        <v>0</v>
      </c>
      <c r="Y419" s="64" t="str">
        <f t="shared" si="8"/>
        <v>0</v>
      </c>
      <c r="Z419" s="64">
        <f t="shared" si="9"/>
        <v>0</v>
      </c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15.75" customHeight="1">
      <c r="A420" s="90">
        <v>43859.958472569444</v>
      </c>
      <c r="B420" s="70">
        <f>Parâmetros!G409*0.04*46.0055</f>
        <v>11.170135399999999</v>
      </c>
      <c r="C420" s="85">
        <f t="shared" si="142"/>
        <v>11.170135399999999</v>
      </c>
      <c r="D420" s="89">
        <f t="shared" si="143"/>
        <v>2.2340270799999997</v>
      </c>
      <c r="E420" s="53" t="str">
        <f t="shared" si="144"/>
        <v>1</v>
      </c>
      <c r="F420" s="62">
        <f t="shared" si="145"/>
        <v>-143.10911798500001</v>
      </c>
      <c r="G420" s="53" t="str">
        <f t="shared" si="146"/>
        <v>0</v>
      </c>
      <c r="H420" s="62">
        <f t="shared" si="147"/>
        <v>-30.554558992500006</v>
      </c>
      <c r="I420" s="53" t="str">
        <f t="shared" si="148"/>
        <v>0</v>
      </c>
      <c r="J420" s="62">
        <f t="shared" si="149"/>
        <v>90.879556415555555</v>
      </c>
      <c r="K420" s="53" t="str">
        <f t="shared" si="150"/>
        <v>0</v>
      </c>
      <c r="L420" s="62">
        <f t="shared" si="151"/>
        <v>82.535661395294099</v>
      </c>
      <c r="M420" s="66" t="str">
        <f t="shared" si="152"/>
        <v>0</v>
      </c>
      <c r="N420" s="69">
        <f t="shared" si="153"/>
        <v>2.2340270799999997</v>
      </c>
      <c r="O420" s="70">
        <v>260</v>
      </c>
      <c r="P420" s="3"/>
      <c r="Q420" s="64" t="str">
        <f t="shared" si="0"/>
        <v>1</v>
      </c>
      <c r="R420" s="64">
        <f t="shared" si="1"/>
        <v>1</v>
      </c>
      <c r="S420" s="64" t="str">
        <f t="shared" si="2"/>
        <v>0</v>
      </c>
      <c r="T420" s="64">
        <f t="shared" si="3"/>
        <v>0</v>
      </c>
      <c r="U420" s="64" t="str">
        <f t="shared" si="4"/>
        <v>0</v>
      </c>
      <c r="V420" s="64">
        <f t="shared" si="5"/>
        <v>0</v>
      </c>
      <c r="W420" s="64" t="str">
        <f t="shared" si="6"/>
        <v>0</v>
      </c>
      <c r="X420" s="64">
        <f t="shared" si="7"/>
        <v>0</v>
      </c>
      <c r="Y420" s="64" t="str">
        <f t="shared" si="8"/>
        <v>0</v>
      </c>
      <c r="Z420" s="64">
        <f t="shared" si="9"/>
        <v>0</v>
      </c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15.75" customHeight="1">
      <c r="A421" s="90">
        <v>43860.000139293981</v>
      </c>
      <c r="B421" s="70">
        <f>Parâmetros!G410*0.04*46.0055</f>
        <v>9.3483175999999997</v>
      </c>
      <c r="C421" s="85">
        <f t="shared" si="142"/>
        <v>9.3483175999999997</v>
      </c>
      <c r="D421" s="89">
        <f t="shared" si="143"/>
        <v>1.86966352</v>
      </c>
      <c r="E421" s="53" t="str">
        <f t="shared" si="144"/>
        <v>1</v>
      </c>
      <c r="F421" s="62">
        <f t="shared" si="145"/>
        <v>-144.88539033999999</v>
      </c>
      <c r="G421" s="53" t="str">
        <f t="shared" si="146"/>
        <v>0</v>
      </c>
      <c r="H421" s="62">
        <f t="shared" si="147"/>
        <v>-31.442695169999993</v>
      </c>
      <c r="I421" s="53" t="str">
        <f t="shared" si="148"/>
        <v>0</v>
      </c>
      <c r="J421" s="62">
        <f t="shared" si="149"/>
        <v>90.701872951111113</v>
      </c>
      <c r="K421" s="53" t="str">
        <f t="shared" si="150"/>
        <v>0</v>
      </c>
      <c r="L421" s="62">
        <f t="shared" si="151"/>
        <v>82.342763040000008</v>
      </c>
      <c r="M421" s="66" t="str">
        <f t="shared" si="152"/>
        <v>0</v>
      </c>
      <c r="N421" s="69">
        <f t="shared" si="153"/>
        <v>1.86966352</v>
      </c>
      <c r="O421" s="70">
        <v>260</v>
      </c>
      <c r="P421" s="3"/>
      <c r="Q421" s="64" t="str">
        <f t="shared" si="0"/>
        <v>1</v>
      </c>
      <c r="R421" s="64">
        <f t="shared" si="1"/>
        <v>1</v>
      </c>
      <c r="S421" s="64" t="str">
        <f t="shared" si="2"/>
        <v>0</v>
      </c>
      <c r="T421" s="64">
        <f t="shared" si="3"/>
        <v>0</v>
      </c>
      <c r="U421" s="64" t="str">
        <f t="shared" si="4"/>
        <v>0</v>
      </c>
      <c r="V421" s="64">
        <f t="shared" si="5"/>
        <v>0</v>
      </c>
      <c r="W421" s="64" t="str">
        <f t="shared" si="6"/>
        <v>0</v>
      </c>
      <c r="X421" s="64">
        <f t="shared" si="7"/>
        <v>0</v>
      </c>
      <c r="Y421" s="64" t="str">
        <f t="shared" si="8"/>
        <v>0</v>
      </c>
      <c r="Z421" s="64">
        <f t="shared" si="9"/>
        <v>0</v>
      </c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15.75" customHeight="1">
      <c r="A422" s="90">
        <v>43860.041806018518</v>
      </c>
      <c r="B422" s="70">
        <f>Parâmetros!G411*0.04*46.0055</f>
        <v>10.029199</v>
      </c>
      <c r="C422" s="85">
        <f t="shared" si="142"/>
        <v>10.029199</v>
      </c>
      <c r="D422" s="89">
        <f t="shared" si="143"/>
        <v>2.0058398</v>
      </c>
      <c r="E422" s="53" t="str">
        <f t="shared" si="144"/>
        <v>1</v>
      </c>
      <c r="F422" s="62">
        <f t="shared" si="145"/>
        <v>-144.22153097499998</v>
      </c>
      <c r="G422" s="53" t="str">
        <f t="shared" si="146"/>
        <v>0</v>
      </c>
      <c r="H422" s="62">
        <f t="shared" si="147"/>
        <v>-31.110765487499989</v>
      </c>
      <c r="I422" s="53" t="str">
        <f t="shared" si="148"/>
        <v>0</v>
      </c>
      <c r="J422" s="62">
        <f t="shared" si="149"/>
        <v>90.768279902469132</v>
      </c>
      <c r="K422" s="53" t="str">
        <f t="shared" si="150"/>
        <v>0</v>
      </c>
      <c r="L422" s="62">
        <f t="shared" si="151"/>
        <v>82.414856364705884</v>
      </c>
      <c r="M422" s="66" t="str">
        <f t="shared" si="152"/>
        <v>0</v>
      </c>
      <c r="N422" s="69">
        <f t="shared" si="153"/>
        <v>2.0058398</v>
      </c>
      <c r="O422" s="70">
        <v>260</v>
      </c>
      <c r="P422" s="3"/>
      <c r="Q422" s="64" t="str">
        <f t="shared" si="0"/>
        <v>1</v>
      </c>
      <c r="R422" s="64">
        <f t="shared" si="1"/>
        <v>1</v>
      </c>
      <c r="S422" s="64" t="str">
        <f t="shared" si="2"/>
        <v>0</v>
      </c>
      <c r="T422" s="64">
        <f t="shared" si="3"/>
        <v>0</v>
      </c>
      <c r="U422" s="64" t="str">
        <f t="shared" si="4"/>
        <v>0</v>
      </c>
      <c r="V422" s="64">
        <f t="shared" si="5"/>
        <v>0</v>
      </c>
      <c r="W422" s="64" t="str">
        <f t="shared" si="6"/>
        <v>0</v>
      </c>
      <c r="X422" s="64">
        <f t="shared" si="7"/>
        <v>0</v>
      </c>
      <c r="Y422" s="64" t="str">
        <f t="shared" si="8"/>
        <v>0</v>
      </c>
      <c r="Z422" s="64">
        <f t="shared" si="9"/>
        <v>0</v>
      </c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15.75" customHeight="1">
      <c r="A423" s="90">
        <v>43860.083472743056</v>
      </c>
      <c r="B423" s="70"/>
      <c r="C423" s="85"/>
      <c r="D423" s="89"/>
      <c r="E423" s="53"/>
      <c r="F423" s="62"/>
      <c r="G423" s="53"/>
      <c r="H423" s="62"/>
      <c r="I423" s="53"/>
      <c r="J423" s="62"/>
      <c r="K423" s="53"/>
      <c r="L423" s="62"/>
      <c r="M423" s="66"/>
      <c r="N423" s="69"/>
      <c r="O423" s="70">
        <v>260</v>
      </c>
      <c r="P423" s="3"/>
      <c r="Q423" s="64" t="str">
        <f t="shared" si="0"/>
        <v>1</v>
      </c>
      <c r="R423" s="64">
        <f t="shared" si="1"/>
        <v>1</v>
      </c>
      <c r="S423" s="64" t="str">
        <f t="shared" si="2"/>
        <v>0</v>
      </c>
      <c r="T423" s="64">
        <f t="shared" si="3"/>
        <v>0</v>
      </c>
      <c r="U423" s="64" t="str">
        <f t="shared" si="4"/>
        <v>0</v>
      </c>
      <c r="V423" s="64">
        <f t="shared" si="5"/>
        <v>0</v>
      </c>
      <c r="W423" s="64" t="str">
        <f t="shared" si="6"/>
        <v>0</v>
      </c>
      <c r="X423" s="64">
        <f t="shared" si="7"/>
        <v>0</v>
      </c>
      <c r="Y423" s="64" t="str">
        <f t="shared" si="8"/>
        <v>0</v>
      </c>
      <c r="Z423" s="64">
        <f t="shared" si="9"/>
        <v>0</v>
      </c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15.75" customHeight="1">
      <c r="A424" s="90">
        <v>43860.125139467593</v>
      </c>
      <c r="B424" s="70">
        <f>Parâmetros!G413*0.04*46.0055</f>
        <v>8.2441856000000016</v>
      </c>
      <c r="C424" s="85">
        <f t="shared" ref="C424:C579" si="154">B424</f>
        <v>8.2441856000000016</v>
      </c>
      <c r="D424" s="89">
        <f t="shared" ref="D424:D579" si="155">(((C424-$B$4)/($B$5-$B$4))*($B$7-$B$6))+$B$6</f>
        <v>1.6488371200000005</v>
      </c>
      <c r="E424" s="53" t="str">
        <f t="shared" ref="E424:E579" si="156">IF(AND(D424&lt;=40,D424&gt;=0),"1","0")</f>
        <v>1</v>
      </c>
      <c r="F424" s="62">
        <f t="shared" ref="F424:F579" si="157">(((C424-$C$4)/($C$5-$C$4))*($C$7-$C$6))+$C$6</f>
        <v>-145.96191904</v>
      </c>
      <c r="G424" s="53" t="str">
        <f t="shared" ref="G424:G579" si="158">IF(AND(F424&lt;=80,F424&gt;41),"1","0")</f>
        <v>0</v>
      </c>
      <c r="H424" s="62">
        <f t="shared" ref="H424:H579" si="159">(((C424-$D$4)/($D$5-$D$4))*($D$7-$D$6))+$D$6</f>
        <v>-31.980959519999999</v>
      </c>
      <c r="I424" s="53" t="str">
        <f t="shared" ref="I424:I579" si="160">IF(AND(H424&lt;=120,H424&gt;81),"1","0")</f>
        <v>0</v>
      </c>
      <c r="J424" s="62">
        <f t="shared" ref="J424:J579" si="161">(((C424-$E$4)/($E$5-$E$4))*($E$7-$E$6))+$E$6</f>
        <v>90.594186002962957</v>
      </c>
      <c r="K424" s="53" t="str">
        <f t="shared" ref="K424:K579" si="162">IF(AND(J424&lt;=200,J424&gt;121),"1","0")</f>
        <v>0</v>
      </c>
      <c r="L424" s="62">
        <f t="shared" ref="L424:L579" si="163">(((C424-$F$4)/($F$5-$F$4))*($F$7-$F$6))+$F$6</f>
        <v>82.225854945882347</v>
      </c>
      <c r="M424" s="66" t="str">
        <f t="shared" ref="M424:M579" si="164">IF(AND(L424&lt;999,L424&gt;201),"1","0")</f>
        <v>0</v>
      </c>
      <c r="N424" s="69">
        <f t="shared" ref="N424:N579" si="165">(D424*E424)+(F424*G424)+(H424*I424)+(J424*K424)+(L424*M424)</f>
        <v>1.6488371200000005</v>
      </c>
      <c r="O424" s="70">
        <v>260</v>
      </c>
      <c r="P424" s="3"/>
      <c r="Q424" s="64" t="str">
        <f t="shared" si="0"/>
        <v>1</v>
      </c>
      <c r="R424" s="64">
        <f t="shared" si="1"/>
        <v>1</v>
      </c>
      <c r="S424" s="64" t="str">
        <f t="shared" si="2"/>
        <v>0</v>
      </c>
      <c r="T424" s="64">
        <f t="shared" si="3"/>
        <v>0</v>
      </c>
      <c r="U424" s="64" t="str">
        <f t="shared" si="4"/>
        <v>0</v>
      </c>
      <c r="V424" s="64">
        <f t="shared" si="5"/>
        <v>0</v>
      </c>
      <c r="W424" s="64" t="str">
        <f t="shared" si="6"/>
        <v>0</v>
      </c>
      <c r="X424" s="64">
        <f t="shared" si="7"/>
        <v>0</v>
      </c>
      <c r="Y424" s="64" t="str">
        <f t="shared" si="8"/>
        <v>0</v>
      </c>
      <c r="Z424" s="64">
        <f t="shared" si="9"/>
        <v>0</v>
      </c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15.75" customHeight="1">
      <c r="A425" s="90">
        <v>43860.16680619213</v>
      </c>
      <c r="B425" s="70">
        <f>Parâmetros!G414*0.04*46.0055</f>
        <v>8.2441856000000016</v>
      </c>
      <c r="C425" s="85">
        <f t="shared" si="154"/>
        <v>8.2441856000000016</v>
      </c>
      <c r="D425" s="89">
        <f t="shared" si="155"/>
        <v>1.6488371200000005</v>
      </c>
      <c r="E425" s="53" t="str">
        <f t="shared" si="156"/>
        <v>1</v>
      </c>
      <c r="F425" s="62">
        <f t="shared" si="157"/>
        <v>-145.96191904</v>
      </c>
      <c r="G425" s="53" t="str">
        <f t="shared" si="158"/>
        <v>0</v>
      </c>
      <c r="H425" s="62">
        <f t="shared" si="159"/>
        <v>-31.980959519999999</v>
      </c>
      <c r="I425" s="53" t="str">
        <f t="shared" si="160"/>
        <v>0</v>
      </c>
      <c r="J425" s="62">
        <f t="shared" si="161"/>
        <v>90.594186002962957</v>
      </c>
      <c r="K425" s="53" t="str">
        <f t="shared" si="162"/>
        <v>0</v>
      </c>
      <c r="L425" s="62">
        <f t="shared" si="163"/>
        <v>82.225854945882347</v>
      </c>
      <c r="M425" s="66" t="str">
        <f t="shared" si="164"/>
        <v>0</v>
      </c>
      <c r="N425" s="69">
        <f t="shared" si="165"/>
        <v>1.6488371200000005</v>
      </c>
      <c r="O425" s="70">
        <v>260</v>
      </c>
      <c r="P425" s="3"/>
      <c r="Q425" s="64" t="str">
        <f t="shared" si="0"/>
        <v>1</v>
      </c>
      <c r="R425" s="64">
        <f t="shared" si="1"/>
        <v>1</v>
      </c>
      <c r="S425" s="64" t="str">
        <f t="shared" si="2"/>
        <v>0</v>
      </c>
      <c r="T425" s="64">
        <f t="shared" si="3"/>
        <v>0</v>
      </c>
      <c r="U425" s="64" t="str">
        <f t="shared" si="4"/>
        <v>0</v>
      </c>
      <c r="V425" s="64">
        <f t="shared" si="5"/>
        <v>0</v>
      </c>
      <c r="W425" s="64" t="str">
        <f t="shared" si="6"/>
        <v>0</v>
      </c>
      <c r="X425" s="64">
        <f t="shared" si="7"/>
        <v>0</v>
      </c>
      <c r="Y425" s="64" t="str">
        <f t="shared" si="8"/>
        <v>0</v>
      </c>
      <c r="Z425" s="64">
        <f t="shared" si="9"/>
        <v>0</v>
      </c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15.75" customHeight="1">
      <c r="A426" s="90">
        <v>43860.208472916667</v>
      </c>
      <c r="B426" s="70">
        <f>Parâmetros!G415*0.04*46.0055</f>
        <v>8.8698604000000003</v>
      </c>
      <c r="C426" s="85">
        <f t="shared" si="154"/>
        <v>8.8698604000000003</v>
      </c>
      <c r="D426" s="89">
        <f t="shared" si="155"/>
        <v>1.7739720800000001</v>
      </c>
      <c r="E426" s="53" t="str">
        <f t="shared" si="156"/>
        <v>1</v>
      </c>
      <c r="F426" s="62">
        <f t="shared" si="157"/>
        <v>-145.35188611000001</v>
      </c>
      <c r="G426" s="53" t="str">
        <f t="shared" si="158"/>
        <v>0</v>
      </c>
      <c r="H426" s="62">
        <f t="shared" si="159"/>
        <v>-31.675943055000005</v>
      </c>
      <c r="I426" s="53" t="str">
        <f t="shared" si="160"/>
        <v>0</v>
      </c>
      <c r="J426" s="62">
        <f t="shared" si="161"/>
        <v>90.655208606913575</v>
      </c>
      <c r="K426" s="53" t="str">
        <f t="shared" si="162"/>
        <v>0</v>
      </c>
      <c r="L426" s="62">
        <f t="shared" si="163"/>
        <v>82.292102865882356</v>
      </c>
      <c r="M426" s="66" t="str">
        <f t="shared" si="164"/>
        <v>0</v>
      </c>
      <c r="N426" s="69">
        <f t="shared" si="165"/>
        <v>1.7739720800000001</v>
      </c>
      <c r="O426" s="70">
        <v>260</v>
      </c>
      <c r="P426" s="3"/>
      <c r="Q426" s="64" t="str">
        <f t="shared" si="0"/>
        <v>1</v>
      </c>
      <c r="R426" s="64">
        <f t="shared" si="1"/>
        <v>1</v>
      </c>
      <c r="S426" s="64" t="str">
        <f t="shared" si="2"/>
        <v>0</v>
      </c>
      <c r="T426" s="64">
        <f t="shared" si="3"/>
        <v>0</v>
      </c>
      <c r="U426" s="64" t="str">
        <f t="shared" si="4"/>
        <v>0</v>
      </c>
      <c r="V426" s="64">
        <f t="shared" si="5"/>
        <v>0</v>
      </c>
      <c r="W426" s="64" t="str">
        <f t="shared" si="6"/>
        <v>0</v>
      </c>
      <c r="X426" s="64">
        <f t="shared" si="7"/>
        <v>0</v>
      </c>
      <c r="Y426" s="64" t="str">
        <f t="shared" si="8"/>
        <v>0</v>
      </c>
      <c r="Z426" s="64">
        <f t="shared" si="9"/>
        <v>0</v>
      </c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15.75" customHeight="1">
      <c r="A427" s="90">
        <v>43860.250139641204</v>
      </c>
      <c r="B427" s="70">
        <f>Parâmetros!G416*0.04*46.0055</f>
        <v>11.979832200000001</v>
      </c>
      <c r="C427" s="85">
        <f t="shared" si="154"/>
        <v>11.979832200000001</v>
      </c>
      <c r="D427" s="89">
        <f t="shared" si="155"/>
        <v>2.3959664400000005</v>
      </c>
      <c r="E427" s="53" t="str">
        <f t="shared" si="156"/>
        <v>1</v>
      </c>
      <c r="F427" s="62">
        <f t="shared" si="157"/>
        <v>-142.31966360499999</v>
      </c>
      <c r="G427" s="53" t="str">
        <f t="shared" si="158"/>
        <v>0</v>
      </c>
      <c r="H427" s="62">
        <f t="shared" si="159"/>
        <v>-30.159831802499994</v>
      </c>
      <c r="I427" s="53" t="str">
        <f t="shared" si="160"/>
        <v>0</v>
      </c>
      <c r="J427" s="62">
        <f t="shared" si="161"/>
        <v>90.958526844197522</v>
      </c>
      <c r="K427" s="53" t="str">
        <f t="shared" si="162"/>
        <v>0</v>
      </c>
      <c r="L427" s="62">
        <f t="shared" si="163"/>
        <v>82.621393997647047</v>
      </c>
      <c r="M427" s="66" t="str">
        <f t="shared" si="164"/>
        <v>0</v>
      </c>
      <c r="N427" s="69">
        <f t="shared" si="165"/>
        <v>2.3959664400000005</v>
      </c>
      <c r="O427" s="70">
        <v>260</v>
      </c>
      <c r="P427" s="3"/>
      <c r="Q427" s="64" t="str">
        <f t="shared" si="0"/>
        <v>1</v>
      </c>
      <c r="R427" s="64">
        <f t="shared" si="1"/>
        <v>1</v>
      </c>
      <c r="S427" s="64" t="str">
        <f t="shared" si="2"/>
        <v>0</v>
      </c>
      <c r="T427" s="64">
        <f t="shared" si="3"/>
        <v>0</v>
      </c>
      <c r="U427" s="64" t="str">
        <f t="shared" si="4"/>
        <v>0</v>
      </c>
      <c r="V427" s="64">
        <f t="shared" si="5"/>
        <v>0</v>
      </c>
      <c r="W427" s="64" t="str">
        <f t="shared" si="6"/>
        <v>0</v>
      </c>
      <c r="X427" s="64">
        <f t="shared" si="7"/>
        <v>0</v>
      </c>
      <c r="Y427" s="64" t="str">
        <f t="shared" si="8"/>
        <v>0</v>
      </c>
      <c r="Z427" s="64">
        <f t="shared" si="9"/>
        <v>0</v>
      </c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15.75" customHeight="1">
      <c r="A428" s="90">
        <v>43860.291806365742</v>
      </c>
      <c r="B428" s="70">
        <f>Parâmetros!G417*0.04*46.0055</f>
        <v>24.014870999999999</v>
      </c>
      <c r="C428" s="85">
        <f t="shared" si="154"/>
        <v>24.014870999999999</v>
      </c>
      <c r="D428" s="89">
        <f t="shared" si="155"/>
        <v>4.8029741999999995</v>
      </c>
      <c r="E428" s="53" t="str">
        <f t="shared" si="156"/>
        <v>1</v>
      </c>
      <c r="F428" s="62">
        <f t="shared" si="157"/>
        <v>-130.58550077499999</v>
      </c>
      <c r="G428" s="53" t="str">
        <f t="shared" si="158"/>
        <v>0</v>
      </c>
      <c r="H428" s="62">
        <f t="shared" si="159"/>
        <v>-24.292750387499993</v>
      </c>
      <c r="I428" s="53" t="str">
        <f t="shared" si="160"/>
        <v>0</v>
      </c>
      <c r="J428" s="62">
        <f t="shared" si="161"/>
        <v>92.132314579012345</v>
      </c>
      <c r="K428" s="53" t="str">
        <f t="shared" si="162"/>
        <v>0</v>
      </c>
      <c r="L428" s="62">
        <f t="shared" si="163"/>
        <v>83.895692223529423</v>
      </c>
      <c r="M428" s="66" t="str">
        <f t="shared" si="164"/>
        <v>0</v>
      </c>
      <c r="N428" s="69">
        <f t="shared" si="165"/>
        <v>4.8029741999999995</v>
      </c>
      <c r="O428" s="70">
        <v>260</v>
      </c>
      <c r="P428" s="3"/>
      <c r="Q428" s="64" t="str">
        <f t="shared" si="0"/>
        <v>1</v>
      </c>
      <c r="R428" s="64">
        <f t="shared" si="1"/>
        <v>1</v>
      </c>
      <c r="S428" s="64" t="str">
        <f t="shared" si="2"/>
        <v>0</v>
      </c>
      <c r="T428" s="64">
        <f t="shared" si="3"/>
        <v>0</v>
      </c>
      <c r="U428" s="64" t="str">
        <f t="shared" si="4"/>
        <v>0</v>
      </c>
      <c r="V428" s="64">
        <f t="shared" si="5"/>
        <v>0</v>
      </c>
      <c r="W428" s="64" t="str">
        <f t="shared" si="6"/>
        <v>0</v>
      </c>
      <c r="X428" s="64">
        <f t="shared" si="7"/>
        <v>0</v>
      </c>
      <c r="Y428" s="64" t="str">
        <f t="shared" si="8"/>
        <v>0</v>
      </c>
      <c r="Z428" s="64">
        <f t="shared" si="9"/>
        <v>0</v>
      </c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15.75" customHeight="1">
      <c r="A429" s="90">
        <v>43860.333473090279</v>
      </c>
      <c r="B429" s="70">
        <f>Parâmetros!G418*0.04*46.0055</f>
        <v>19.009472599999999</v>
      </c>
      <c r="C429" s="85">
        <f t="shared" si="154"/>
        <v>19.009472599999999</v>
      </c>
      <c r="D429" s="89">
        <f t="shared" si="155"/>
        <v>3.8018945199999998</v>
      </c>
      <c r="E429" s="53" t="str">
        <f t="shared" si="156"/>
        <v>1</v>
      </c>
      <c r="F429" s="62">
        <f t="shared" si="157"/>
        <v>-135.46576421499998</v>
      </c>
      <c r="G429" s="53" t="str">
        <f t="shared" si="158"/>
        <v>0</v>
      </c>
      <c r="H429" s="62">
        <f t="shared" si="159"/>
        <v>-26.732882107499989</v>
      </c>
      <c r="I429" s="53" t="str">
        <f t="shared" si="160"/>
        <v>0</v>
      </c>
      <c r="J429" s="62">
        <f t="shared" si="161"/>
        <v>91.644133747407409</v>
      </c>
      <c r="K429" s="53" t="str">
        <f t="shared" si="162"/>
        <v>0</v>
      </c>
      <c r="L429" s="62">
        <f t="shared" si="163"/>
        <v>83.365708863529406</v>
      </c>
      <c r="M429" s="66" t="str">
        <f t="shared" si="164"/>
        <v>0</v>
      </c>
      <c r="N429" s="69">
        <f t="shared" si="165"/>
        <v>3.8018945199999998</v>
      </c>
      <c r="O429" s="70">
        <v>260</v>
      </c>
      <c r="P429" s="3"/>
      <c r="Q429" s="64" t="str">
        <f t="shared" si="0"/>
        <v>1</v>
      </c>
      <c r="R429" s="64">
        <f t="shared" si="1"/>
        <v>1</v>
      </c>
      <c r="S429" s="64" t="str">
        <f t="shared" si="2"/>
        <v>0</v>
      </c>
      <c r="T429" s="64">
        <f t="shared" si="3"/>
        <v>0</v>
      </c>
      <c r="U429" s="64" t="str">
        <f t="shared" si="4"/>
        <v>0</v>
      </c>
      <c r="V429" s="64">
        <f t="shared" si="5"/>
        <v>0</v>
      </c>
      <c r="W429" s="64" t="str">
        <f t="shared" si="6"/>
        <v>0</v>
      </c>
      <c r="X429" s="64">
        <f t="shared" si="7"/>
        <v>0</v>
      </c>
      <c r="Y429" s="64" t="str">
        <f t="shared" si="8"/>
        <v>0</v>
      </c>
      <c r="Z429" s="64">
        <f t="shared" si="9"/>
        <v>0</v>
      </c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15.75" customHeight="1">
      <c r="A430" s="90">
        <v>43860.375139814816</v>
      </c>
      <c r="B430" s="70">
        <f>Parâmetros!G419*0.04*46.0055</f>
        <v>19.101483599999998</v>
      </c>
      <c r="C430" s="85">
        <f t="shared" si="154"/>
        <v>19.101483599999998</v>
      </c>
      <c r="D430" s="89">
        <f t="shared" si="155"/>
        <v>3.82029672</v>
      </c>
      <c r="E430" s="53" t="str">
        <f t="shared" si="156"/>
        <v>1</v>
      </c>
      <c r="F430" s="62">
        <f t="shared" si="157"/>
        <v>-135.37605349</v>
      </c>
      <c r="G430" s="53" t="str">
        <f t="shared" si="158"/>
        <v>0</v>
      </c>
      <c r="H430" s="62">
        <f t="shared" si="159"/>
        <v>-26.688026745000002</v>
      </c>
      <c r="I430" s="53" t="str">
        <f t="shared" si="160"/>
        <v>0</v>
      </c>
      <c r="J430" s="62">
        <f t="shared" si="161"/>
        <v>91.65310765975309</v>
      </c>
      <c r="K430" s="53" t="str">
        <f t="shared" si="162"/>
        <v>0</v>
      </c>
      <c r="L430" s="62">
        <f t="shared" si="163"/>
        <v>83.375451204705868</v>
      </c>
      <c r="M430" s="66" t="str">
        <f t="shared" si="164"/>
        <v>0</v>
      </c>
      <c r="N430" s="69">
        <f t="shared" si="165"/>
        <v>3.82029672</v>
      </c>
      <c r="O430" s="70">
        <v>260</v>
      </c>
      <c r="P430" s="3"/>
      <c r="Q430" s="64" t="str">
        <f t="shared" si="0"/>
        <v>1</v>
      </c>
      <c r="R430" s="64">
        <f t="shared" si="1"/>
        <v>1</v>
      </c>
      <c r="S430" s="64" t="str">
        <f t="shared" si="2"/>
        <v>0</v>
      </c>
      <c r="T430" s="64">
        <f t="shared" si="3"/>
        <v>0</v>
      </c>
      <c r="U430" s="64" t="str">
        <f t="shared" si="4"/>
        <v>0</v>
      </c>
      <c r="V430" s="64">
        <f t="shared" si="5"/>
        <v>0</v>
      </c>
      <c r="W430" s="64" t="str">
        <f t="shared" si="6"/>
        <v>0</v>
      </c>
      <c r="X430" s="64">
        <f t="shared" si="7"/>
        <v>0</v>
      </c>
      <c r="Y430" s="64" t="str">
        <f t="shared" si="8"/>
        <v>0</v>
      </c>
      <c r="Z430" s="64">
        <f t="shared" si="9"/>
        <v>0</v>
      </c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15.75" customHeight="1">
      <c r="A431" s="90">
        <v>43860.416806539353</v>
      </c>
      <c r="B431" s="70">
        <f>Parâmetros!G420*0.04*46.0055</f>
        <v>14.6849556</v>
      </c>
      <c r="C431" s="85">
        <f t="shared" si="154"/>
        <v>14.6849556</v>
      </c>
      <c r="D431" s="89">
        <f t="shared" si="155"/>
        <v>2.9369911200000001</v>
      </c>
      <c r="E431" s="53" t="str">
        <f t="shared" si="156"/>
        <v>1</v>
      </c>
      <c r="F431" s="62">
        <f t="shared" si="157"/>
        <v>-139.68216828999999</v>
      </c>
      <c r="G431" s="53" t="str">
        <f t="shared" si="158"/>
        <v>0</v>
      </c>
      <c r="H431" s="62">
        <f t="shared" si="159"/>
        <v>-28.841084144999996</v>
      </c>
      <c r="I431" s="53" t="str">
        <f t="shared" si="160"/>
        <v>0</v>
      </c>
      <c r="J431" s="62">
        <f t="shared" si="161"/>
        <v>91.222359867160492</v>
      </c>
      <c r="K431" s="53" t="str">
        <f t="shared" si="162"/>
        <v>0</v>
      </c>
      <c r="L431" s="62">
        <f t="shared" si="163"/>
        <v>82.907818828235307</v>
      </c>
      <c r="M431" s="66" t="str">
        <f t="shared" si="164"/>
        <v>0</v>
      </c>
      <c r="N431" s="69">
        <f t="shared" si="165"/>
        <v>2.9369911200000001</v>
      </c>
      <c r="O431" s="70">
        <v>260</v>
      </c>
      <c r="P431" s="3"/>
      <c r="Q431" s="64" t="str">
        <f t="shared" si="0"/>
        <v>1</v>
      </c>
      <c r="R431" s="64">
        <f t="shared" si="1"/>
        <v>1</v>
      </c>
      <c r="S431" s="64" t="str">
        <f t="shared" si="2"/>
        <v>0</v>
      </c>
      <c r="T431" s="64">
        <f t="shared" si="3"/>
        <v>0</v>
      </c>
      <c r="U431" s="64" t="str">
        <f t="shared" si="4"/>
        <v>0</v>
      </c>
      <c r="V431" s="64">
        <f t="shared" si="5"/>
        <v>0</v>
      </c>
      <c r="W431" s="64" t="str">
        <f t="shared" si="6"/>
        <v>0</v>
      </c>
      <c r="X431" s="64">
        <f t="shared" si="7"/>
        <v>0</v>
      </c>
      <c r="Y431" s="64" t="str">
        <f t="shared" si="8"/>
        <v>0</v>
      </c>
      <c r="Z431" s="64">
        <f t="shared" si="9"/>
        <v>0</v>
      </c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15.75" customHeight="1">
      <c r="A432" s="90">
        <v>43860.45847326389</v>
      </c>
      <c r="B432" s="70">
        <f>Parâmetros!G421*0.04*46.0055</f>
        <v>12.237463</v>
      </c>
      <c r="C432" s="85">
        <f t="shared" si="154"/>
        <v>12.237463</v>
      </c>
      <c r="D432" s="89">
        <f t="shared" si="155"/>
        <v>2.4474925999999999</v>
      </c>
      <c r="E432" s="53" t="str">
        <f t="shared" si="156"/>
        <v>1</v>
      </c>
      <c r="F432" s="62">
        <f t="shared" si="157"/>
        <v>-142.06847357500001</v>
      </c>
      <c r="G432" s="53" t="str">
        <f t="shared" si="158"/>
        <v>0</v>
      </c>
      <c r="H432" s="62">
        <f t="shared" si="159"/>
        <v>-30.034236787500006</v>
      </c>
      <c r="I432" s="53" t="str">
        <f t="shared" si="160"/>
        <v>0</v>
      </c>
      <c r="J432" s="62">
        <f t="shared" si="161"/>
        <v>90.983653798765431</v>
      </c>
      <c r="K432" s="53" t="str">
        <f t="shared" si="162"/>
        <v>0</v>
      </c>
      <c r="L432" s="62">
        <f t="shared" si="163"/>
        <v>82.648672552941179</v>
      </c>
      <c r="M432" s="66" t="str">
        <f t="shared" si="164"/>
        <v>0</v>
      </c>
      <c r="N432" s="69">
        <f t="shared" si="165"/>
        <v>2.4474925999999999</v>
      </c>
      <c r="O432" s="70">
        <v>260</v>
      </c>
      <c r="P432" s="3"/>
      <c r="Q432" s="64" t="str">
        <f t="shared" si="0"/>
        <v>1</v>
      </c>
      <c r="R432" s="64">
        <f t="shared" si="1"/>
        <v>1</v>
      </c>
      <c r="S432" s="64" t="str">
        <f t="shared" si="2"/>
        <v>0</v>
      </c>
      <c r="T432" s="64">
        <f t="shared" si="3"/>
        <v>0</v>
      </c>
      <c r="U432" s="64" t="str">
        <f t="shared" si="4"/>
        <v>0</v>
      </c>
      <c r="V432" s="64">
        <f t="shared" si="5"/>
        <v>0</v>
      </c>
      <c r="W432" s="64" t="str">
        <f t="shared" si="6"/>
        <v>0</v>
      </c>
      <c r="X432" s="64">
        <f t="shared" si="7"/>
        <v>0</v>
      </c>
      <c r="Y432" s="64" t="str">
        <f t="shared" si="8"/>
        <v>0</v>
      </c>
      <c r="Z432" s="64">
        <f t="shared" si="9"/>
        <v>0</v>
      </c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15.75" customHeight="1">
      <c r="A433" s="90">
        <v>43860.500139988428</v>
      </c>
      <c r="B433" s="70">
        <f>Parâmetros!G422*0.04*46.0055</f>
        <v>10.949309</v>
      </c>
      <c r="C433" s="85">
        <f t="shared" si="154"/>
        <v>10.949309</v>
      </c>
      <c r="D433" s="89">
        <f t="shared" si="155"/>
        <v>2.1898618000000001</v>
      </c>
      <c r="E433" s="53" t="str">
        <f t="shared" si="156"/>
        <v>1</v>
      </c>
      <c r="F433" s="62">
        <f t="shared" si="157"/>
        <v>-143.32442372499997</v>
      </c>
      <c r="G433" s="53" t="str">
        <f t="shared" si="158"/>
        <v>0</v>
      </c>
      <c r="H433" s="62">
        <f t="shared" si="159"/>
        <v>-30.662211862499987</v>
      </c>
      <c r="I433" s="53" t="str">
        <f t="shared" si="160"/>
        <v>0</v>
      </c>
      <c r="J433" s="62">
        <f t="shared" si="161"/>
        <v>90.858019025925927</v>
      </c>
      <c r="K433" s="53" t="str">
        <f t="shared" si="162"/>
        <v>0</v>
      </c>
      <c r="L433" s="62">
        <f t="shared" si="163"/>
        <v>82.512279776470606</v>
      </c>
      <c r="M433" s="66" t="str">
        <f t="shared" si="164"/>
        <v>0</v>
      </c>
      <c r="N433" s="69">
        <f t="shared" si="165"/>
        <v>2.1898618000000001</v>
      </c>
      <c r="O433" s="70">
        <v>260</v>
      </c>
      <c r="P433" s="3"/>
      <c r="Q433" s="64" t="str">
        <f t="shared" si="0"/>
        <v>1</v>
      </c>
      <c r="R433" s="64">
        <f t="shared" si="1"/>
        <v>1</v>
      </c>
      <c r="S433" s="64" t="str">
        <f t="shared" si="2"/>
        <v>0</v>
      </c>
      <c r="T433" s="64">
        <f t="shared" si="3"/>
        <v>0</v>
      </c>
      <c r="U433" s="64" t="str">
        <f t="shared" si="4"/>
        <v>0</v>
      </c>
      <c r="V433" s="64">
        <f t="shared" si="5"/>
        <v>0</v>
      </c>
      <c r="W433" s="64" t="str">
        <f t="shared" si="6"/>
        <v>0</v>
      </c>
      <c r="X433" s="64">
        <f t="shared" si="7"/>
        <v>0</v>
      </c>
      <c r="Y433" s="64" t="str">
        <f t="shared" si="8"/>
        <v>0</v>
      </c>
      <c r="Z433" s="64">
        <f t="shared" si="9"/>
        <v>0</v>
      </c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15.75" customHeight="1">
      <c r="A434" s="90">
        <v>43860.541806712965</v>
      </c>
      <c r="B434" s="70">
        <f>Parâmetros!G423*0.04*46.0055</f>
        <v>10.6364716</v>
      </c>
      <c r="C434" s="85">
        <f t="shared" si="154"/>
        <v>10.6364716</v>
      </c>
      <c r="D434" s="89">
        <f t="shared" si="155"/>
        <v>2.1272943199999998</v>
      </c>
      <c r="E434" s="53" t="str">
        <f t="shared" si="156"/>
        <v>1</v>
      </c>
      <c r="F434" s="62">
        <f t="shared" si="157"/>
        <v>-143.62944019000003</v>
      </c>
      <c r="G434" s="53" t="str">
        <f t="shared" si="158"/>
        <v>0</v>
      </c>
      <c r="H434" s="62">
        <f t="shared" si="159"/>
        <v>-30.814720095000013</v>
      </c>
      <c r="I434" s="53" t="str">
        <f t="shared" si="160"/>
        <v>0</v>
      </c>
      <c r="J434" s="62">
        <f t="shared" si="161"/>
        <v>90.827507723950617</v>
      </c>
      <c r="K434" s="53" t="str">
        <f t="shared" si="162"/>
        <v>0</v>
      </c>
      <c r="L434" s="62">
        <f t="shared" si="163"/>
        <v>82.479155816470595</v>
      </c>
      <c r="M434" s="66" t="str">
        <f t="shared" si="164"/>
        <v>0</v>
      </c>
      <c r="N434" s="69">
        <f t="shared" si="165"/>
        <v>2.1272943199999998</v>
      </c>
      <c r="O434" s="70">
        <v>260</v>
      </c>
      <c r="P434" s="3"/>
      <c r="Q434" s="64" t="str">
        <f t="shared" si="0"/>
        <v>1</v>
      </c>
      <c r="R434" s="64">
        <f t="shared" si="1"/>
        <v>1</v>
      </c>
      <c r="S434" s="64" t="str">
        <f t="shared" si="2"/>
        <v>0</v>
      </c>
      <c r="T434" s="64">
        <f t="shared" si="3"/>
        <v>0</v>
      </c>
      <c r="U434" s="64" t="str">
        <f t="shared" si="4"/>
        <v>0</v>
      </c>
      <c r="V434" s="64">
        <f t="shared" si="5"/>
        <v>0</v>
      </c>
      <c r="W434" s="64" t="str">
        <f t="shared" si="6"/>
        <v>0</v>
      </c>
      <c r="X434" s="64">
        <f t="shared" si="7"/>
        <v>0</v>
      </c>
      <c r="Y434" s="64" t="str">
        <f t="shared" si="8"/>
        <v>0</v>
      </c>
      <c r="Z434" s="64">
        <f t="shared" si="9"/>
        <v>0</v>
      </c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15.75" customHeight="1">
      <c r="A435" s="90">
        <v>43860.583473437502</v>
      </c>
      <c r="B435" s="70">
        <f>Parâmetros!G424*0.04*46.0055</f>
        <v>9.4955351999999991</v>
      </c>
      <c r="C435" s="85">
        <f t="shared" si="154"/>
        <v>9.4955351999999991</v>
      </c>
      <c r="D435" s="89">
        <f t="shared" si="155"/>
        <v>1.8991070399999999</v>
      </c>
      <c r="E435" s="53" t="str">
        <f t="shared" si="156"/>
        <v>1</v>
      </c>
      <c r="F435" s="62">
        <f t="shared" si="157"/>
        <v>-144.74185317999999</v>
      </c>
      <c r="G435" s="53" t="str">
        <f t="shared" si="158"/>
        <v>0</v>
      </c>
      <c r="H435" s="62">
        <f t="shared" si="159"/>
        <v>-31.370926589999996</v>
      </c>
      <c r="I435" s="53" t="str">
        <f t="shared" si="160"/>
        <v>0</v>
      </c>
      <c r="J435" s="62">
        <f t="shared" si="161"/>
        <v>90.716231210864194</v>
      </c>
      <c r="K435" s="53" t="str">
        <f t="shared" si="162"/>
        <v>0</v>
      </c>
      <c r="L435" s="62">
        <f t="shared" si="163"/>
        <v>82.358350785882351</v>
      </c>
      <c r="M435" s="66" t="str">
        <f t="shared" si="164"/>
        <v>0</v>
      </c>
      <c r="N435" s="69">
        <f t="shared" si="165"/>
        <v>1.8991070399999999</v>
      </c>
      <c r="O435" s="70">
        <v>260</v>
      </c>
      <c r="P435" s="3"/>
      <c r="Q435" s="64" t="str">
        <f t="shared" si="0"/>
        <v>1</v>
      </c>
      <c r="R435" s="64">
        <f t="shared" si="1"/>
        <v>1</v>
      </c>
      <c r="S435" s="64" t="str">
        <f t="shared" si="2"/>
        <v>0</v>
      </c>
      <c r="T435" s="64">
        <f t="shared" si="3"/>
        <v>0</v>
      </c>
      <c r="U435" s="64" t="str">
        <f t="shared" si="4"/>
        <v>0</v>
      </c>
      <c r="V435" s="64">
        <f t="shared" si="5"/>
        <v>0</v>
      </c>
      <c r="W435" s="64" t="str">
        <f t="shared" si="6"/>
        <v>0</v>
      </c>
      <c r="X435" s="64">
        <f t="shared" si="7"/>
        <v>0</v>
      </c>
      <c r="Y435" s="64" t="str">
        <f t="shared" si="8"/>
        <v>0</v>
      </c>
      <c r="Z435" s="64">
        <f t="shared" si="9"/>
        <v>0</v>
      </c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15.75" customHeight="1">
      <c r="A436" s="90">
        <v>43860.625140162039</v>
      </c>
      <c r="B436" s="70">
        <f>Parâmetros!G425*0.04*46.0055</f>
        <v>9.3483175999999997</v>
      </c>
      <c r="C436" s="85">
        <f t="shared" si="154"/>
        <v>9.3483175999999997</v>
      </c>
      <c r="D436" s="89">
        <f t="shared" si="155"/>
        <v>1.86966352</v>
      </c>
      <c r="E436" s="53" t="str">
        <f t="shared" si="156"/>
        <v>1</v>
      </c>
      <c r="F436" s="62">
        <f t="shared" si="157"/>
        <v>-144.88539033999999</v>
      </c>
      <c r="G436" s="53" t="str">
        <f t="shared" si="158"/>
        <v>0</v>
      </c>
      <c r="H436" s="62">
        <f t="shared" si="159"/>
        <v>-31.442695169999993</v>
      </c>
      <c r="I436" s="53" t="str">
        <f t="shared" si="160"/>
        <v>0</v>
      </c>
      <c r="J436" s="62">
        <f t="shared" si="161"/>
        <v>90.701872951111113</v>
      </c>
      <c r="K436" s="53" t="str">
        <f t="shared" si="162"/>
        <v>0</v>
      </c>
      <c r="L436" s="62">
        <f t="shared" si="163"/>
        <v>82.342763040000008</v>
      </c>
      <c r="M436" s="66" t="str">
        <f t="shared" si="164"/>
        <v>0</v>
      </c>
      <c r="N436" s="69">
        <f t="shared" si="165"/>
        <v>1.86966352</v>
      </c>
      <c r="O436" s="70">
        <v>260</v>
      </c>
      <c r="P436" s="3"/>
      <c r="Q436" s="64" t="str">
        <f t="shared" si="0"/>
        <v>1</v>
      </c>
      <c r="R436" s="64">
        <f t="shared" si="1"/>
        <v>1</v>
      </c>
      <c r="S436" s="64" t="str">
        <f t="shared" si="2"/>
        <v>0</v>
      </c>
      <c r="T436" s="64">
        <f t="shared" si="3"/>
        <v>0</v>
      </c>
      <c r="U436" s="64" t="str">
        <f t="shared" si="4"/>
        <v>0</v>
      </c>
      <c r="V436" s="64">
        <f t="shared" si="5"/>
        <v>0</v>
      </c>
      <c r="W436" s="64" t="str">
        <f t="shared" si="6"/>
        <v>0</v>
      </c>
      <c r="X436" s="64">
        <f t="shared" si="7"/>
        <v>0</v>
      </c>
      <c r="Y436" s="64" t="str">
        <f t="shared" si="8"/>
        <v>0</v>
      </c>
      <c r="Z436" s="64">
        <f t="shared" si="9"/>
        <v>0</v>
      </c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15.75" customHeight="1">
      <c r="A437" s="90">
        <v>43860.666806886577</v>
      </c>
      <c r="B437" s="70">
        <f>Parâmetros!G426*0.04*46.0055</f>
        <v>10.0107968</v>
      </c>
      <c r="C437" s="85">
        <f t="shared" si="154"/>
        <v>10.0107968</v>
      </c>
      <c r="D437" s="89">
        <f t="shared" si="155"/>
        <v>2.0021593599999998</v>
      </c>
      <c r="E437" s="53" t="str">
        <f t="shared" si="156"/>
        <v>1</v>
      </c>
      <c r="F437" s="62">
        <f t="shared" si="157"/>
        <v>-144.23947311999999</v>
      </c>
      <c r="G437" s="53" t="str">
        <f t="shared" si="158"/>
        <v>0</v>
      </c>
      <c r="H437" s="62">
        <f t="shared" si="159"/>
        <v>-31.119736559999993</v>
      </c>
      <c r="I437" s="53" t="str">
        <f t="shared" si="160"/>
        <v>0</v>
      </c>
      <c r="J437" s="62">
        <f t="shared" si="161"/>
        <v>90.766485119999999</v>
      </c>
      <c r="K437" s="53" t="str">
        <f t="shared" si="162"/>
        <v>0</v>
      </c>
      <c r="L437" s="62">
        <f t="shared" si="163"/>
        <v>82.4129078964706</v>
      </c>
      <c r="M437" s="66" t="str">
        <f t="shared" si="164"/>
        <v>0</v>
      </c>
      <c r="N437" s="69">
        <f t="shared" si="165"/>
        <v>2.0021593599999998</v>
      </c>
      <c r="O437" s="70">
        <v>260</v>
      </c>
      <c r="P437" s="3"/>
      <c r="Q437" s="64" t="str">
        <f t="shared" si="0"/>
        <v>1</v>
      </c>
      <c r="R437" s="64">
        <f t="shared" si="1"/>
        <v>1</v>
      </c>
      <c r="S437" s="64" t="str">
        <f t="shared" si="2"/>
        <v>0</v>
      </c>
      <c r="T437" s="64">
        <f t="shared" si="3"/>
        <v>0</v>
      </c>
      <c r="U437" s="64" t="str">
        <f t="shared" si="4"/>
        <v>0</v>
      </c>
      <c r="V437" s="64">
        <f t="shared" si="5"/>
        <v>0</v>
      </c>
      <c r="W437" s="64" t="str">
        <f t="shared" si="6"/>
        <v>0</v>
      </c>
      <c r="X437" s="64">
        <f t="shared" si="7"/>
        <v>0</v>
      </c>
      <c r="Y437" s="64" t="str">
        <f t="shared" si="8"/>
        <v>0</v>
      </c>
      <c r="Z437" s="64">
        <f t="shared" si="9"/>
        <v>0</v>
      </c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15.75" customHeight="1">
      <c r="A438" s="90">
        <v>43860.708473611114</v>
      </c>
      <c r="B438" s="70">
        <f>Parâmetros!G427*0.04*46.0055</f>
        <v>9.8267748000000008</v>
      </c>
      <c r="C438" s="85">
        <f t="shared" si="154"/>
        <v>9.8267748000000008</v>
      </c>
      <c r="D438" s="89">
        <f t="shared" si="155"/>
        <v>1.96535496</v>
      </c>
      <c r="E438" s="53" t="str">
        <f t="shared" si="156"/>
        <v>1</v>
      </c>
      <c r="F438" s="62">
        <f t="shared" si="157"/>
        <v>-144.41889456999999</v>
      </c>
      <c r="G438" s="53" t="str">
        <f t="shared" si="158"/>
        <v>0</v>
      </c>
      <c r="H438" s="62">
        <f t="shared" si="159"/>
        <v>-31.209447284999996</v>
      </c>
      <c r="I438" s="53" t="str">
        <f t="shared" si="160"/>
        <v>0</v>
      </c>
      <c r="J438" s="62">
        <f t="shared" si="161"/>
        <v>90.748537295308637</v>
      </c>
      <c r="K438" s="53" t="str">
        <f t="shared" si="162"/>
        <v>0</v>
      </c>
      <c r="L438" s="62">
        <f t="shared" si="163"/>
        <v>82.393423214117647</v>
      </c>
      <c r="M438" s="66" t="str">
        <f t="shared" si="164"/>
        <v>0</v>
      </c>
      <c r="N438" s="69">
        <f t="shared" si="165"/>
        <v>1.96535496</v>
      </c>
      <c r="O438" s="70">
        <v>260</v>
      </c>
      <c r="P438" s="3"/>
      <c r="Q438" s="64" t="str">
        <f t="shared" si="0"/>
        <v>1</v>
      </c>
      <c r="R438" s="64">
        <f t="shared" si="1"/>
        <v>1</v>
      </c>
      <c r="S438" s="64" t="str">
        <f t="shared" si="2"/>
        <v>0</v>
      </c>
      <c r="T438" s="64">
        <f t="shared" si="3"/>
        <v>0</v>
      </c>
      <c r="U438" s="64" t="str">
        <f t="shared" si="4"/>
        <v>0</v>
      </c>
      <c r="V438" s="64">
        <f t="shared" si="5"/>
        <v>0</v>
      </c>
      <c r="W438" s="64" t="str">
        <f t="shared" si="6"/>
        <v>0</v>
      </c>
      <c r="X438" s="64">
        <f t="shared" si="7"/>
        <v>0</v>
      </c>
      <c r="Y438" s="64" t="str">
        <f t="shared" si="8"/>
        <v>0</v>
      </c>
      <c r="Z438" s="64">
        <f t="shared" si="9"/>
        <v>0</v>
      </c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15.75" customHeight="1">
      <c r="A439" s="90">
        <v>43860.750140335651</v>
      </c>
      <c r="B439" s="70">
        <f>Parâmetros!G428*0.04*46.0055</f>
        <v>13.7280412</v>
      </c>
      <c r="C439" s="85">
        <f t="shared" si="154"/>
        <v>13.7280412</v>
      </c>
      <c r="D439" s="89">
        <f t="shared" si="155"/>
        <v>2.7456082399999997</v>
      </c>
      <c r="E439" s="53" t="str">
        <f t="shared" si="156"/>
        <v>1</v>
      </c>
      <c r="F439" s="62">
        <f t="shared" si="157"/>
        <v>-140.61515982999998</v>
      </c>
      <c r="G439" s="53" t="str">
        <f t="shared" si="158"/>
        <v>0</v>
      </c>
      <c r="H439" s="62">
        <f t="shared" si="159"/>
        <v>-29.307579914999991</v>
      </c>
      <c r="I439" s="53" t="str">
        <f t="shared" si="160"/>
        <v>0</v>
      </c>
      <c r="J439" s="62">
        <f t="shared" si="161"/>
        <v>91.12903117876543</v>
      </c>
      <c r="K439" s="53" t="str">
        <f t="shared" si="162"/>
        <v>0</v>
      </c>
      <c r="L439" s="62">
        <f t="shared" si="163"/>
        <v>82.806498480000002</v>
      </c>
      <c r="M439" s="66" t="str">
        <f t="shared" si="164"/>
        <v>0</v>
      </c>
      <c r="N439" s="69">
        <f t="shared" si="165"/>
        <v>2.7456082399999997</v>
      </c>
      <c r="O439" s="70">
        <v>260</v>
      </c>
      <c r="P439" s="3"/>
      <c r="Q439" s="64" t="str">
        <f t="shared" si="0"/>
        <v>1</v>
      </c>
      <c r="R439" s="64">
        <f t="shared" si="1"/>
        <v>1</v>
      </c>
      <c r="S439" s="64" t="str">
        <f t="shared" si="2"/>
        <v>0</v>
      </c>
      <c r="T439" s="64">
        <f t="shared" si="3"/>
        <v>0</v>
      </c>
      <c r="U439" s="64" t="str">
        <f t="shared" si="4"/>
        <v>0</v>
      </c>
      <c r="V439" s="64">
        <f t="shared" si="5"/>
        <v>0</v>
      </c>
      <c r="W439" s="64" t="str">
        <f t="shared" si="6"/>
        <v>0</v>
      </c>
      <c r="X439" s="64">
        <f t="shared" si="7"/>
        <v>0</v>
      </c>
      <c r="Y439" s="64" t="str">
        <f t="shared" si="8"/>
        <v>0</v>
      </c>
      <c r="Z439" s="64">
        <f t="shared" si="9"/>
        <v>0</v>
      </c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15.75" customHeight="1">
      <c r="A440" s="90">
        <v>43860.791807060188</v>
      </c>
      <c r="B440" s="70">
        <f>Parâmetros!G429*0.04*46.0055</f>
        <v>15.954707399999998</v>
      </c>
      <c r="C440" s="85">
        <f t="shared" si="154"/>
        <v>15.954707399999998</v>
      </c>
      <c r="D440" s="89">
        <f t="shared" si="155"/>
        <v>3.1909414799999998</v>
      </c>
      <c r="E440" s="53" t="str">
        <f t="shared" si="156"/>
        <v>1</v>
      </c>
      <c r="F440" s="62">
        <f t="shared" si="157"/>
        <v>-138.44416028500001</v>
      </c>
      <c r="G440" s="53" t="str">
        <f t="shared" si="158"/>
        <v>0</v>
      </c>
      <c r="H440" s="62">
        <f t="shared" si="159"/>
        <v>-28.222080142500005</v>
      </c>
      <c r="I440" s="53" t="str">
        <f t="shared" si="160"/>
        <v>0</v>
      </c>
      <c r="J440" s="62">
        <f t="shared" si="161"/>
        <v>91.346199857530863</v>
      </c>
      <c r="K440" s="53" t="str">
        <f t="shared" si="162"/>
        <v>0</v>
      </c>
      <c r="L440" s="62">
        <f t="shared" si="163"/>
        <v>83.042263136470581</v>
      </c>
      <c r="M440" s="66" t="str">
        <f t="shared" si="164"/>
        <v>0</v>
      </c>
      <c r="N440" s="69">
        <f t="shared" si="165"/>
        <v>3.1909414799999998</v>
      </c>
      <c r="O440" s="70">
        <v>260</v>
      </c>
      <c r="P440" s="3"/>
      <c r="Q440" s="64" t="str">
        <f t="shared" si="0"/>
        <v>1</v>
      </c>
      <c r="R440" s="64">
        <f t="shared" si="1"/>
        <v>1</v>
      </c>
      <c r="S440" s="64" t="str">
        <f t="shared" si="2"/>
        <v>0</v>
      </c>
      <c r="T440" s="64">
        <f t="shared" si="3"/>
        <v>0</v>
      </c>
      <c r="U440" s="64" t="str">
        <f t="shared" si="4"/>
        <v>0</v>
      </c>
      <c r="V440" s="64">
        <f t="shared" si="5"/>
        <v>0</v>
      </c>
      <c r="W440" s="64" t="str">
        <f t="shared" si="6"/>
        <v>0</v>
      </c>
      <c r="X440" s="64">
        <f t="shared" si="7"/>
        <v>0</v>
      </c>
      <c r="Y440" s="64" t="str">
        <f t="shared" si="8"/>
        <v>0</v>
      </c>
      <c r="Z440" s="64">
        <f t="shared" si="9"/>
        <v>0</v>
      </c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15.75" customHeight="1">
      <c r="A441" s="90">
        <v>43860.833473784725</v>
      </c>
      <c r="B441" s="70">
        <f>Parâmetros!G430*0.04*46.0055</f>
        <v>15.3290326</v>
      </c>
      <c r="C441" s="85">
        <f t="shared" si="154"/>
        <v>15.3290326</v>
      </c>
      <c r="D441" s="89">
        <f t="shared" si="155"/>
        <v>3.0658065200000002</v>
      </c>
      <c r="E441" s="53" t="str">
        <f t="shared" si="156"/>
        <v>1</v>
      </c>
      <c r="F441" s="62">
        <f t="shared" si="157"/>
        <v>-139.054193215</v>
      </c>
      <c r="G441" s="53" t="str">
        <f t="shared" si="158"/>
        <v>0</v>
      </c>
      <c r="H441" s="62">
        <f t="shared" si="159"/>
        <v>-28.527096607499999</v>
      </c>
      <c r="I441" s="53" t="str">
        <f t="shared" si="160"/>
        <v>0</v>
      </c>
      <c r="J441" s="62">
        <f t="shared" si="161"/>
        <v>91.285177253580244</v>
      </c>
      <c r="K441" s="53" t="str">
        <f t="shared" si="162"/>
        <v>0</v>
      </c>
      <c r="L441" s="62">
        <f t="shared" si="163"/>
        <v>82.976015216470586</v>
      </c>
      <c r="M441" s="66" t="str">
        <f t="shared" si="164"/>
        <v>0</v>
      </c>
      <c r="N441" s="69">
        <f t="shared" si="165"/>
        <v>3.0658065200000002</v>
      </c>
      <c r="O441" s="70">
        <v>260</v>
      </c>
      <c r="P441" s="3"/>
      <c r="Q441" s="64" t="str">
        <f t="shared" si="0"/>
        <v>1</v>
      </c>
      <c r="R441" s="64">
        <f t="shared" si="1"/>
        <v>1</v>
      </c>
      <c r="S441" s="64" t="str">
        <f t="shared" si="2"/>
        <v>0</v>
      </c>
      <c r="T441" s="64">
        <f t="shared" si="3"/>
        <v>0</v>
      </c>
      <c r="U441" s="64" t="str">
        <f t="shared" si="4"/>
        <v>0</v>
      </c>
      <c r="V441" s="64">
        <f t="shared" si="5"/>
        <v>0</v>
      </c>
      <c r="W441" s="64" t="str">
        <f t="shared" si="6"/>
        <v>0</v>
      </c>
      <c r="X441" s="64">
        <f t="shared" si="7"/>
        <v>0</v>
      </c>
      <c r="Y441" s="64" t="str">
        <f t="shared" si="8"/>
        <v>0</v>
      </c>
      <c r="Z441" s="64">
        <f t="shared" si="9"/>
        <v>0</v>
      </c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15.75" customHeight="1">
      <c r="A442" s="90">
        <v>43860.875140509263</v>
      </c>
      <c r="B442" s="70">
        <f>Parâmetros!G431*0.04*46.0055</f>
        <v>13.047159800000001</v>
      </c>
      <c r="C442" s="85">
        <f t="shared" si="154"/>
        <v>13.047159800000001</v>
      </c>
      <c r="D442" s="89">
        <f t="shared" si="155"/>
        <v>2.6094319600000002</v>
      </c>
      <c r="E442" s="53" t="str">
        <f t="shared" si="156"/>
        <v>1</v>
      </c>
      <c r="F442" s="62">
        <f t="shared" si="157"/>
        <v>-141.27901919499999</v>
      </c>
      <c r="G442" s="53" t="str">
        <f t="shared" si="158"/>
        <v>0</v>
      </c>
      <c r="H442" s="62">
        <f t="shared" si="159"/>
        <v>-29.639509597499995</v>
      </c>
      <c r="I442" s="53" t="str">
        <f t="shared" si="160"/>
        <v>0</v>
      </c>
      <c r="J442" s="62">
        <f t="shared" si="161"/>
        <v>91.062624227407412</v>
      </c>
      <c r="K442" s="53" t="str">
        <f t="shared" si="162"/>
        <v>0</v>
      </c>
      <c r="L442" s="62">
        <f t="shared" si="163"/>
        <v>82.734405155294098</v>
      </c>
      <c r="M442" s="66" t="str">
        <f t="shared" si="164"/>
        <v>0</v>
      </c>
      <c r="N442" s="69">
        <f t="shared" si="165"/>
        <v>2.6094319600000002</v>
      </c>
      <c r="O442" s="70">
        <v>260</v>
      </c>
      <c r="P442" s="3"/>
      <c r="Q442" s="64" t="str">
        <f t="shared" si="0"/>
        <v>1</v>
      </c>
      <c r="R442" s="64">
        <f t="shared" si="1"/>
        <v>1</v>
      </c>
      <c r="S442" s="64" t="str">
        <f t="shared" si="2"/>
        <v>0</v>
      </c>
      <c r="T442" s="64">
        <f t="shared" si="3"/>
        <v>0</v>
      </c>
      <c r="U442" s="64" t="str">
        <f t="shared" si="4"/>
        <v>0</v>
      </c>
      <c r="V442" s="64">
        <f t="shared" si="5"/>
        <v>0</v>
      </c>
      <c r="W442" s="64" t="str">
        <f t="shared" si="6"/>
        <v>0</v>
      </c>
      <c r="X442" s="64">
        <f t="shared" si="7"/>
        <v>0</v>
      </c>
      <c r="Y442" s="64" t="str">
        <f t="shared" si="8"/>
        <v>0</v>
      </c>
      <c r="Z442" s="64">
        <f t="shared" si="9"/>
        <v>0</v>
      </c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15.75" customHeight="1">
      <c r="A443" s="90">
        <v>43860.9168072338</v>
      </c>
      <c r="B443" s="70">
        <f>Parâmetros!G432*0.04*46.0055</f>
        <v>13.4152038</v>
      </c>
      <c r="C443" s="85">
        <f t="shared" si="154"/>
        <v>13.4152038</v>
      </c>
      <c r="D443" s="89">
        <f t="shared" si="155"/>
        <v>2.6830407599999999</v>
      </c>
      <c r="E443" s="53" t="str">
        <f t="shared" si="156"/>
        <v>1</v>
      </c>
      <c r="F443" s="62">
        <f t="shared" si="157"/>
        <v>-140.920176295</v>
      </c>
      <c r="G443" s="53" t="str">
        <f t="shared" si="158"/>
        <v>0</v>
      </c>
      <c r="H443" s="62">
        <f t="shared" si="159"/>
        <v>-29.460088147500002</v>
      </c>
      <c r="I443" s="53" t="str">
        <f t="shared" si="160"/>
        <v>0</v>
      </c>
      <c r="J443" s="62">
        <f t="shared" si="161"/>
        <v>91.098519876790121</v>
      </c>
      <c r="K443" s="53" t="str">
        <f t="shared" si="162"/>
        <v>0</v>
      </c>
      <c r="L443" s="62">
        <f t="shared" si="163"/>
        <v>82.77337451999999</v>
      </c>
      <c r="M443" s="66" t="str">
        <f t="shared" si="164"/>
        <v>0</v>
      </c>
      <c r="N443" s="69">
        <f t="shared" si="165"/>
        <v>2.6830407599999999</v>
      </c>
      <c r="O443" s="70">
        <v>260</v>
      </c>
      <c r="P443" s="3"/>
      <c r="Q443" s="64" t="str">
        <f t="shared" si="0"/>
        <v>1</v>
      </c>
      <c r="R443" s="64">
        <f t="shared" si="1"/>
        <v>1</v>
      </c>
      <c r="S443" s="64" t="str">
        <f t="shared" si="2"/>
        <v>0</v>
      </c>
      <c r="T443" s="64">
        <f t="shared" si="3"/>
        <v>0</v>
      </c>
      <c r="U443" s="64" t="str">
        <f t="shared" si="4"/>
        <v>0</v>
      </c>
      <c r="V443" s="64">
        <f t="shared" si="5"/>
        <v>0</v>
      </c>
      <c r="W443" s="64" t="str">
        <f t="shared" si="6"/>
        <v>0</v>
      </c>
      <c r="X443" s="64">
        <f t="shared" si="7"/>
        <v>0</v>
      </c>
      <c r="Y443" s="64" t="str">
        <f t="shared" si="8"/>
        <v>0</v>
      </c>
      <c r="Z443" s="64">
        <f t="shared" si="9"/>
        <v>0</v>
      </c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15.75" customHeight="1">
      <c r="A444" s="90">
        <v>43860.95847395833</v>
      </c>
      <c r="B444" s="70">
        <f>Parâmetros!G433*0.04*46.0055</f>
        <v>13.359997199999999</v>
      </c>
      <c r="C444" s="85">
        <f t="shared" si="154"/>
        <v>13.359997199999999</v>
      </c>
      <c r="D444" s="89">
        <f t="shared" si="155"/>
        <v>2.6719994399999996</v>
      </c>
      <c r="E444" s="53" t="str">
        <f t="shared" si="156"/>
        <v>1</v>
      </c>
      <c r="F444" s="62">
        <f t="shared" si="157"/>
        <v>-140.97400273</v>
      </c>
      <c r="G444" s="53" t="str">
        <f t="shared" si="158"/>
        <v>0</v>
      </c>
      <c r="H444" s="62">
        <f t="shared" si="159"/>
        <v>-29.487001364999998</v>
      </c>
      <c r="I444" s="53" t="str">
        <f t="shared" si="160"/>
        <v>0</v>
      </c>
      <c r="J444" s="62">
        <f t="shared" si="161"/>
        <v>91.093135529382721</v>
      </c>
      <c r="K444" s="53" t="str">
        <f t="shared" si="162"/>
        <v>0</v>
      </c>
      <c r="L444" s="62">
        <f t="shared" si="163"/>
        <v>82.76752911529411</v>
      </c>
      <c r="M444" s="66" t="str">
        <f t="shared" si="164"/>
        <v>0</v>
      </c>
      <c r="N444" s="69">
        <f t="shared" si="165"/>
        <v>2.6719994399999996</v>
      </c>
      <c r="O444" s="70">
        <v>260</v>
      </c>
      <c r="P444" s="3"/>
      <c r="Q444" s="64" t="str">
        <f t="shared" si="0"/>
        <v>1</v>
      </c>
      <c r="R444" s="64">
        <f t="shared" si="1"/>
        <v>1</v>
      </c>
      <c r="S444" s="64" t="str">
        <f t="shared" si="2"/>
        <v>0</v>
      </c>
      <c r="T444" s="64">
        <f t="shared" si="3"/>
        <v>0</v>
      </c>
      <c r="U444" s="64" t="str">
        <f t="shared" si="4"/>
        <v>0</v>
      </c>
      <c r="V444" s="64">
        <f t="shared" si="5"/>
        <v>0</v>
      </c>
      <c r="W444" s="64" t="str">
        <f t="shared" si="6"/>
        <v>0</v>
      </c>
      <c r="X444" s="64">
        <f t="shared" si="7"/>
        <v>0</v>
      </c>
      <c r="Y444" s="64" t="str">
        <f t="shared" si="8"/>
        <v>0</v>
      </c>
      <c r="Z444" s="64">
        <f t="shared" si="9"/>
        <v>0</v>
      </c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15.75" customHeight="1">
      <c r="A445" s="90">
        <v>43861.000140682867</v>
      </c>
      <c r="B445" s="70">
        <f>Parâmetros!G434*0.04*46.0055</f>
        <v>13.065561999999998</v>
      </c>
      <c r="C445" s="85">
        <f t="shared" si="154"/>
        <v>13.065561999999998</v>
      </c>
      <c r="D445" s="89">
        <f t="shared" si="155"/>
        <v>2.6131123999999994</v>
      </c>
      <c r="E445" s="53" t="str">
        <f t="shared" si="156"/>
        <v>1</v>
      </c>
      <c r="F445" s="62">
        <f t="shared" si="157"/>
        <v>-141.26107705000001</v>
      </c>
      <c r="G445" s="53" t="str">
        <f t="shared" si="158"/>
        <v>0</v>
      </c>
      <c r="H445" s="62">
        <f t="shared" si="159"/>
        <v>-29.630538525000006</v>
      </c>
      <c r="I445" s="53" t="str">
        <f t="shared" si="160"/>
        <v>0</v>
      </c>
      <c r="J445" s="62">
        <f t="shared" si="161"/>
        <v>91.064419009876545</v>
      </c>
      <c r="K445" s="53" t="str">
        <f t="shared" si="162"/>
        <v>0</v>
      </c>
      <c r="L445" s="62">
        <f t="shared" si="163"/>
        <v>82.736353623529411</v>
      </c>
      <c r="M445" s="66" t="str">
        <f t="shared" si="164"/>
        <v>0</v>
      </c>
      <c r="N445" s="69">
        <f t="shared" si="165"/>
        <v>2.6131123999999994</v>
      </c>
      <c r="O445" s="70">
        <v>260</v>
      </c>
      <c r="P445" s="3"/>
      <c r="Q445" s="64" t="str">
        <f t="shared" si="0"/>
        <v>1</v>
      </c>
      <c r="R445" s="64">
        <f t="shared" si="1"/>
        <v>1</v>
      </c>
      <c r="S445" s="64" t="str">
        <f t="shared" si="2"/>
        <v>0</v>
      </c>
      <c r="T445" s="64">
        <f t="shared" si="3"/>
        <v>0</v>
      </c>
      <c r="U445" s="64" t="str">
        <f t="shared" si="4"/>
        <v>0</v>
      </c>
      <c r="V445" s="64">
        <f t="shared" si="5"/>
        <v>0</v>
      </c>
      <c r="W445" s="64" t="str">
        <f t="shared" si="6"/>
        <v>0</v>
      </c>
      <c r="X445" s="64">
        <f t="shared" si="7"/>
        <v>0</v>
      </c>
      <c r="Y445" s="64" t="str">
        <f t="shared" si="8"/>
        <v>0</v>
      </c>
      <c r="Z445" s="64">
        <f t="shared" si="9"/>
        <v>0</v>
      </c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15.75" customHeight="1">
      <c r="A446" s="90">
        <v>43861.041807407404</v>
      </c>
      <c r="B446" s="70">
        <f>Parâmetros!G435*0.04*46.0055</f>
        <v>8.9066647999999997</v>
      </c>
      <c r="C446" s="85">
        <f t="shared" si="154"/>
        <v>8.9066647999999997</v>
      </c>
      <c r="D446" s="89">
        <f t="shared" si="155"/>
        <v>1.7813329599999999</v>
      </c>
      <c r="E446" s="53" t="str">
        <f t="shared" si="156"/>
        <v>1</v>
      </c>
      <c r="F446" s="62">
        <f t="shared" si="157"/>
        <v>-145.31600182</v>
      </c>
      <c r="G446" s="53" t="str">
        <f t="shared" si="158"/>
        <v>0</v>
      </c>
      <c r="H446" s="62">
        <f t="shared" si="159"/>
        <v>-31.658000909999998</v>
      </c>
      <c r="I446" s="53" t="str">
        <f t="shared" si="160"/>
        <v>0</v>
      </c>
      <c r="J446" s="62">
        <f t="shared" si="161"/>
        <v>90.658798171851856</v>
      </c>
      <c r="K446" s="53" t="str">
        <f t="shared" si="162"/>
        <v>0</v>
      </c>
      <c r="L446" s="62">
        <f t="shared" si="163"/>
        <v>82.295999802352952</v>
      </c>
      <c r="M446" s="66" t="str">
        <f t="shared" si="164"/>
        <v>0</v>
      </c>
      <c r="N446" s="69">
        <f t="shared" si="165"/>
        <v>1.7813329599999999</v>
      </c>
      <c r="O446" s="70">
        <v>260</v>
      </c>
      <c r="P446" s="3"/>
      <c r="Q446" s="64" t="str">
        <f t="shared" si="0"/>
        <v>1</v>
      </c>
      <c r="R446" s="64">
        <f t="shared" si="1"/>
        <v>1</v>
      </c>
      <c r="S446" s="64" t="str">
        <f t="shared" si="2"/>
        <v>0</v>
      </c>
      <c r="T446" s="64">
        <f t="shared" si="3"/>
        <v>0</v>
      </c>
      <c r="U446" s="64" t="str">
        <f t="shared" si="4"/>
        <v>0</v>
      </c>
      <c r="V446" s="64">
        <f t="shared" si="5"/>
        <v>0</v>
      </c>
      <c r="W446" s="64" t="str">
        <f t="shared" si="6"/>
        <v>0</v>
      </c>
      <c r="X446" s="64">
        <f t="shared" si="7"/>
        <v>0</v>
      </c>
      <c r="Y446" s="64" t="str">
        <f t="shared" si="8"/>
        <v>0</v>
      </c>
      <c r="Z446" s="64">
        <f t="shared" si="9"/>
        <v>0</v>
      </c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15.75" customHeight="1">
      <c r="A447" s="90">
        <v>43861.083474131941</v>
      </c>
      <c r="B447" s="70">
        <f>Parâmetros!G436*0.04*46.0055</f>
        <v>7.5080976000000001</v>
      </c>
      <c r="C447" s="85">
        <f t="shared" si="154"/>
        <v>7.5080976000000001</v>
      </c>
      <c r="D447" s="89">
        <f t="shared" si="155"/>
        <v>1.5016195200000002</v>
      </c>
      <c r="E447" s="53" t="str">
        <f t="shared" si="156"/>
        <v>1</v>
      </c>
      <c r="F447" s="62">
        <f t="shared" si="157"/>
        <v>-146.67960483999997</v>
      </c>
      <c r="G447" s="53" t="str">
        <f t="shared" si="158"/>
        <v>0</v>
      </c>
      <c r="H447" s="62">
        <f t="shared" si="159"/>
        <v>-32.339802419999984</v>
      </c>
      <c r="I447" s="53" t="str">
        <f t="shared" si="160"/>
        <v>0</v>
      </c>
      <c r="J447" s="62">
        <f t="shared" si="161"/>
        <v>90.522394704197524</v>
      </c>
      <c r="K447" s="53" t="str">
        <f t="shared" si="162"/>
        <v>0</v>
      </c>
      <c r="L447" s="62">
        <f t="shared" si="163"/>
        <v>82.147916216470577</v>
      </c>
      <c r="M447" s="66" t="str">
        <f t="shared" si="164"/>
        <v>0</v>
      </c>
      <c r="N447" s="69">
        <f t="shared" si="165"/>
        <v>1.5016195200000002</v>
      </c>
      <c r="O447" s="70">
        <v>260</v>
      </c>
      <c r="P447" s="3"/>
      <c r="Q447" s="64" t="str">
        <f t="shared" si="0"/>
        <v>1</v>
      </c>
      <c r="R447" s="64">
        <f t="shared" si="1"/>
        <v>1</v>
      </c>
      <c r="S447" s="64" t="str">
        <f t="shared" si="2"/>
        <v>0</v>
      </c>
      <c r="T447" s="64">
        <f t="shared" si="3"/>
        <v>0</v>
      </c>
      <c r="U447" s="64" t="str">
        <f t="shared" si="4"/>
        <v>0</v>
      </c>
      <c r="V447" s="64">
        <f t="shared" si="5"/>
        <v>0</v>
      </c>
      <c r="W447" s="64" t="str">
        <f t="shared" si="6"/>
        <v>0</v>
      </c>
      <c r="X447" s="64">
        <f t="shared" si="7"/>
        <v>0</v>
      </c>
      <c r="Y447" s="64" t="str">
        <f t="shared" si="8"/>
        <v>0</v>
      </c>
      <c r="Z447" s="64">
        <f t="shared" si="9"/>
        <v>0</v>
      </c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15.75" customHeight="1">
      <c r="A448" s="90">
        <v>43861.125140856479</v>
      </c>
      <c r="B448" s="70">
        <f>Parâmetros!G437*0.04*46.0055</f>
        <v>7.2320646000000002</v>
      </c>
      <c r="C448" s="85">
        <f t="shared" si="154"/>
        <v>7.2320646000000002</v>
      </c>
      <c r="D448" s="89">
        <f t="shared" si="155"/>
        <v>1.44641292</v>
      </c>
      <c r="E448" s="53" t="str">
        <f t="shared" si="156"/>
        <v>1</v>
      </c>
      <c r="F448" s="62">
        <f t="shared" si="157"/>
        <v>-146.94873701500001</v>
      </c>
      <c r="G448" s="53" t="str">
        <f t="shared" si="158"/>
        <v>0</v>
      </c>
      <c r="H448" s="62">
        <f t="shared" si="159"/>
        <v>-32.474368507500003</v>
      </c>
      <c r="I448" s="53" t="str">
        <f t="shared" si="160"/>
        <v>0</v>
      </c>
      <c r="J448" s="62">
        <f t="shared" si="161"/>
        <v>90.495472967160495</v>
      </c>
      <c r="K448" s="53" t="str">
        <f t="shared" si="162"/>
        <v>0</v>
      </c>
      <c r="L448" s="62">
        <f t="shared" si="163"/>
        <v>82.118689192941176</v>
      </c>
      <c r="M448" s="66" t="str">
        <f t="shared" si="164"/>
        <v>0</v>
      </c>
      <c r="N448" s="69">
        <f t="shared" si="165"/>
        <v>1.44641292</v>
      </c>
      <c r="O448" s="70">
        <v>260</v>
      </c>
      <c r="P448" s="3"/>
      <c r="Q448" s="64" t="str">
        <f t="shared" si="0"/>
        <v>1</v>
      </c>
      <c r="R448" s="64">
        <f t="shared" si="1"/>
        <v>1</v>
      </c>
      <c r="S448" s="64" t="str">
        <f t="shared" si="2"/>
        <v>0</v>
      </c>
      <c r="T448" s="64">
        <f t="shared" si="3"/>
        <v>0</v>
      </c>
      <c r="U448" s="64" t="str">
        <f t="shared" si="4"/>
        <v>0</v>
      </c>
      <c r="V448" s="64">
        <f t="shared" si="5"/>
        <v>0</v>
      </c>
      <c r="W448" s="64" t="str">
        <f t="shared" si="6"/>
        <v>0</v>
      </c>
      <c r="X448" s="64">
        <f t="shared" si="7"/>
        <v>0</v>
      </c>
      <c r="Y448" s="64" t="str">
        <f t="shared" si="8"/>
        <v>0</v>
      </c>
      <c r="Z448" s="64">
        <f t="shared" si="9"/>
        <v>0</v>
      </c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15.75" customHeight="1">
      <c r="A449" s="90">
        <v>43861.166807581016</v>
      </c>
      <c r="B449" s="70">
        <f>Parâmetros!G438*0.04*46.0055</f>
        <v>6.6615964000000005</v>
      </c>
      <c r="C449" s="85">
        <f t="shared" si="154"/>
        <v>6.6615964000000005</v>
      </c>
      <c r="D449" s="89">
        <f t="shared" si="155"/>
        <v>1.3323192800000001</v>
      </c>
      <c r="E449" s="53" t="str">
        <f t="shared" si="156"/>
        <v>1</v>
      </c>
      <c r="F449" s="62">
        <f t="shared" si="157"/>
        <v>-147.50494351</v>
      </c>
      <c r="G449" s="53" t="str">
        <f t="shared" si="158"/>
        <v>0</v>
      </c>
      <c r="H449" s="62">
        <f t="shared" si="159"/>
        <v>-32.752471755000002</v>
      </c>
      <c r="I449" s="53" t="str">
        <f t="shared" si="160"/>
        <v>0</v>
      </c>
      <c r="J449" s="62">
        <f t="shared" si="161"/>
        <v>90.439834710617291</v>
      </c>
      <c r="K449" s="53" t="str">
        <f t="shared" si="162"/>
        <v>0</v>
      </c>
      <c r="L449" s="62">
        <f t="shared" si="163"/>
        <v>82.058286677647061</v>
      </c>
      <c r="M449" s="66" t="str">
        <f t="shared" si="164"/>
        <v>0</v>
      </c>
      <c r="N449" s="69">
        <f t="shared" si="165"/>
        <v>1.3323192800000001</v>
      </c>
      <c r="O449" s="70">
        <v>260</v>
      </c>
      <c r="P449" s="3"/>
      <c r="Q449" s="64" t="str">
        <f t="shared" si="0"/>
        <v>1</v>
      </c>
      <c r="R449" s="64">
        <f t="shared" si="1"/>
        <v>1</v>
      </c>
      <c r="S449" s="64" t="str">
        <f t="shared" si="2"/>
        <v>0</v>
      </c>
      <c r="T449" s="64">
        <f t="shared" si="3"/>
        <v>0</v>
      </c>
      <c r="U449" s="64" t="str">
        <f t="shared" si="4"/>
        <v>0</v>
      </c>
      <c r="V449" s="64">
        <f t="shared" si="5"/>
        <v>0</v>
      </c>
      <c r="W449" s="64" t="str">
        <f t="shared" si="6"/>
        <v>0</v>
      </c>
      <c r="X449" s="64">
        <f t="shared" si="7"/>
        <v>0</v>
      </c>
      <c r="Y449" s="64" t="str">
        <f t="shared" si="8"/>
        <v>0</v>
      </c>
      <c r="Z449" s="64">
        <f t="shared" si="9"/>
        <v>0</v>
      </c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15.75" customHeight="1">
      <c r="A450" s="90">
        <v>43861.208474305553</v>
      </c>
      <c r="B450" s="70">
        <f>Parâmetros!G439*0.04*46.0055</f>
        <v>6.8640205999999999</v>
      </c>
      <c r="C450" s="85">
        <f t="shared" si="154"/>
        <v>6.8640205999999999</v>
      </c>
      <c r="D450" s="89">
        <f t="shared" si="155"/>
        <v>1.3728041199999999</v>
      </c>
      <c r="E450" s="53" t="str">
        <f t="shared" si="156"/>
        <v>1</v>
      </c>
      <c r="F450" s="62">
        <f t="shared" si="157"/>
        <v>-147.30757991500002</v>
      </c>
      <c r="G450" s="53" t="str">
        <f t="shared" si="158"/>
        <v>0</v>
      </c>
      <c r="H450" s="62">
        <f t="shared" si="159"/>
        <v>-32.65378995750001</v>
      </c>
      <c r="I450" s="53" t="str">
        <f t="shared" si="160"/>
        <v>0</v>
      </c>
      <c r="J450" s="62">
        <f t="shared" si="161"/>
        <v>90.459577317777786</v>
      </c>
      <c r="K450" s="53" t="str">
        <f t="shared" si="162"/>
        <v>0</v>
      </c>
      <c r="L450" s="62">
        <f t="shared" si="163"/>
        <v>82.079719828235284</v>
      </c>
      <c r="M450" s="66" t="str">
        <f t="shared" si="164"/>
        <v>0</v>
      </c>
      <c r="N450" s="69">
        <f t="shared" si="165"/>
        <v>1.3728041199999999</v>
      </c>
      <c r="O450" s="70">
        <v>260</v>
      </c>
      <c r="P450" s="3"/>
      <c r="Q450" s="64" t="str">
        <f t="shared" si="0"/>
        <v>1</v>
      </c>
      <c r="R450" s="64">
        <f t="shared" si="1"/>
        <v>1</v>
      </c>
      <c r="S450" s="64" t="str">
        <f t="shared" si="2"/>
        <v>0</v>
      </c>
      <c r="T450" s="64">
        <f t="shared" si="3"/>
        <v>0</v>
      </c>
      <c r="U450" s="64" t="str">
        <f t="shared" si="4"/>
        <v>0</v>
      </c>
      <c r="V450" s="64">
        <f t="shared" si="5"/>
        <v>0</v>
      </c>
      <c r="W450" s="64" t="str">
        <f t="shared" si="6"/>
        <v>0</v>
      </c>
      <c r="X450" s="64">
        <f t="shared" si="7"/>
        <v>0</v>
      </c>
      <c r="Y450" s="64" t="str">
        <f t="shared" si="8"/>
        <v>0</v>
      </c>
      <c r="Z450" s="64">
        <f t="shared" si="9"/>
        <v>0</v>
      </c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15.75" customHeight="1">
      <c r="A451" s="90">
        <v>43861.25014103009</v>
      </c>
      <c r="B451" s="70">
        <f>Parâmetros!G440*0.04*46.0055</f>
        <v>8.9618713999999997</v>
      </c>
      <c r="C451" s="85">
        <f t="shared" si="154"/>
        <v>8.9618713999999997</v>
      </c>
      <c r="D451" s="89">
        <f t="shared" si="155"/>
        <v>1.79237428</v>
      </c>
      <c r="E451" s="53" t="str">
        <f t="shared" si="156"/>
        <v>1</v>
      </c>
      <c r="F451" s="62">
        <f t="shared" si="157"/>
        <v>-145.26217538499998</v>
      </c>
      <c r="G451" s="53" t="str">
        <f t="shared" si="158"/>
        <v>0</v>
      </c>
      <c r="H451" s="62">
        <f t="shared" si="159"/>
        <v>-31.631087692499989</v>
      </c>
      <c r="I451" s="53" t="str">
        <f t="shared" si="160"/>
        <v>0</v>
      </c>
      <c r="J451" s="62">
        <f t="shared" si="161"/>
        <v>90.664182519259256</v>
      </c>
      <c r="K451" s="53" t="str">
        <f t="shared" si="162"/>
        <v>0</v>
      </c>
      <c r="L451" s="62">
        <f t="shared" si="163"/>
        <v>82.301845207058832</v>
      </c>
      <c r="M451" s="66" t="str">
        <f t="shared" si="164"/>
        <v>0</v>
      </c>
      <c r="N451" s="69">
        <f t="shared" si="165"/>
        <v>1.79237428</v>
      </c>
      <c r="O451" s="70">
        <v>260</v>
      </c>
      <c r="P451" s="3"/>
      <c r="Q451" s="64" t="str">
        <f t="shared" si="0"/>
        <v>1</v>
      </c>
      <c r="R451" s="64">
        <f t="shared" si="1"/>
        <v>1</v>
      </c>
      <c r="S451" s="64" t="str">
        <f t="shared" si="2"/>
        <v>0</v>
      </c>
      <c r="T451" s="64">
        <f t="shared" si="3"/>
        <v>0</v>
      </c>
      <c r="U451" s="64" t="str">
        <f t="shared" si="4"/>
        <v>0</v>
      </c>
      <c r="V451" s="64">
        <f t="shared" si="5"/>
        <v>0</v>
      </c>
      <c r="W451" s="64" t="str">
        <f t="shared" si="6"/>
        <v>0</v>
      </c>
      <c r="X451" s="64">
        <f t="shared" si="7"/>
        <v>0</v>
      </c>
      <c r="Y451" s="64" t="str">
        <f t="shared" si="8"/>
        <v>0</v>
      </c>
      <c r="Z451" s="64">
        <f t="shared" si="9"/>
        <v>0</v>
      </c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15.75" customHeight="1">
      <c r="A452" s="90">
        <v>43861.291807754627</v>
      </c>
      <c r="B452" s="70">
        <f>Parâmetros!G441*0.04*46.0055</f>
        <v>14.942586399999998</v>
      </c>
      <c r="C452" s="85">
        <f t="shared" si="154"/>
        <v>14.942586399999998</v>
      </c>
      <c r="D452" s="89">
        <f t="shared" si="155"/>
        <v>2.9885172799999999</v>
      </c>
      <c r="E452" s="53" t="str">
        <f t="shared" si="156"/>
        <v>1</v>
      </c>
      <c r="F452" s="62">
        <f t="shared" si="157"/>
        <v>-139.43097825999999</v>
      </c>
      <c r="G452" s="53" t="str">
        <f t="shared" si="158"/>
        <v>0</v>
      </c>
      <c r="H452" s="62">
        <f t="shared" si="159"/>
        <v>-28.715489129999995</v>
      </c>
      <c r="I452" s="53" t="str">
        <f t="shared" si="160"/>
        <v>0</v>
      </c>
      <c r="J452" s="62">
        <f t="shared" si="161"/>
        <v>91.247486821728387</v>
      </c>
      <c r="K452" s="53" t="str">
        <f t="shared" si="162"/>
        <v>0</v>
      </c>
      <c r="L452" s="62">
        <f t="shared" si="163"/>
        <v>82.93509738352941</v>
      </c>
      <c r="M452" s="66" t="str">
        <f t="shared" si="164"/>
        <v>0</v>
      </c>
      <c r="N452" s="69">
        <f t="shared" si="165"/>
        <v>2.9885172799999999</v>
      </c>
      <c r="O452" s="70">
        <v>260</v>
      </c>
      <c r="P452" s="3"/>
      <c r="Q452" s="64" t="str">
        <f t="shared" si="0"/>
        <v>1</v>
      </c>
      <c r="R452" s="64">
        <f t="shared" si="1"/>
        <v>1</v>
      </c>
      <c r="S452" s="64" t="str">
        <f t="shared" si="2"/>
        <v>0</v>
      </c>
      <c r="T452" s="64">
        <f t="shared" si="3"/>
        <v>0</v>
      </c>
      <c r="U452" s="64" t="str">
        <f t="shared" si="4"/>
        <v>0</v>
      </c>
      <c r="V452" s="64">
        <f t="shared" si="5"/>
        <v>0</v>
      </c>
      <c r="W452" s="64" t="str">
        <f t="shared" si="6"/>
        <v>0</v>
      </c>
      <c r="X452" s="64">
        <f t="shared" si="7"/>
        <v>0</v>
      </c>
      <c r="Y452" s="64" t="str">
        <f t="shared" si="8"/>
        <v>0</v>
      </c>
      <c r="Z452" s="64">
        <f t="shared" si="9"/>
        <v>0</v>
      </c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15.75" customHeight="1">
      <c r="A453" s="90">
        <v>43861.333474479165</v>
      </c>
      <c r="B453" s="70">
        <f>Parâmetros!G442*0.04*46.0055</f>
        <v>21.9354224</v>
      </c>
      <c r="C453" s="85">
        <f t="shared" si="154"/>
        <v>21.9354224</v>
      </c>
      <c r="D453" s="89">
        <f t="shared" si="155"/>
        <v>4.3870844800000004</v>
      </c>
      <c r="E453" s="53" t="str">
        <f t="shared" si="156"/>
        <v>1</v>
      </c>
      <c r="F453" s="62">
        <f t="shared" si="157"/>
        <v>-132.61296315999999</v>
      </c>
      <c r="G453" s="53" t="str">
        <f t="shared" si="158"/>
        <v>0</v>
      </c>
      <c r="H453" s="62">
        <f t="shared" si="159"/>
        <v>-25.306481579999996</v>
      </c>
      <c r="I453" s="53" t="str">
        <f t="shared" si="160"/>
        <v>0</v>
      </c>
      <c r="J453" s="62">
        <f t="shared" si="161"/>
        <v>91.929504159999993</v>
      </c>
      <c r="K453" s="53" t="str">
        <f t="shared" si="162"/>
        <v>0</v>
      </c>
      <c r="L453" s="62">
        <f t="shared" si="163"/>
        <v>83.675515312941187</v>
      </c>
      <c r="M453" s="66" t="str">
        <f t="shared" si="164"/>
        <v>0</v>
      </c>
      <c r="N453" s="69">
        <f t="shared" si="165"/>
        <v>4.3870844800000004</v>
      </c>
      <c r="O453" s="70">
        <v>260</v>
      </c>
      <c r="P453" s="3"/>
      <c r="Q453" s="64" t="str">
        <f t="shared" si="0"/>
        <v>1</v>
      </c>
      <c r="R453" s="64">
        <f t="shared" si="1"/>
        <v>1</v>
      </c>
      <c r="S453" s="64" t="str">
        <f t="shared" si="2"/>
        <v>0</v>
      </c>
      <c r="T453" s="64">
        <f t="shared" si="3"/>
        <v>0</v>
      </c>
      <c r="U453" s="64" t="str">
        <f t="shared" si="4"/>
        <v>0</v>
      </c>
      <c r="V453" s="64">
        <f t="shared" si="5"/>
        <v>0</v>
      </c>
      <c r="W453" s="64" t="str">
        <f t="shared" si="6"/>
        <v>0</v>
      </c>
      <c r="X453" s="64">
        <f t="shared" si="7"/>
        <v>0</v>
      </c>
      <c r="Y453" s="64" t="str">
        <f t="shared" si="8"/>
        <v>0</v>
      </c>
      <c r="Z453" s="64">
        <f t="shared" si="9"/>
        <v>0</v>
      </c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15.75" customHeight="1">
      <c r="A454" s="90">
        <v>43861.375141203702</v>
      </c>
      <c r="B454" s="70">
        <f>Parâmetros!G443*0.04*46.0055</f>
        <v>25.965504199999998</v>
      </c>
      <c r="C454" s="85">
        <f t="shared" si="154"/>
        <v>25.965504199999998</v>
      </c>
      <c r="D454" s="89">
        <f t="shared" si="155"/>
        <v>5.1931008399999996</v>
      </c>
      <c r="E454" s="53" t="str">
        <f t="shared" si="156"/>
        <v>1</v>
      </c>
      <c r="F454" s="62">
        <f t="shared" si="157"/>
        <v>-128.68363340499999</v>
      </c>
      <c r="G454" s="53" t="str">
        <f t="shared" si="158"/>
        <v>0</v>
      </c>
      <c r="H454" s="62">
        <f t="shared" si="159"/>
        <v>-23.341816702499997</v>
      </c>
      <c r="I454" s="53" t="str">
        <f t="shared" si="160"/>
        <v>0</v>
      </c>
      <c r="J454" s="62">
        <f t="shared" si="161"/>
        <v>92.322561520740749</v>
      </c>
      <c r="K454" s="53" t="str">
        <f t="shared" si="162"/>
        <v>0</v>
      </c>
      <c r="L454" s="62">
        <f t="shared" si="163"/>
        <v>84.102229856470586</v>
      </c>
      <c r="M454" s="66" t="str">
        <f t="shared" si="164"/>
        <v>0</v>
      </c>
      <c r="N454" s="69">
        <f t="shared" si="165"/>
        <v>5.1931008399999996</v>
      </c>
      <c r="O454" s="70">
        <v>260</v>
      </c>
      <c r="P454" s="3"/>
      <c r="Q454" s="64" t="str">
        <f t="shared" si="0"/>
        <v>1</v>
      </c>
      <c r="R454" s="64">
        <f t="shared" si="1"/>
        <v>1</v>
      </c>
      <c r="S454" s="64" t="str">
        <f t="shared" si="2"/>
        <v>0</v>
      </c>
      <c r="T454" s="64">
        <f t="shared" si="3"/>
        <v>0</v>
      </c>
      <c r="U454" s="64" t="str">
        <f t="shared" si="4"/>
        <v>0</v>
      </c>
      <c r="V454" s="64">
        <f t="shared" si="5"/>
        <v>0</v>
      </c>
      <c r="W454" s="64" t="str">
        <f t="shared" si="6"/>
        <v>0</v>
      </c>
      <c r="X454" s="64">
        <f t="shared" si="7"/>
        <v>0</v>
      </c>
      <c r="Y454" s="64" t="str">
        <f t="shared" si="8"/>
        <v>0</v>
      </c>
      <c r="Z454" s="64">
        <f t="shared" si="9"/>
        <v>0</v>
      </c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15.75" customHeight="1">
      <c r="A455" s="90">
        <v>43861.416807928239</v>
      </c>
      <c r="B455" s="70">
        <f>Parâmetros!G444*0.04*46.0055</f>
        <v>34.4305162</v>
      </c>
      <c r="C455" s="85">
        <f t="shared" si="154"/>
        <v>34.4305162</v>
      </c>
      <c r="D455" s="89">
        <f t="shared" si="155"/>
        <v>6.8861032399999997</v>
      </c>
      <c r="E455" s="53" t="str">
        <f t="shared" si="156"/>
        <v>1</v>
      </c>
      <c r="F455" s="62">
        <f t="shared" si="157"/>
        <v>-120.430246705</v>
      </c>
      <c r="G455" s="53" t="str">
        <f t="shared" si="158"/>
        <v>0</v>
      </c>
      <c r="H455" s="62">
        <f t="shared" si="159"/>
        <v>-19.215123352500001</v>
      </c>
      <c r="I455" s="53" t="str">
        <f t="shared" si="160"/>
        <v>0</v>
      </c>
      <c r="J455" s="62">
        <f t="shared" si="161"/>
        <v>93.148161456543207</v>
      </c>
      <c r="K455" s="53" t="str">
        <f t="shared" si="162"/>
        <v>0</v>
      </c>
      <c r="L455" s="62">
        <f t="shared" si="163"/>
        <v>84.998525244705888</v>
      </c>
      <c r="M455" s="66" t="str">
        <f t="shared" si="164"/>
        <v>0</v>
      </c>
      <c r="N455" s="69">
        <f t="shared" si="165"/>
        <v>6.8861032399999997</v>
      </c>
      <c r="O455" s="70">
        <v>260</v>
      </c>
      <c r="P455" s="3"/>
      <c r="Q455" s="64" t="str">
        <f t="shared" si="0"/>
        <v>1</v>
      </c>
      <c r="R455" s="64">
        <f t="shared" si="1"/>
        <v>1</v>
      </c>
      <c r="S455" s="64" t="str">
        <f t="shared" si="2"/>
        <v>0</v>
      </c>
      <c r="T455" s="64">
        <f t="shared" si="3"/>
        <v>0</v>
      </c>
      <c r="U455" s="64" t="str">
        <f t="shared" si="4"/>
        <v>0</v>
      </c>
      <c r="V455" s="64">
        <f t="shared" si="5"/>
        <v>0</v>
      </c>
      <c r="W455" s="64" t="str">
        <f t="shared" si="6"/>
        <v>0</v>
      </c>
      <c r="X455" s="64">
        <f t="shared" si="7"/>
        <v>0</v>
      </c>
      <c r="Y455" s="64" t="str">
        <f t="shared" si="8"/>
        <v>0</v>
      </c>
      <c r="Z455" s="64">
        <f t="shared" si="9"/>
        <v>0</v>
      </c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15.75" customHeight="1">
      <c r="A456" s="90">
        <v>43861.458474652776</v>
      </c>
      <c r="B456" s="70">
        <f>Parâmetros!G445*0.04*46.0055</f>
        <v>33.786439199999997</v>
      </c>
      <c r="C456" s="85">
        <f t="shared" si="154"/>
        <v>33.786439199999997</v>
      </c>
      <c r="D456" s="89">
        <f t="shared" si="155"/>
        <v>6.7572878399999992</v>
      </c>
      <c r="E456" s="53" t="str">
        <f t="shared" si="156"/>
        <v>1</v>
      </c>
      <c r="F456" s="62">
        <f t="shared" si="157"/>
        <v>-121.05822178000003</v>
      </c>
      <c r="G456" s="53" t="str">
        <f t="shared" si="158"/>
        <v>0</v>
      </c>
      <c r="H456" s="62">
        <f t="shared" si="159"/>
        <v>-19.529110890000013</v>
      </c>
      <c r="I456" s="53" t="str">
        <f t="shared" si="160"/>
        <v>0</v>
      </c>
      <c r="J456" s="62">
        <f t="shared" si="161"/>
        <v>93.085344070123455</v>
      </c>
      <c r="K456" s="53" t="str">
        <f t="shared" si="162"/>
        <v>0</v>
      </c>
      <c r="L456" s="62">
        <f t="shared" si="163"/>
        <v>84.930328856470581</v>
      </c>
      <c r="M456" s="66" t="str">
        <f t="shared" si="164"/>
        <v>0</v>
      </c>
      <c r="N456" s="69">
        <f t="shared" si="165"/>
        <v>6.7572878399999992</v>
      </c>
      <c r="O456" s="70">
        <v>260</v>
      </c>
      <c r="P456" s="3"/>
      <c r="Q456" s="64" t="str">
        <f t="shared" si="0"/>
        <v>1</v>
      </c>
      <c r="R456" s="64">
        <f t="shared" si="1"/>
        <v>1</v>
      </c>
      <c r="S456" s="64" t="str">
        <f t="shared" si="2"/>
        <v>0</v>
      </c>
      <c r="T456" s="64">
        <f t="shared" si="3"/>
        <v>0</v>
      </c>
      <c r="U456" s="64" t="str">
        <f t="shared" si="4"/>
        <v>0</v>
      </c>
      <c r="V456" s="64">
        <f t="shared" si="5"/>
        <v>0</v>
      </c>
      <c r="W456" s="64" t="str">
        <f t="shared" si="6"/>
        <v>0</v>
      </c>
      <c r="X456" s="64">
        <f t="shared" si="7"/>
        <v>0</v>
      </c>
      <c r="Y456" s="64" t="str">
        <f t="shared" si="8"/>
        <v>0</v>
      </c>
      <c r="Z456" s="64">
        <f t="shared" si="9"/>
        <v>0</v>
      </c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15.75" customHeight="1">
      <c r="A457" s="90">
        <v>43861.500141377313</v>
      </c>
      <c r="B457" s="70">
        <f>Parâmetros!G446*0.04*46.0055</f>
        <v>35.461039399999997</v>
      </c>
      <c r="C457" s="85">
        <f t="shared" si="154"/>
        <v>35.461039399999997</v>
      </c>
      <c r="D457" s="89">
        <f t="shared" si="155"/>
        <v>7.0922078800000001</v>
      </c>
      <c r="E457" s="53" t="str">
        <f t="shared" si="156"/>
        <v>1</v>
      </c>
      <c r="F457" s="62">
        <f t="shared" si="157"/>
        <v>-119.42548658499999</v>
      </c>
      <c r="G457" s="53" t="str">
        <f t="shared" si="158"/>
        <v>0</v>
      </c>
      <c r="H457" s="62">
        <f t="shared" si="159"/>
        <v>-18.712743292499994</v>
      </c>
      <c r="I457" s="53" t="str">
        <f t="shared" si="160"/>
        <v>0</v>
      </c>
      <c r="J457" s="62">
        <f t="shared" si="161"/>
        <v>93.248669274814816</v>
      </c>
      <c r="K457" s="53" t="str">
        <f t="shared" si="162"/>
        <v>0</v>
      </c>
      <c r="L457" s="62">
        <f t="shared" si="163"/>
        <v>85.107639465882343</v>
      </c>
      <c r="M457" s="66" t="str">
        <f t="shared" si="164"/>
        <v>0</v>
      </c>
      <c r="N457" s="69">
        <f t="shared" si="165"/>
        <v>7.0922078800000001</v>
      </c>
      <c r="O457" s="70">
        <v>260</v>
      </c>
      <c r="P457" s="3"/>
      <c r="Q457" s="64" t="str">
        <f t="shared" si="0"/>
        <v>1</v>
      </c>
      <c r="R457" s="64">
        <f t="shared" si="1"/>
        <v>1</v>
      </c>
      <c r="S457" s="64" t="str">
        <f t="shared" si="2"/>
        <v>0</v>
      </c>
      <c r="T457" s="64">
        <f t="shared" si="3"/>
        <v>0</v>
      </c>
      <c r="U457" s="64" t="str">
        <f t="shared" si="4"/>
        <v>0</v>
      </c>
      <c r="V457" s="64">
        <f t="shared" si="5"/>
        <v>0</v>
      </c>
      <c r="W457" s="64" t="str">
        <f t="shared" si="6"/>
        <v>0</v>
      </c>
      <c r="X457" s="64">
        <f t="shared" si="7"/>
        <v>0</v>
      </c>
      <c r="Y457" s="64" t="str">
        <f t="shared" si="8"/>
        <v>0</v>
      </c>
      <c r="Z457" s="64">
        <f t="shared" si="9"/>
        <v>0</v>
      </c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15.75" customHeight="1">
      <c r="A458" s="90">
        <v>43861.541808101851</v>
      </c>
      <c r="B458" s="70">
        <f>Parâmetros!G447*0.04*46.0055</f>
        <v>37.246052800000001</v>
      </c>
      <c r="C458" s="85">
        <f t="shared" si="154"/>
        <v>37.246052800000001</v>
      </c>
      <c r="D458" s="89">
        <f t="shared" si="155"/>
        <v>7.44921056</v>
      </c>
      <c r="E458" s="53" t="str">
        <f t="shared" si="156"/>
        <v>1</v>
      </c>
      <c r="F458" s="62">
        <f t="shared" si="157"/>
        <v>-117.68509852000003</v>
      </c>
      <c r="G458" s="53" t="str">
        <f t="shared" si="158"/>
        <v>0</v>
      </c>
      <c r="H458" s="62">
        <f t="shared" si="159"/>
        <v>-17.842549260000013</v>
      </c>
      <c r="I458" s="53" t="str">
        <f t="shared" si="160"/>
        <v>0</v>
      </c>
      <c r="J458" s="62">
        <f t="shared" si="161"/>
        <v>93.422763174320991</v>
      </c>
      <c r="K458" s="53" t="str">
        <f t="shared" si="162"/>
        <v>0</v>
      </c>
      <c r="L458" s="62">
        <f t="shared" si="163"/>
        <v>85.29664088470588</v>
      </c>
      <c r="M458" s="66" t="str">
        <f t="shared" si="164"/>
        <v>0</v>
      </c>
      <c r="N458" s="69">
        <f t="shared" si="165"/>
        <v>7.44921056</v>
      </c>
      <c r="O458" s="70">
        <v>260</v>
      </c>
      <c r="P458" s="3"/>
      <c r="Q458" s="64" t="str">
        <f t="shared" si="0"/>
        <v>1</v>
      </c>
      <c r="R458" s="64">
        <f t="shared" si="1"/>
        <v>1</v>
      </c>
      <c r="S458" s="64" t="str">
        <f t="shared" si="2"/>
        <v>0</v>
      </c>
      <c r="T458" s="64">
        <f t="shared" si="3"/>
        <v>0</v>
      </c>
      <c r="U458" s="64" t="str">
        <f t="shared" si="4"/>
        <v>0</v>
      </c>
      <c r="V458" s="64">
        <f t="shared" si="5"/>
        <v>0</v>
      </c>
      <c r="W458" s="64" t="str">
        <f t="shared" si="6"/>
        <v>0</v>
      </c>
      <c r="X458" s="64">
        <f t="shared" si="7"/>
        <v>0</v>
      </c>
      <c r="Y458" s="64" t="str">
        <f t="shared" si="8"/>
        <v>0</v>
      </c>
      <c r="Z458" s="64">
        <f t="shared" si="9"/>
        <v>0</v>
      </c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15.75" customHeight="1">
      <c r="A459" s="90">
        <v>43861.583474826388</v>
      </c>
      <c r="B459" s="70">
        <f>Parâmetros!G448*0.04*46.0055</f>
        <v>44.680541599999998</v>
      </c>
      <c r="C459" s="85">
        <f t="shared" si="154"/>
        <v>44.680541599999998</v>
      </c>
      <c r="D459" s="89">
        <f t="shared" si="155"/>
        <v>8.9361083199999989</v>
      </c>
      <c r="E459" s="53" t="str">
        <f t="shared" si="156"/>
        <v>1</v>
      </c>
      <c r="F459" s="62">
        <f t="shared" si="157"/>
        <v>-110.43647194000002</v>
      </c>
      <c r="G459" s="53" t="str">
        <f t="shared" si="158"/>
        <v>0</v>
      </c>
      <c r="H459" s="62">
        <f t="shared" si="159"/>
        <v>-14.218235969999995</v>
      </c>
      <c r="I459" s="53" t="str">
        <f t="shared" si="160"/>
        <v>0</v>
      </c>
      <c r="J459" s="62">
        <f t="shared" si="161"/>
        <v>94.14785529185184</v>
      </c>
      <c r="K459" s="53" t="str">
        <f t="shared" si="162"/>
        <v>0</v>
      </c>
      <c r="L459" s="62">
        <f t="shared" si="163"/>
        <v>86.083822051764713</v>
      </c>
      <c r="M459" s="66" t="str">
        <f t="shared" si="164"/>
        <v>0</v>
      </c>
      <c r="N459" s="69">
        <f t="shared" si="165"/>
        <v>8.9361083199999989</v>
      </c>
      <c r="O459" s="70">
        <v>260</v>
      </c>
      <c r="P459" s="3"/>
      <c r="Q459" s="64" t="str">
        <f t="shared" si="0"/>
        <v>1</v>
      </c>
      <c r="R459" s="64">
        <f t="shared" si="1"/>
        <v>1</v>
      </c>
      <c r="S459" s="64" t="str">
        <f t="shared" si="2"/>
        <v>0</v>
      </c>
      <c r="T459" s="64">
        <f t="shared" si="3"/>
        <v>0</v>
      </c>
      <c r="U459" s="64" t="str">
        <f t="shared" si="4"/>
        <v>0</v>
      </c>
      <c r="V459" s="64">
        <f t="shared" si="5"/>
        <v>0</v>
      </c>
      <c r="W459" s="64" t="str">
        <f t="shared" si="6"/>
        <v>0</v>
      </c>
      <c r="X459" s="64">
        <f t="shared" si="7"/>
        <v>0</v>
      </c>
      <c r="Y459" s="64" t="str">
        <f t="shared" si="8"/>
        <v>0</v>
      </c>
      <c r="Z459" s="64">
        <f t="shared" si="9"/>
        <v>0</v>
      </c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15.75" customHeight="1">
      <c r="A460" s="90">
        <v>43861.625141550925</v>
      </c>
      <c r="B460" s="70">
        <f>Parâmetros!G449*0.04*46.0055</f>
        <v>45.619053799999996</v>
      </c>
      <c r="C460" s="85">
        <f t="shared" si="154"/>
        <v>45.619053799999996</v>
      </c>
      <c r="D460" s="89">
        <f t="shared" si="155"/>
        <v>9.1238107599999996</v>
      </c>
      <c r="E460" s="53" t="str">
        <f t="shared" si="156"/>
        <v>1</v>
      </c>
      <c r="F460" s="62">
        <f t="shared" si="157"/>
        <v>-109.52142254500001</v>
      </c>
      <c r="G460" s="53" t="str">
        <f t="shared" si="158"/>
        <v>0</v>
      </c>
      <c r="H460" s="62">
        <f t="shared" si="159"/>
        <v>-13.760711272500004</v>
      </c>
      <c r="I460" s="53" t="str">
        <f t="shared" si="160"/>
        <v>0</v>
      </c>
      <c r="J460" s="62">
        <f t="shared" si="161"/>
        <v>94.239389197777783</v>
      </c>
      <c r="K460" s="53" t="str">
        <f t="shared" si="162"/>
        <v>0</v>
      </c>
      <c r="L460" s="62">
        <f t="shared" si="163"/>
        <v>86.18319393176472</v>
      </c>
      <c r="M460" s="66" t="str">
        <f t="shared" si="164"/>
        <v>0</v>
      </c>
      <c r="N460" s="69">
        <f t="shared" si="165"/>
        <v>9.1238107599999996</v>
      </c>
      <c r="O460" s="70">
        <v>260</v>
      </c>
      <c r="P460" s="3"/>
      <c r="Q460" s="64" t="str">
        <f t="shared" si="0"/>
        <v>1</v>
      </c>
      <c r="R460" s="64">
        <f t="shared" si="1"/>
        <v>1</v>
      </c>
      <c r="S460" s="64" t="str">
        <f t="shared" si="2"/>
        <v>0</v>
      </c>
      <c r="T460" s="64">
        <f t="shared" si="3"/>
        <v>0</v>
      </c>
      <c r="U460" s="64" t="str">
        <f t="shared" si="4"/>
        <v>0</v>
      </c>
      <c r="V460" s="64">
        <f t="shared" si="5"/>
        <v>0</v>
      </c>
      <c r="W460" s="64" t="str">
        <f t="shared" si="6"/>
        <v>0</v>
      </c>
      <c r="X460" s="64">
        <f t="shared" si="7"/>
        <v>0</v>
      </c>
      <c r="Y460" s="64" t="str">
        <f t="shared" si="8"/>
        <v>0</v>
      </c>
      <c r="Z460" s="64">
        <f t="shared" si="9"/>
        <v>0</v>
      </c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15.75" customHeight="1">
      <c r="A461" s="90">
        <v>43861.666808275462</v>
      </c>
      <c r="B461" s="70">
        <f>Parâmetros!G450*0.04*46.0055</f>
        <v>44.110073399999997</v>
      </c>
      <c r="C461" s="85">
        <f t="shared" si="154"/>
        <v>44.110073399999997</v>
      </c>
      <c r="D461" s="89">
        <f t="shared" si="155"/>
        <v>8.8220146800000006</v>
      </c>
      <c r="E461" s="53" t="str">
        <f t="shared" si="156"/>
        <v>1</v>
      </c>
      <c r="F461" s="62">
        <f t="shared" si="157"/>
        <v>-110.99267843499999</v>
      </c>
      <c r="G461" s="53" t="str">
        <f t="shared" si="158"/>
        <v>0</v>
      </c>
      <c r="H461" s="62">
        <f t="shared" si="159"/>
        <v>-14.496339217499994</v>
      </c>
      <c r="I461" s="53" t="str">
        <f t="shared" si="160"/>
        <v>0</v>
      </c>
      <c r="J461" s="62">
        <f t="shared" si="161"/>
        <v>94.092217035308636</v>
      </c>
      <c r="K461" s="53" t="str">
        <f t="shared" si="162"/>
        <v>0</v>
      </c>
      <c r="L461" s="62">
        <f t="shared" si="163"/>
        <v>86.02341953647057</v>
      </c>
      <c r="M461" s="66" t="str">
        <f t="shared" si="164"/>
        <v>0</v>
      </c>
      <c r="N461" s="69">
        <f t="shared" si="165"/>
        <v>8.8220146800000006</v>
      </c>
      <c r="O461" s="70">
        <v>260</v>
      </c>
      <c r="P461" s="3"/>
      <c r="Q461" s="64" t="str">
        <f t="shared" si="0"/>
        <v>1</v>
      </c>
      <c r="R461" s="64">
        <f t="shared" si="1"/>
        <v>1</v>
      </c>
      <c r="S461" s="64" t="str">
        <f t="shared" si="2"/>
        <v>0</v>
      </c>
      <c r="T461" s="64">
        <f t="shared" si="3"/>
        <v>0</v>
      </c>
      <c r="U461" s="64" t="str">
        <f t="shared" si="4"/>
        <v>0</v>
      </c>
      <c r="V461" s="64">
        <f t="shared" si="5"/>
        <v>0</v>
      </c>
      <c r="W461" s="64" t="str">
        <f t="shared" si="6"/>
        <v>0</v>
      </c>
      <c r="X461" s="64">
        <f t="shared" si="7"/>
        <v>0</v>
      </c>
      <c r="Y461" s="64" t="str">
        <f t="shared" si="8"/>
        <v>0</v>
      </c>
      <c r="Z461" s="64">
        <f t="shared" si="9"/>
        <v>0</v>
      </c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15.75" customHeight="1">
      <c r="A462" s="90">
        <v>43861.708474999999</v>
      </c>
      <c r="B462" s="70">
        <f>Parâmetros!G451*0.04*46.0055</f>
        <v>42.509081999999999</v>
      </c>
      <c r="C462" s="85">
        <f t="shared" si="154"/>
        <v>42.509081999999999</v>
      </c>
      <c r="D462" s="89">
        <f t="shared" si="155"/>
        <v>8.5018163999999992</v>
      </c>
      <c r="E462" s="53" t="str">
        <f t="shared" si="156"/>
        <v>1</v>
      </c>
      <c r="F462" s="62">
        <f t="shared" si="157"/>
        <v>-112.55364505</v>
      </c>
      <c r="G462" s="53" t="str">
        <f t="shared" si="158"/>
        <v>0</v>
      </c>
      <c r="H462" s="62">
        <f t="shared" si="159"/>
        <v>-15.276822525</v>
      </c>
      <c r="I462" s="53" t="str">
        <f t="shared" si="160"/>
        <v>0</v>
      </c>
      <c r="J462" s="62">
        <f t="shared" si="161"/>
        <v>93.936070960493822</v>
      </c>
      <c r="K462" s="53" t="str">
        <f t="shared" si="162"/>
        <v>0</v>
      </c>
      <c r="L462" s="62">
        <f t="shared" si="163"/>
        <v>85.853902800000014</v>
      </c>
      <c r="M462" s="66" t="str">
        <f t="shared" si="164"/>
        <v>0</v>
      </c>
      <c r="N462" s="69">
        <f t="shared" si="165"/>
        <v>8.5018163999999992</v>
      </c>
      <c r="O462" s="70">
        <v>260</v>
      </c>
      <c r="P462" s="3"/>
      <c r="Q462" s="64" t="str">
        <f t="shared" si="0"/>
        <v>1</v>
      </c>
      <c r="R462" s="64">
        <f t="shared" si="1"/>
        <v>1</v>
      </c>
      <c r="S462" s="64" t="str">
        <f t="shared" si="2"/>
        <v>0</v>
      </c>
      <c r="T462" s="64">
        <f t="shared" si="3"/>
        <v>0</v>
      </c>
      <c r="U462" s="64" t="str">
        <f t="shared" si="4"/>
        <v>0</v>
      </c>
      <c r="V462" s="64">
        <f t="shared" si="5"/>
        <v>0</v>
      </c>
      <c r="W462" s="64" t="str">
        <f t="shared" si="6"/>
        <v>0</v>
      </c>
      <c r="X462" s="64">
        <f t="shared" si="7"/>
        <v>0</v>
      </c>
      <c r="Y462" s="64" t="str">
        <f t="shared" si="8"/>
        <v>0</v>
      </c>
      <c r="Z462" s="64">
        <f t="shared" si="9"/>
        <v>0</v>
      </c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15.75" customHeight="1">
      <c r="A463" s="90">
        <v>43861.750141724537</v>
      </c>
      <c r="B463" s="70">
        <f>Parâmetros!G452*0.04*46.0055</f>
        <v>46.336739600000001</v>
      </c>
      <c r="C463" s="85">
        <f t="shared" si="154"/>
        <v>46.336739600000001</v>
      </c>
      <c r="D463" s="89">
        <f t="shared" si="155"/>
        <v>9.2673479199999989</v>
      </c>
      <c r="E463" s="53" t="str">
        <f t="shared" si="156"/>
        <v>1</v>
      </c>
      <c r="F463" s="62">
        <f t="shared" si="157"/>
        <v>-108.82167889000002</v>
      </c>
      <c r="G463" s="53" t="str">
        <f t="shared" si="158"/>
        <v>0</v>
      </c>
      <c r="H463" s="62">
        <f t="shared" si="159"/>
        <v>-13.410839445000008</v>
      </c>
      <c r="I463" s="53" t="str">
        <f t="shared" si="160"/>
        <v>0</v>
      </c>
      <c r="J463" s="62">
        <f t="shared" si="161"/>
        <v>94.309385714074068</v>
      </c>
      <c r="K463" s="53" t="str">
        <f t="shared" si="162"/>
        <v>0</v>
      </c>
      <c r="L463" s="62">
        <f t="shared" si="163"/>
        <v>86.259184192941191</v>
      </c>
      <c r="M463" s="66" t="str">
        <f t="shared" si="164"/>
        <v>0</v>
      </c>
      <c r="N463" s="69">
        <f t="shared" si="165"/>
        <v>9.2673479199999989</v>
      </c>
      <c r="O463" s="70">
        <v>260</v>
      </c>
      <c r="P463" s="3"/>
      <c r="Q463" s="64" t="str">
        <f t="shared" si="0"/>
        <v>1</v>
      </c>
      <c r="R463" s="64">
        <f t="shared" si="1"/>
        <v>1</v>
      </c>
      <c r="S463" s="64" t="str">
        <f t="shared" si="2"/>
        <v>0</v>
      </c>
      <c r="T463" s="64">
        <f t="shared" si="3"/>
        <v>0</v>
      </c>
      <c r="U463" s="64" t="str">
        <f t="shared" si="4"/>
        <v>0</v>
      </c>
      <c r="V463" s="64">
        <f t="shared" si="5"/>
        <v>0</v>
      </c>
      <c r="W463" s="64" t="str">
        <f t="shared" si="6"/>
        <v>0</v>
      </c>
      <c r="X463" s="64">
        <f t="shared" si="7"/>
        <v>0</v>
      </c>
      <c r="Y463" s="64" t="str">
        <f t="shared" si="8"/>
        <v>0</v>
      </c>
      <c r="Z463" s="64">
        <f t="shared" si="9"/>
        <v>0</v>
      </c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15.75" customHeight="1">
      <c r="A464" s="90">
        <v>43861.791808449074</v>
      </c>
      <c r="B464" s="70">
        <f>Parâmetros!G453*0.04*46.0055</f>
        <v>51.673377599999995</v>
      </c>
      <c r="C464" s="85">
        <f t="shared" si="154"/>
        <v>51.673377599999995</v>
      </c>
      <c r="D464" s="89">
        <f t="shared" si="155"/>
        <v>10.334675519999998</v>
      </c>
      <c r="E464" s="53" t="str">
        <f t="shared" si="156"/>
        <v>1</v>
      </c>
      <c r="F464" s="62">
        <f t="shared" si="157"/>
        <v>-103.61845684000002</v>
      </c>
      <c r="G464" s="53" t="str">
        <f t="shared" si="158"/>
        <v>0</v>
      </c>
      <c r="H464" s="62">
        <f t="shared" si="159"/>
        <v>-10.809228420000011</v>
      </c>
      <c r="I464" s="53" t="str">
        <f t="shared" si="160"/>
        <v>0</v>
      </c>
      <c r="J464" s="62">
        <f t="shared" si="161"/>
        <v>94.829872630123461</v>
      </c>
      <c r="K464" s="53" t="str">
        <f t="shared" si="162"/>
        <v>0</v>
      </c>
      <c r="L464" s="62">
        <f t="shared" si="163"/>
        <v>86.824239981176476</v>
      </c>
      <c r="M464" s="66" t="str">
        <f t="shared" si="164"/>
        <v>0</v>
      </c>
      <c r="N464" s="69">
        <f t="shared" si="165"/>
        <v>10.334675519999998</v>
      </c>
      <c r="O464" s="70">
        <v>260</v>
      </c>
      <c r="P464" s="3"/>
      <c r="Q464" s="64" t="str">
        <f t="shared" si="0"/>
        <v>1</v>
      </c>
      <c r="R464" s="64">
        <f t="shared" si="1"/>
        <v>1</v>
      </c>
      <c r="S464" s="64" t="str">
        <f t="shared" si="2"/>
        <v>0</v>
      </c>
      <c r="T464" s="64">
        <f t="shared" si="3"/>
        <v>0</v>
      </c>
      <c r="U464" s="64" t="str">
        <f t="shared" si="4"/>
        <v>0</v>
      </c>
      <c r="V464" s="64">
        <f t="shared" si="5"/>
        <v>0</v>
      </c>
      <c r="W464" s="64" t="str">
        <f t="shared" si="6"/>
        <v>0</v>
      </c>
      <c r="X464" s="64">
        <f t="shared" si="7"/>
        <v>0</v>
      </c>
      <c r="Y464" s="64" t="str">
        <f t="shared" si="8"/>
        <v>0</v>
      </c>
      <c r="Z464" s="64">
        <f t="shared" si="9"/>
        <v>0</v>
      </c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15.75" customHeight="1">
      <c r="A465" s="90">
        <v>43861.833475173611</v>
      </c>
      <c r="B465" s="70">
        <f>Parâmetros!G454*0.04*46.0055</f>
        <v>48.342579399999998</v>
      </c>
      <c r="C465" s="85">
        <f t="shared" si="154"/>
        <v>48.342579399999998</v>
      </c>
      <c r="D465" s="89">
        <f t="shared" si="155"/>
        <v>9.6685158799999993</v>
      </c>
      <c r="E465" s="53" t="str">
        <f t="shared" si="156"/>
        <v>1</v>
      </c>
      <c r="F465" s="62">
        <f t="shared" si="157"/>
        <v>-106.86598508500001</v>
      </c>
      <c r="G465" s="53" t="str">
        <f t="shared" si="158"/>
        <v>0</v>
      </c>
      <c r="H465" s="62">
        <f t="shared" si="159"/>
        <v>-12.432992542500003</v>
      </c>
      <c r="I465" s="53" t="str">
        <f t="shared" si="160"/>
        <v>0</v>
      </c>
      <c r="J465" s="62">
        <f t="shared" si="161"/>
        <v>94.505017003209872</v>
      </c>
      <c r="K465" s="53" t="str">
        <f t="shared" si="162"/>
        <v>0</v>
      </c>
      <c r="L465" s="62">
        <f t="shared" si="163"/>
        <v>86.471567230588235</v>
      </c>
      <c r="M465" s="66" t="str">
        <f t="shared" si="164"/>
        <v>0</v>
      </c>
      <c r="N465" s="69">
        <f t="shared" si="165"/>
        <v>9.6685158799999993</v>
      </c>
      <c r="O465" s="70">
        <v>260</v>
      </c>
      <c r="P465" s="3"/>
      <c r="Q465" s="64" t="str">
        <f t="shared" si="0"/>
        <v>1</v>
      </c>
      <c r="R465" s="64">
        <f t="shared" si="1"/>
        <v>1</v>
      </c>
      <c r="S465" s="64" t="str">
        <f t="shared" si="2"/>
        <v>0</v>
      </c>
      <c r="T465" s="64">
        <f t="shared" si="3"/>
        <v>0</v>
      </c>
      <c r="U465" s="64" t="str">
        <f t="shared" si="4"/>
        <v>0</v>
      </c>
      <c r="V465" s="64">
        <f t="shared" si="5"/>
        <v>0</v>
      </c>
      <c r="W465" s="64" t="str">
        <f t="shared" si="6"/>
        <v>0</v>
      </c>
      <c r="X465" s="64">
        <f t="shared" si="7"/>
        <v>0</v>
      </c>
      <c r="Y465" s="64" t="str">
        <f t="shared" si="8"/>
        <v>0</v>
      </c>
      <c r="Z465" s="64">
        <f t="shared" si="9"/>
        <v>0</v>
      </c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15.75" customHeight="1">
      <c r="A466" s="90">
        <v>43861.875141898148</v>
      </c>
      <c r="B466" s="70">
        <f>Parâmetros!G455*0.04*46.0055</f>
        <v>46.815196800000002</v>
      </c>
      <c r="C466" s="85">
        <f t="shared" si="154"/>
        <v>46.815196800000002</v>
      </c>
      <c r="D466" s="89">
        <f t="shared" si="155"/>
        <v>9.3630393600000001</v>
      </c>
      <c r="E466" s="53" t="str">
        <f t="shared" si="156"/>
        <v>1</v>
      </c>
      <c r="F466" s="62">
        <f t="shared" si="157"/>
        <v>-108.35518312000002</v>
      </c>
      <c r="G466" s="53" t="str">
        <f t="shared" si="158"/>
        <v>0</v>
      </c>
      <c r="H466" s="62">
        <f t="shared" si="159"/>
        <v>-13.177591559999996</v>
      </c>
      <c r="I466" s="53" t="str">
        <f t="shared" si="160"/>
        <v>0</v>
      </c>
      <c r="J466" s="62">
        <f t="shared" si="161"/>
        <v>94.356050058271606</v>
      </c>
      <c r="K466" s="53" t="str">
        <f t="shared" si="162"/>
        <v>0</v>
      </c>
      <c r="L466" s="62">
        <f t="shared" si="163"/>
        <v>86.30984436705883</v>
      </c>
      <c r="M466" s="66" t="str">
        <f t="shared" si="164"/>
        <v>0</v>
      </c>
      <c r="N466" s="69">
        <f t="shared" si="165"/>
        <v>9.3630393600000001</v>
      </c>
      <c r="O466" s="70">
        <v>260</v>
      </c>
      <c r="P466" s="3"/>
      <c r="Q466" s="64" t="str">
        <f t="shared" si="0"/>
        <v>1</v>
      </c>
      <c r="R466" s="64">
        <f t="shared" si="1"/>
        <v>1</v>
      </c>
      <c r="S466" s="64" t="str">
        <f t="shared" si="2"/>
        <v>0</v>
      </c>
      <c r="T466" s="64">
        <f t="shared" si="3"/>
        <v>0</v>
      </c>
      <c r="U466" s="64" t="str">
        <f t="shared" si="4"/>
        <v>0</v>
      </c>
      <c r="V466" s="64">
        <f t="shared" si="5"/>
        <v>0</v>
      </c>
      <c r="W466" s="64" t="str">
        <f t="shared" si="6"/>
        <v>0</v>
      </c>
      <c r="X466" s="64">
        <f t="shared" si="7"/>
        <v>0</v>
      </c>
      <c r="Y466" s="64" t="str">
        <f t="shared" si="8"/>
        <v>0</v>
      </c>
      <c r="Z466" s="64">
        <f t="shared" si="9"/>
        <v>0</v>
      </c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15.75" customHeight="1">
      <c r="A467" s="90">
        <v>43861.916808622685</v>
      </c>
      <c r="B467" s="70">
        <f>Parâmetros!G456*0.04*46.0055</f>
        <v>39.619936600000003</v>
      </c>
      <c r="C467" s="85">
        <f t="shared" si="154"/>
        <v>39.619936600000003</v>
      </c>
      <c r="D467" s="89">
        <f t="shared" si="155"/>
        <v>7.9239873200000011</v>
      </c>
      <c r="E467" s="53" t="str">
        <f t="shared" si="156"/>
        <v>1</v>
      </c>
      <c r="F467" s="62">
        <f t="shared" si="157"/>
        <v>-115.370561815</v>
      </c>
      <c r="G467" s="53" t="str">
        <f t="shared" si="158"/>
        <v>0</v>
      </c>
      <c r="H467" s="62">
        <f t="shared" si="159"/>
        <v>-16.685280907500001</v>
      </c>
      <c r="I467" s="53" t="str">
        <f t="shared" si="160"/>
        <v>0</v>
      </c>
      <c r="J467" s="62">
        <f t="shared" si="161"/>
        <v>93.654290112839504</v>
      </c>
      <c r="K467" s="53" t="str">
        <f t="shared" si="162"/>
        <v>0</v>
      </c>
      <c r="L467" s="62">
        <f t="shared" si="163"/>
        <v>85.54799328705883</v>
      </c>
      <c r="M467" s="66" t="str">
        <f t="shared" si="164"/>
        <v>0</v>
      </c>
      <c r="N467" s="69">
        <f t="shared" si="165"/>
        <v>7.9239873200000011</v>
      </c>
      <c r="O467" s="70">
        <v>260</v>
      </c>
      <c r="P467" s="3"/>
      <c r="Q467" s="64" t="str">
        <f t="shared" si="0"/>
        <v>1</v>
      </c>
      <c r="R467" s="64">
        <f t="shared" si="1"/>
        <v>1</v>
      </c>
      <c r="S467" s="64" t="str">
        <f t="shared" si="2"/>
        <v>0</v>
      </c>
      <c r="T467" s="64">
        <f t="shared" si="3"/>
        <v>0</v>
      </c>
      <c r="U467" s="64" t="str">
        <f t="shared" si="4"/>
        <v>0</v>
      </c>
      <c r="V467" s="64">
        <f t="shared" si="5"/>
        <v>0</v>
      </c>
      <c r="W467" s="64" t="str">
        <f t="shared" si="6"/>
        <v>0</v>
      </c>
      <c r="X467" s="64">
        <f t="shared" si="7"/>
        <v>0</v>
      </c>
      <c r="Y467" s="64" t="str">
        <f t="shared" si="8"/>
        <v>0</v>
      </c>
      <c r="Z467" s="64">
        <f t="shared" si="9"/>
        <v>0</v>
      </c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15.75" customHeight="1">
      <c r="A468" s="90">
        <v>43861.958475347223</v>
      </c>
      <c r="B468" s="70">
        <f>Parâmetros!G457*0.04*46.0055</f>
        <v>38.184564999999999</v>
      </c>
      <c r="C468" s="85">
        <f t="shared" si="154"/>
        <v>38.184564999999999</v>
      </c>
      <c r="D468" s="89">
        <f t="shared" si="155"/>
        <v>7.6369129999999998</v>
      </c>
      <c r="E468" s="53" t="str">
        <f t="shared" si="156"/>
        <v>1</v>
      </c>
      <c r="F468" s="62">
        <f t="shared" si="157"/>
        <v>-116.77004912500001</v>
      </c>
      <c r="G468" s="53" t="str">
        <f t="shared" si="158"/>
        <v>0</v>
      </c>
      <c r="H468" s="62">
        <f t="shared" si="159"/>
        <v>-17.385024562500007</v>
      </c>
      <c r="I468" s="53" t="str">
        <f t="shared" si="160"/>
        <v>0</v>
      </c>
      <c r="J468" s="62">
        <f t="shared" si="161"/>
        <v>93.514297080246919</v>
      </c>
      <c r="K468" s="53" t="str">
        <f t="shared" si="162"/>
        <v>0</v>
      </c>
      <c r="L468" s="62">
        <f t="shared" si="163"/>
        <v>85.396012764705887</v>
      </c>
      <c r="M468" s="66" t="str">
        <f t="shared" si="164"/>
        <v>0</v>
      </c>
      <c r="N468" s="69">
        <f t="shared" si="165"/>
        <v>7.6369129999999998</v>
      </c>
      <c r="O468" s="70">
        <v>260</v>
      </c>
      <c r="P468" s="3"/>
      <c r="Q468" s="64" t="str">
        <f t="shared" si="0"/>
        <v>1</v>
      </c>
      <c r="R468" s="64">
        <f t="shared" si="1"/>
        <v>1</v>
      </c>
      <c r="S468" s="64" t="str">
        <f t="shared" si="2"/>
        <v>0</v>
      </c>
      <c r="T468" s="64">
        <f t="shared" si="3"/>
        <v>0</v>
      </c>
      <c r="U468" s="64" t="str">
        <f t="shared" si="4"/>
        <v>0</v>
      </c>
      <c r="V468" s="64">
        <f t="shared" si="5"/>
        <v>0</v>
      </c>
      <c r="W468" s="64" t="str">
        <f t="shared" si="6"/>
        <v>0</v>
      </c>
      <c r="X468" s="64">
        <f t="shared" si="7"/>
        <v>0</v>
      </c>
      <c r="Y468" s="64" t="str">
        <f t="shared" si="8"/>
        <v>0</v>
      </c>
      <c r="Z468" s="64">
        <f t="shared" si="9"/>
        <v>0</v>
      </c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15.75" customHeight="1">
      <c r="A469" s="90">
        <v>43862.00014207176</v>
      </c>
      <c r="B469" s="70">
        <f>Parâmetros!G458*0.04*46.0055</f>
        <v>38.2213694</v>
      </c>
      <c r="C469" s="85">
        <f t="shared" si="154"/>
        <v>38.2213694</v>
      </c>
      <c r="D469" s="89">
        <f t="shared" si="155"/>
        <v>7.6442738800000001</v>
      </c>
      <c r="E469" s="53" t="str">
        <f t="shared" si="156"/>
        <v>1</v>
      </c>
      <c r="F469" s="62">
        <f t="shared" si="157"/>
        <v>-116.734164835</v>
      </c>
      <c r="G469" s="53" t="str">
        <f t="shared" si="158"/>
        <v>0</v>
      </c>
      <c r="H469" s="62">
        <f t="shared" si="159"/>
        <v>-17.367082417500001</v>
      </c>
      <c r="I469" s="53" t="str">
        <f t="shared" si="160"/>
        <v>0</v>
      </c>
      <c r="J469" s="62">
        <f t="shared" si="161"/>
        <v>93.517886645185186</v>
      </c>
      <c r="K469" s="53" t="str">
        <f t="shared" si="162"/>
        <v>0</v>
      </c>
      <c r="L469" s="62">
        <f t="shared" si="163"/>
        <v>85.399909701176455</v>
      </c>
      <c r="M469" s="66" t="str">
        <f t="shared" si="164"/>
        <v>0</v>
      </c>
      <c r="N469" s="69">
        <f t="shared" si="165"/>
        <v>7.6442738800000001</v>
      </c>
      <c r="O469" s="70">
        <v>260</v>
      </c>
      <c r="P469" s="3"/>
      <c r="Q469" s="64" t="str">
        <f t="shared" si="0"/>
        <v>1</v>
      </c>
      <c r="R469" s="64">
        <f t="shared" si="1"/>
        <v>1</v>
      </c>
      <c r="S469" s="64" t="str">
        <f t="shared" si="2"/>
        <v>0</v>
      </c>
      <c r="T469" s="64">
        <f t="shared" si="3"/>
        <v>0</v>
      </c>
      <c r="U469" s="64" t="str">
        <f t="shared" si="4"/>
        <v>0</v>
      </c>
      <c r="V469" s="64">
        <f t="shared" si="5"/>
        <v>0</v>
      </c>
      <c r="W469" s="64" t="str">
        <f t="shared" si="6"/>
        <v>0</v>
      </c>
      <c r="X469" s="64">
        <f t="shared" si="7"/>
        <v>0</v>
      </c>
      <c r="Y469" s="64" t="str">
        <f t="shared" si="8"/>
        <v>0</v>
      </c>
      <c r="Z469" s="64">
        <f t="shared" si="9"/>
        <v>0</v>
      </c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15.75" customHeight="1">
      <c r="A470" s="90">
        <v>43862.041808796297</v>
      </c>
      <c r="B470" s="70">
        <f>Parâmetros!G459*0.04*46.0055</f>
        <v>38.055749599999999</v>
      </c>
      <c r="C470" s="85">
        <f t="shared" si="154"/>
        <v>38.055749599999999</v>
      </c>
      <c r="D470" s="89">
        <f t="shared" si="155"/>
        <v>7.6111499199999999</v>
      </c>
      <c r="E470" s="53" t="str">
        <f t="shared" si="156"/>
        <v>1</v>
      </c>
      <c r="F470" s="62">
        <f t="shared" si="157"/>
        <v>-116.89564414</v>
      </c>
      <c r="G470" s="53" t="str">
        <f t="shared" si="158"/>
        <v>0</v>
      </c>
      <c r="H470" s="62">
        <f t="shared" si="159"/>
        <v>-17.447822070000001</v>
      </c>
      <c r="I470" s="53" t="str">
        <f t="shared" si="160"/>
        <v>0</v>
      </c>
      <c r="J470" s="62">
        <f t="shared" si="161"/>
        <v>93.501733602962958</v>
      </c>
      <c r="K470" s="53" t="str">
        <f t="shared" si="162"/>
        <v>0</v>
      </c>
      <c r="L470" s="62">
        <f t="shared" si="163"/>
        <v>85.382373487058828</v>
      </c>
      <c r="M470" s="66" t="str">
        <f t="shared" si="164"/>
        <v>0</v>
      </c>
      <c r="N470" s="69">
        <f t="shared" si="165"/>
        <v>7.6111499199999999</v>
      </c>
      <c r="O470" s="70">
        <v>260</v>
      </c>
      <c r="P470" s="3"/>
      <c r="Q470" s="64" t="str">
        <f t="shared" si="0"/>
        <v>1</v>
      </c>
      <c r="R470" s="64">
        <f t="shared" si="1"/>
        <v>1</v>
      </c>
      <c r="S470" s="64" t="str">
        <f t="shared" si="2"/>
        <v>0</v>
      </c>
      <c r="T470" s="64">
        <f t="shared" si="3"/>
        <v>0</v>
      </c>
      <c r="U470" s="64" t="str">
        <f t="shared" si="4"/>
        <v>0</v>
      </c>
      <c r="V470" s="64">
        <f t="shared" si="5"/>
        <v>0</v>
      </c>
      <c r="W470" s="64" t="str">
        <f t="shared" si="6"/>
        <v>0</v>
      </c>
      <c r="X470" s="64">
        <f t="shared" si="7"/>
        <v>0</v>
      </c>
      <c r="Y470" s="64" t="str">
        <f t="shared" si="8"/>
        <v>0</v>
      </c>
      <c r="Z470" s="64">
        <f t="shared" si="9"/>
        <v>0</v>
      </c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15.75" customHeight="1">
      <c r="A471" s="90">
        <v>43862.083475520834</v>
      </c>
      <c r="B471" s="70">
        <f>Parâmetros!G460*0.04*46.0055</f>
        <v>34.356907400000004</v>
      </c>
      <c r="C471" s="85">
        <f t="shared" si="154"/>
        <v>34.356907400000004</v>
      </c>
      <c r="D471" s="89">
        <f t="shared" si="155"/>
        <v>6.8713814800000002</v>
      </c>
      <c r="E471" s="53" t="str">
        <f t="shared" si="156"/>
        <v>1</v>
      </c>
      <c r="F471" s="62">
        <f t="shared" si="157"/>
        <v>-120.50201528499997</v>
      </c>
      <c r="G471" s="53" t="str">
        <f t="shared" si="158"/>
        <v>0</v>
      </c>
      <c r="H471" s="62">
        <f t="shared" si="159"/>
        <v>-19.251007642499985</v>
      </c>
      <c r="I471" s="53" t="str">
        <f t="shared" si="160"/>
        <v>0</v>
      </c>
      <c r="J471" s="62">
        <f t="shared" si="161"/>
        <v>93.140982326666659</v>
      </c>
      <c r="K471" s="53" t="str">
        <f t="shared" si="162"/>
        <v>0</v>
      </c>
      <c r="L471" s="62">
        <f t="shared" si="163"/>
        <v>84.990731371764696</v>
      </c>
      <c r="M471" s="66" t="str">
        <f t="shared" si="164"/>
        <v>0</v>
      </c>
      <c r="N471" s="69">
        <f t="shared" si="165"/>
        <v>6.8713814800000002</v>
      </c>
      <c r="O471" s="70">
        <v>260</v>
      </c>
      <c r="P471" s="3"/>
      <c r="Q471" s="64" t="str">
        <f t="shared" si="0"/>
        <v>1</v>
      </c>
      <c r="R471" s="64">
        <f t="shared" si="1"/>
        <v>1</v>
      </c>
      <c r="S471" s="64" t="str">
        <f t="shared" si="2"/>
        <v>0</v>
      </c>
      <c r="T471" s="64">
        <f t="shared" si="3"/>
        <v>0</v>
      </c>
      <c r="U471" s="64" t="str">
        <f t="shared" si="4"/>
        <v>0</v>
      </c>
      <c r="V471" s="64">
        <f t="shared" si="5"/>
        <v>0</v>
      </c>
      <c r="W471" s="64" t="str">
        <f t="shared" si="6"/>
        <v>0</v>
      </c>
      <c r="X471" s="64">
        <f t="shared" si="7"/>
        <v>0</v>
      </c>
      <c r="Y471" s="64" t="str">
        <f t="shared" si="8"/>
        <v>0</v>
      </c>
      <c r="Z471" s="64">
        <f t="shared" si="9"/>
        <v>0</v>
      </c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15.75" customHeight="1">
      <c r="A472" s="90">
        <v>43862.125142245372</v>
      </c>
      <c r="B472" s="70">
        <f>Parâmetros!G461*0.04*46.0055</f>
        <v>32.682307199999997</v>
      </c>
      <c r="C472" s="85">
        <f t="shared" si="154"/>
        <v>32.682307199999997</v>
      </c>
      <c r="D472" s="89">
        <f t="shared" si="155"/>
        <v>6.5364614400000001</v>
      </c>
      <c r="E472" s="53" t="str">
        <f t="shared" si="156"/>
        <v>1</v>
      </c>
      <c r="F472" s="62">
        <f t="shared" si="157"/>
        <v>-122.13475048000001</v>
      </c>
      <c r="G472" s="53" t="str">
        <f t="shared" si="158"/>
        <v>0</v>
      </c>
      <c r="H472" s="62">
        <f t="shared" si="159"/>
        <v>-20.067375240000004</v>
      </c>
      <c r="I472" s="53" t="str">
        <f t="shared" si="160"/>
        <v>0</v>
      </c>
      <c r="J472" s="62">
        <f t="shared" si="161"/>
        <v>92.977657121975312</v>
      </c>
      <c r="K472" s="53" t="str">
        <f t="shared" si="162"/>
        <v>0</v>
      </c>
      <c r="L472" s="62">
        <f t="shared" si="163"/>
        <v>84.813420762352933</v>
      </c>
      <c r="M472" s="66" t="str">
        <f t="shared" si="164"/>
        <v>0</v>
      </c>
      <c r="N472" s="69">
        <f t="shared" si="165"/>
        <v>6.5364614400000001</v>
      </c>
      <c r="O472" s="70">
        <v>260</v>
      </c>
      <c r="P472" s="3"/>
      <c r="Q472" s="64" t="str">
        <f t="shared" si="0"/>
        <v>1</v>
      </c>
      <c r="R472" s="64">
        <f t="shared" si="1"/>
        <v>1</v>
      </c>
      <c r="S472" s="64" t="str">
        <f t="shared" si="2"/>
        <v>0</v>
      </c>
      <c r="T472" s="64">
        <f t="shared" si="3"/>
        <v>0</v>
      </c>
      <c r="U472" s="64" t="str">
        <f t="shared" si="4"/>
        <v>0</v>
      </c>
      <c r="V472" s="64">
        <f t="shared" si="5"/>
        <v>0</v>
      </c>
      <c r="W472" s="64" t="str">
        <f t="shared" si="6"/>
        <v>0</v>
      </c>
      <c r="X472" s="64">
        <f t="shared" si="7"/>
        <v>0</v>
      </c>
      <c r="Y472" s="64" t="str">
        <f t="shared" si="8"/>
        <v>0</v>
      </c>
      <c r="Z472" s="64">
        <f t="shared" si="9"/>
        <v>0</v>
      </c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15.75" customHeight="1">
      <c r="A473" s="90">
        <v>43862.166808969909</v>
      </c>
      <c r="B473" s="70">
        <f>Parâmetros!G462*0.04*46.0055</f>
        <v>34.2096898</v>
      </c>
      <c r="C473" s="85">
        <f t="shared" si="154"/>
        <v>34.2096898</v>
      </c>
      <c r="D473" s="89">
        <f t="shared" si="155"/>
        <v>6.8419379599999992</v>
      </c>
      <c r="E473" s="53" t="str">
        <f t="shared" si="156"/>
        <v>1</v>
      </c>
      <c r="F473" s="62">
        <f t="shared" si="157"/>
        <v>-120.64555244499999</v>
      </c>
      <c r="G473" s="53" t="str">
        <f t="shared" si="158"/>
        <v>0</v>
      </c>
      <c r="H473" s="62">
        <f t="shared" si="159"/>
        <v>-19.322776222499996</v>
      </c>
      <c r="I473" s="53" t="str">
        <f t="shared" si="160"/>
        <v>0</v>
      </c>
      <c r="J473" s="62">
        <f t="shared" si="161"/>
        <v>93.126624066913578</v>
      </c>
      <c r="K473" s="53" t="str">
        <f t="shared" si="162"/>
        <v>0</v>
      </c>
      <c r="L473" s="62">
        <f t="shared" si="163"/>
        <v>84.975143625882353</v>
      </c>
      <c r="M473" s="66" t="str">
        <f t="shared" si="164"/>
        <v>0</v>
      </c>
      <c r="N473" s="69">
        <f t="shared" si="165"/>
        <v>6.8419379599999992</v>
      </c>
      <c r="O473" s="70">
        <v>260</v>
      </c>
      <c r="P473" s="3"/>
      <c r="Q473" s="64" t="str">
        <f t="shared" si="0"/>
        <v>1</v>
      </c>
      <c r="R473" s="64">
        <f t="shared" si="1"/>
        <v>1</v>
      </c>
      <c r="S473" s="64" t="str">
        <f t="shared" si="2"/>
        <v>0</v>
      </c>
      <c r="T473" s="64">
        <f t="shared" si="3"/>
        <v>0</v>
      </c>
      <c r="U473" s="64" t="str">
        <f t="shared" si="4"/>
        <v>0</v>
      </c>
      <c r="V473" s="64">
        <f t="shared" si="5"/>
        <v>0</v>
      </c>
      <c r="W473" s="64" t="str">
        <f t="shared" si="6"/>
        <v>0</v>
      </c>
      <c r="X473" s="64">
        <f t="shared" si="7"/>
        <v>0</v>
      </c>
      <c r="Y473" s="64" t="str">
        <f t="shared" si="8"/>
        <v>0</v>
      </c>
      <c r="Z473" s="64">
        <f t="shared" si="9"/>
        <v>0</v>
      </c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15.75" customHeight="1">
      <c r="A474" s="90">
        <v>43862.208475694446</v>
      </c>
      <c r="B474" s="70">
        <f>Parâmetros!G463*0.04*46.0055</f>
        <v>36.068311999999999</v>
      </c>
      <c r="C474" s="85">
        <f t="shared" si="154"/>
        <v>36.068311999999999</v>
      </c>
      <c r="D474" s="89">
        <f t="shared" si="155"/>
        <v>7.2136623999999996</v>
      </c>
      <c r="E474" s="53" t="str">
        <f t="shared" si="156"/>
        <v>1</v>
      </c>
      <c r="F474" s="62">
        <f t="shared" si="157"/>
        <v>-118.83339580000001</v>
      </c>
      <c r="G474" s="53" t="str">
        <f t="shared" si="158"/>
        <v>0</v>
      </c>
      <c r="H474" s="62">
        <f t="shared" si="159"/>
        <v>-18.416697900000003</v>
      </c>
      <c r="I474" s="53" t="str">
        <f t="shared" si="160"/>
        <v>0</v>
      </c>
      <c r="J474" s="62">
        <f t="shared" si="161"/>
        <v>93.307897096296301</v>
      </c>
      <c r="K474" s="53" t="str">
        <f t="shared" si="162"/>
        <v>0</v>
      </c>
      <c r="L474" s="62">
        <f t="shared" si="163"/>
        <v>85.171938917647068</v>
      </c>
      <c r="M474" s="66" t="str">
        <f t="shared" si="164"/>
        <v>0</v>
      </c>
      <c r="N474" s="69">
        <f t="shared" si="165"/>
        <v>7.2136623999999996</v>
      </c>
      <c r="O474" s="70">
        <v>260</v>
      </c>
      <c r="P474" s="3"/>
      <c r="Q474" s="64" t="str">
        <f t="shared" si="0"/>
        <v>1</v>
      </c>
      <c r="R474" s="64">
        <f t="shared" si="1"/>
        <v>1</v>
      </c>
      <c r="S474" s="64" t="str">
        <f t="shared" si="2"/>
        <v>0</v>
      </c>
      <c r="T474" s="64">
        <f t="shared" si="3"/>
        <v>0</v>
      </c>
      <c r="U474" s="64" t="str">
        <f t="shared" si="4"/>
        <v>0</v>
      </c>
      <c r="V474" s="64">
        <f t="shared" si="5"/>
        <v>0</v>
      </c>
      <c r="W474" s="64" t="str">
        <f t="shared" si="6"/>
        <v>0</v>
      </c>
      <c r="X474" s="64">
        <f t="shared" si="7"/>
        <v>0</v>
      </c>
      <c r="Y474" s="64" t="str">
        <f t="shared" si="8"/>
        <v>0</v>
      </c>
      <c r="Z474" s="64">
        <f t="shared" si="9"/>
        <v>0</v>
      </c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15.75" customHeight="1">
      <c r="A475" s="90">
        <v>43862.250142418983</v>
      </c>
      <c r="B475" s="70">
        <f>Parâmetros!G464*0.04*46.0055</f>
        <v>31.688588399999997</v>
      </c>
      <c r="C475" s="85">
        <f t="shared" si="154"/>
        <v>31.688588399999997</v>
      </c>
      <c r="D475" s="89">
        <f t="shared" si="155"/>
        <v>6.337717679999999</v>
      </c>
      <c r="E475" s="53" t="str">
        <f t="shared" si="156"/>
        <v>1</v>
      </c>
      <c r="F475" s="62">
        <f t="shared" si="157"/>
        <v>-123.10362631000001</v>
      </c>
      <c r="G475" s="53" t="str">
        <f t="shared" si="158"/>
        <v>0</v>
      </c>
      <c r="H475" s="62">
        <f t="shared" si="159"/>
        <v>-20.551813155000005</v>
      </c>
      <c r="I475" s="53" t="str">
        <f t="shared" si="160"/>
        <v>0</v>
      </c>
      <c r="J475" s="62">
        <f t="shared" si="161"/>
        <v>92.88073886864197</v>
      </c>
      <c r="K475" s="53" t="str">
        <f t="shared" si="162"/>
        <v>0</v>
      </c>
      <c r="L475" s="62">
        <f t="shared" si="163"/>
        <v>84.708203477647061</v>
      </c>
      <c r="M475" s="66" t="str">
        <f t="shared" si="164"/>
        <v>0</v>
      </c>
      <c r="N475" s="69">
        <f t="shared" si="165"/>
        <v>6.337717679999999</v>
      </c>
      <c r="O475" s="70">
        <v>260</v>
      </c>
      <c r="P475" s="3"/>
      <c r="Q475" s="64" t="str">
        <f t="shared" si="0"/>
        <v>1</v>
      </c>
      <c r="R475" s="64">
        <f t="shared" si="1"/>
        <v>1</v>
      </c>
      <c r="S475" s="64" t="str">
        <f t="shared" si="2"/>
        <v>0</v>
      </c>
      <c r="T475" s="64">
        <f t="shared" si="3"/>
        <v>0</v>
      </c>
      <c r="U475" s="64" t="str">
        <f t="shared" si="4"/>
        <v>0</v>
      </c>
      <c r="V475" s="64">
        <f t="shared" si="5"/>
        <v>0</v>
      </c>
      <c r="W475" s="64" t="str">
        <f t="shared" si="6"/>
        <v>0</v>
      </c>
      <c r="X475" s="64">
        <f t="shared" si="7"/>
        <v>0</v>
      </c>
      <c r="Y475" s="64" t="str">
        <f t="shared" si="8"/>
        <v>0</v>
      </c>
      <c r="Z475" s="64">
        <f t="shared" si="9"/>
        <v>0</v>
      </c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15.75" customHeight="1">
      <c r="A476" s="90">
        <v>43862.29180914352</v>
      </c>
      <c r="B476" s="70">
        <f>Parâmetros!G465*0.04*46.0055</f>
        <v>32.093436800000006</v>
      </c>
      <c r="C476" s="85">
        <f t="shared" si="154"/>
        <v>32.093436800000006</v>
      </c>
      <c r="D476" s="89">
        <f t="shared" si="155"/>
        <v>6.4186873600000016</v>
      </c>
      <c r="E476" s="53" t="str">
        <f t="shared" si="156"/>
        <v>1</v>
      </c>
      <c r="F476" s="62">
        <f t="shared" si="157"/>
        <v>-122.70889912000001</v>
      </c>
      <c r="G476" s="53" t="str">
        <f t="shared" si="158"/>
        <v>0</v>
      </c>
      <c r="H476" s="62">
        <f t="shared" si="159"/>
        <v>-20.354449560000006</v>
      </c>
      <c r="I476" s="53" t="str">
        <f t="shared" si="160"/>
        <v>0</v>
      </c>
      <c r="J476" s="62">
        <f t="shared" si="161"/>
        <v>92.92022408296296</v>
      </c>
      <c r="K476" s="53" t="str">
        <f t="shared" si="162"/>
        <v>0</v>
      </c>
      <c r="L476" s="62">
        <f t="shared" si="163"/>
        <v>84.751069778823549</v>
      </c>
      <c r="M476" s="66" t="str">
        <f t="shared" si="164"/>
        <v>0</v>
      </c>
      <c r="N476" s="69">
        <f t="shared" si="165"/>
        <v>6.4186873600000016</v>
      </c>
      <c r="O476" s="70">
        <v>260</v>
      </c>
      <c r="P476" s="3"/>
      <c r="Q476" s="64" t="str">
        <f t="shared" si="0"/>
        <v>1</v>
      </c>
      <c r="R476" s="64">
        <f t="shared" si="1"/>
        <v>1</v>
      </c>
      <c r="S476" s="64" t="str">
        <f t="shared" si="2"/>
        <v>0</v>
      </c>
      <c r="T476" s="64">
        <f t="shared" si="3"/>
        <v>0</v>
      </c>
      <c r="U476" s="64" t="str">
        <f t="shared" si="4"/>
        <v>0</v>
      </c>
      <c r="V476" s="64">
        <f t="shared" si="5"/>
        <v>0</v>
      </c>
      <c r="W476" s="64" t="str">
        <f t="shared" si="6"/>
        <v>0</v>
      </c>
      <c r="X476" s="64">
        <f t="shared" si="7"/>
        <v>0</v>
      </c>
      <c r="Y476" s="64" t="str">
        <f t="shared" si="8"/>
        <v>0</v>
      </c>
      <c r="Z476" s="64">
        <f t="shared" si="9"/>
        <v>0</v>
      </c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15.75" customHeight="1">
      <c r="A477" s="90">
        <v>43862.333475868058</v>
      </c>
      <c r="B477" s="70">
        <f>Parâmetros!G466*0.04*46.0055</f>
        <v>34.191287599999995</v>
      </c>
      <c r="C477" s="85">
        <f t="shared" si="154"/>
        <v>34.191287599999995</v>
      </c>
      <c r="D477" s="89">
        <f t="shared" si="155"/>
        <v>6.8382575199999991</v>
      </c>
      <c r="E477" s="53" t="str">
        <f t="shared" si="156"/>
        <v>1</v>
      </c>
      <c r="F477" s="62">
        <f t="shared" si="157"/>
        <v>-120.66349459</v>
      </c>
      <c r="G477" s="53" t="str">
        <f t="shared" si="158"/>
        <v>0</v>
      </c>
      <c r="H477" s="62">
        <f t="shared" si="159"/>
        <v>-19.331747295</v>
      </c>
      <c r="I477" s="53" t="str">
        <f t="shared" si="160"/>
        <v>0</v>
      </c>
      <c r="J477" s="62">
        <f t="shared" si="161"/>
        <v>93.124829284444445</v>
      </c>
      <c r="K477" s="53" t="str">
        <f t="shared" si="162"/>
        <v>0</v>
      </c>
      <c r="L477" s="62">
        <f t="shared" si="163"/>
        <v>84.973195157647041</v>
      </c>
      <c r="M477" s="66" t="str">
        <f t="shared" si="164"/>
        <v>0</v>
      </c>
      <c r="N477" s="69">
        <f t="shared" si="165"/>
        <v>6.8382575199999991</v>
      </c>
      <c r="O477" s="70">
        <v>260</v>
      </c>
      <c r="P477" s="3"/>
      <c r="Q477" s="64" t="str">
        <f t="shared" si="0"/>
        <v>1</v>
      </c>
      <c r="R477" s="64">
        <f t="shared" si="1"/>
        <v>1</v>
      </c>
      <c r="S477" s="64" t="str">
        <f t="shared" si="2"/>
        <v>0</v>
      </c>
      <c r="T477" s="64">
        <f t="shared" si="3"/>
        <v>0</v>
      </c>
      <c r="U477" s="64" t="str">
        <f t="shared" si="4"/>
        <v>0</v>
      </c>
      <c r="V477" s="64">
        <f t="shared" si="5"/>
        <v>0</v>
      </c>
      <c r="W477" s="64" t="str">
        <f t="shared" si="6"/>
        <v>0</v>
      </c>
      <c r="X477" s="64">
        <f t="shared" si="7"/>
        <v>0</v>
      </c>
      <c r="Y477" s="64" t="str">
        <f t="shared" si="8"/>
        <v>0</v>
      </c>
      <c r="Z477" s="64">
        <f t="shared" si="9"/>
        <v>0</v>
      </c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15.75" customHeight="1">
      <c r="A478" s="90">
        <v>43862.375142592595</v>
      </c>
      <c r="B478" s="70">
        <f>Parâmetros!G467*0.04*46.0055</f>
        <v>41.736189599999996</v>
      </c>
      <c r="C478" s="85">
        <f t="shared" si="154"/>
        <v>41.736189599999996</v>
      </c>
      <c r="D478" s="89">
        <f t="shared" si="155"/>
        <v>8.3472379199999995</v>
      </c>
      <c r="E478" s="53" t="str">
        <f t="shared" si="156"/>
        <v>1</v>
      </c>
      <c r="F478" s="62">
        <f t="shared" si="157"/>
        <v>-113.30721514000001</v>
      </c>
      <c r="G478" s="53" t="str">
        <f t="shared" si="158"/>
        <v>0</v>
      </c>
      <c r="H478" s="62">
        <f t="shared" si="159"/>
        <v>-15.653607570000005</v>
      </c>
      <c r="I478" s="53" t="str">
        <f t="shared" si="160"/>
        <v>0</v>
      </c>
      <c r="J478" s="62">
        <f t="shared" si="161"/>
        <v>93.860690096790123</v>
      </c>
      <c r="K478" s="53" t="str">
        <f t="shared" si="162"/>
        <v>0</v>
      </c>
      <c r="L478" s="62">
        <f t="shared" si="163"/>
        <v>85.772067134117634</v>
      </c>
      <c r="M478" s="66" t="str">
        <f t="shared" si="164"/>
        <v>0</v>
      </c>
      <c r="N478" s="69">
        <f t="shared" si="165"/>
        <v>8.3472379199999995</v>
      </c>
      <c r="O478" s="70">
        <v>260</v>
      </c>
      <c r="P478" s="3"/>
      <c r="Q478" s="64" t="str">
        <f t="shared" si="0"/>
        <v>1</v>
      </c>
      <c r="R478" s="64">
        <f t="shared" si="1"/>
        <v>1</v>
      </c>
      <c r="S478" s="64" t="str">
        <f t="shared" si="2"/>
        <v>0</v>
      </c>
      <c r="T478" s="64">
        <f t="shared" si="3"/>
        <v>0</v>
      </c>
      <c r="U478" s="64" t="str">
        <f t="shared" si="4"/>
        <v>0</v>
      </c>
      <c r="V478" s="64">
        <f t="shared" si="5"/>
        <v>0</v>
      </c>
      <c r="W478" s="64" t="str">
        <f t="shared" si="6"/>
        <v>0</v>
      </c>
      <c r="X478" s="64">
        <f t="shared" si="7"/>
        <v>0</v>
      </c>
      <c r="Y478" s="64" t="str">
        <f t="shared" si="8"/>
        <v>0</v>
      </c>
      <c r="Z478" s="64">
        <f t="shared" si="9"/>
        <v>0</v>
      </c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15.75" customHeight="1">
      <c r="A479" s="90">
        <v>43862.416809317132</v>
      </c>
      <c r="B479" s="70">
        <f>Parâmetros!G468*0.04*46.0055</f>
        <v>24.180490800000001</v>
      </c>
      <c r="C479" s="85">
        <f t="shared" si="154"/>
        <v>24.180490800000001</v>
      </c>
      <c r="D479" s="89">
        <f t="shared" si="155"/>
        <v>4.8360981600000006</v>
      </c>
      <c r="E479" s="53" t="str">
        <f t="shared" si="156"/>
        <v>1</v>
      </c>
      <c r="F479" s="62">
        <f t="shared" si="157"/>
        <v>-130.42402147000001</v>
      </c>
      <c r="G479" s="53" t="str">
        <f t="shared" si="158"/>
        <v>0</v>
      </c>
      <c r="H479" s="62">
        <f t="shared" si="159"/>
        <v>-24.212010735000007</v>
      </c>
      <c r="I479" s="53" t="str">
        <f t="shared" si="160"/>
        <v>0</v>
      </c>
      <c r="J479" s="62">
        <f t="shared" si="161"/>
        <v>92.148467621234573</v>
      </c>
      <c r="K479" s="53" t="str">
        <f t="shared" si="162"/>
        <v>0</v>
      </c>
      <c r="L479" s="62">
        <f t="shared" si="163"/>
        <v>83.913228437647064</v>
      </c>
      <c r="M479" s="66" t="str">
        <f t="shared" si="164"/>
        <v>0</v>
      </c>
      <c r="N479" s="69">
        <f t="shared" si="165"/>
        <v>4.8360981600000006</v>
      </c>
      <c r="O479" s="70">
        <v>260</v>
      </c>
      <c r="P479" s="3"/>
      <c r="Q479" s="64" t="str">
        <f t="shared" si="0"/>
        <v>1</v>
      </c>
      <c r="R479" s="64">
        <f t="shared" si="1"/>
        <v>1</v>
      </c>
      <c r="S479" s="64" t="str">
        <f t="shared" si="2"/>
        <v>0</v>
      </c>
      <c r="T479" s="64">
        <f t="shared" si="3"/>
        <v>0</v>
      </c>
      <c r="U479" s="64" t="str">
        <f t="shared" si="4"/>
        <v>0</v>
      </c>
      <c r="V479" s="64">
        <f t="shared" si="5"/>
        <v>0</v>
      </c>
      <c r="W479" s="64" t="str">
        <f t="shared" si="6"/>
        <v>0</v>
      </c>
      <c r="X479" s="64">
        <f t="shared" si="7"/>
        <v>0</v>
      </c>
      <c r="Y479" s="64" t="str">
        <f t="shared" si="8"/>
        <v>0</v>
      </c>
      <c r="Z479" s="64">
        <f t="shared" si="9"/>
        <v>0</v>
      </c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15.75" customHeight="1">
      <c r="A480" s="90">
        <v>43862.458476041669</v>
      </c>
      <c r="B480" s="70">
        <f>Parâmetros!G469*0.04*46.0055</f>
        <v>14.3905204</v>
      </c>
      <c r="C480" s="85">
        <f t="shared" si="154"/>
        <v>14.3905204</v>
      </c>
      <c r="D480" s="89">
        <f t="shared" si="155"/>
        <v>2.87810408</v>
      </c>
      <c r="E480" s="53" t="str">
        <f t="shared" si="156"/>
        <v>1</v>
      </c>
      <c r="F480" s="62">
        <f t="shared" si="157"/>
        <v>-139.96924261000001</v>
      </c>
      <c r="G480" s="53" t="str">
        <f t="shared" si="158"/>
        <v>0</v>
      </c>
      <c r="H480" s="62">
        <f t="shared" si="159"/>
        <v>-28.984621305000005</v>
      </c>
      <c r="I480" s="53" t="str">
        <f t="shared" si="160"/>
        <v>0</v>
      </c>
      <c r="J480" s="62">
        <f t="shared" si="161"/>
        <v>91.19364334765433</v>
      </c>
      <c r="K480" s="53" t="str">
        <f t="shared" si="162"/>
        <v>0</v>
      </c>
      <c r="L480" s="62">
        <f t="shared" si="163"/>
        <v>82.876643336470593</v>
      </c>
      <c r="M480" s="66" t="str">
        <f t="shared" si="164"/>
        <v>0</v>
      </c>
      <c r="N480" s="69">
        <f t="shared" si="165"/>
        <v>2.87810408</v>
      </c>
      <c r="O480" s="70">
        <v>260</v>
      </c>
      <c r="P480" s="3"/>
      <c r="Q480" s="64" t="str">
        <f t="shared" si="0"/>
        <v>1</v>
      </c>
      <c r="R480" s="64">
        <f t="shared" si="1"/>
        <v>1</v>
      </c>
      <c r="S480" s="64" t="str">
        <f t="shared" si="2"/>
        <v>0</v>
      </c>
      <c r="T480" s="64">
        <f t="shared" si="3"/>
        <v>0</v>
      </c>
      <c r="U480" s="64" t="str">
        <f t="shared" si="4"/>
        <v>0</v>
      </c>
      <c r="V480" s="64">
        <f t="shared" si="5"/>
        <v>0</v>
      </c>
      <c r="W480" s="64" t="str">
        <f t="shared" si="6"/>
        <v>0</v>
      </c>
      <c r="X480" s="64">
        <f t="shared" si="7"/>
        <v>0</v>
      </c>
      <c r="Y480" s="64" t="str">
        <f t="shared" si="8"/>
        <v>0</v>
      </c>
      <c r="Z480" s="64">
        <f t="shared" si="9"/>
        <v>0</v>
      </c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15.75" customHeight="1">
      <c r="A481" s="90">
        <v>43862.500142766206</v>
      </c>
      <c r="B481" s="70">
        <f>Parâmetros!G470*0.04*46.0055</f>
        <v>11.887821199999999</v>
      </c>
      <c r="C481" s="85">
        <f t="shared" si="154"/>
        <v>11.887821199999999</v>
      </c>
      <c r="D481" s="89">
        <f t="shared" si="155"/>
        <v>2.3775642399999999</v>
      </c>
      <c r="E481" s="53" t="str">
        <f t="shared" si="156"/>
        <v>1</v>
      </c>
      <c r="F481" s="62">
        <f t="shared" si="157"/>
        <v>-142.40937433000002</v>
      </c>
      <c r="G481" s="53" t="str">
        <f t="shared" si="158"/>
        <v>0</v>
      </c>
      <c r="H481" s="62">
        <f t="shared" si="159"/>
        <v>-30.20468716500001</v>
      </c>
      <c r="I481" s="53" t="str">
        <f t="shared" si="160"/>
        <v>0</v>
      </c>
      <c r="J481" s="62">
        <f t="shared" si="161"/>
        <v>90.949552931851855</v>
      </c>
      <c r="K481" s="53" t="str">
        <f t="shared" si="162"/>
        <v>0</v>
      </c>
      <c r="L481" s="62">
        <f t="shared" si="163"/>
        <v>82.611651656470571</v>
      </c>
      <c r="M481" s="66" t="str">
        <f t="shared" si="164"/>
        <v>0</v>
      </c>
      <c r="N481" s="69">
        <f t="shared" si="165"/>
        <v>2.3775642399999999</v>
      </c>
      <c r="O481" s="70">
        <v>260</v>
      </c>
      <c r="P481" s="3"/>
      <c r="Q481" s="64" t="str">
        <f t="shared" si="0"/>
        <v>1</v>
      </c>
      <c r="R481" s="64">
        <f t="shared" si="1"/>
        <v>1</v>
      </c>
      <c r="S481" s="64" t="str">
        <f t="shared" si="2"/>
        <v>0</v>
      </c>
      <c r="T481" s="64">
        <f t="shared" si="3"/>
        <v>0</v>
      </c>
      <c r="U481" s="64" t="str">
        <f t="shared" si="4"/>
        <v>0</v>
      </c>
      <c r="V481" s="64">
        <f t="shared" si="5"/>
        <v>0</v>
      </c>
      <c r="W481" s="64" t="str">
        <f t="shared" si="6"/>
        <v>0</v>
      </c>
      <c r="X481" s="64">
        <f t="shared" si="7"/>
        <v>0</v>
      </c>
      <c r="Y481" s="64" t="str">
        <f t="shared" si="8"/>
        <v>0</v>
      </c>
      <c r="Z481" s="64">
        <f t="shared" si="9"/>
        <v>0</v>
      </c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15.75" customHeight="1">
      <c r="A482" s="90">
        <v>43862.541809490744</v>
      </c>
      <c r="B482" s="70">
        <f>Parâmetros!G471*0.04*46.0055</f>
        <v>10.2868298</v>
      </c>
      <c r="C482" s="85">
        <f t="shared" si="154"/>
        <v>10.2868298</v>
      </c>
      <c r="D482" s="89">
        <f t="shared" si="155"/>
        <v>2.0573659599999998</v>
      </c>
      <c r="E482" s="53" t="str">
        <f t="shared" si="156"/>
        <v>1</v>
      </c>
      <c r="F482" s="62">
        <f t="shared" si="157"/>
        <v>-143.970340945</v>
      </c>
      <c r="G482" s="53" t="str">
        <f t="shared" si="158"/>
        <v>0</v>
      </c>
      <c r="H482" s="62">
        <f t="shared" si="159"/>
        <v>-30.985170472500002</v>
      </c>
      <c r="I482" s="53" t="str">
        <f t="shared" si="160"/>
        <v>0</v>
      </c>
      <c r="J482" s="62">
        <f t="shared" si="161"/>
        <v>90.793406857037041</v>
      </c>
      <c r="K482" s="53" t="str">
        <f t="shared" si="162"/>
        <v>0</v>
      </c>
      <c r="L482" s="62">
        <f t="shared" si="163"/>
        <v>82.442134920000015</v>
      </c>
      <c r="M482" s="66" t="str">
        <f t="shared" si="164"/>
        <v>0</v>
      </c>
      <c r="N482" s="69">
        <f t="shared" si="165"/>
        <v>2.0573659599999998</v>
      </c>
      <c r="O482" s="70">
        <v>260</v>
      </c>
      <c r="P482" s="3"/>
      <c r="Q482" s="64" t="str">
        <f t="shared" si="0"/>
        <v>1</v>
      </c>
      <c r="R482" s="64">
        <f t="shared" si="1"/>
        <v>1</v>
      </c>
      <c r="S482" s="64" t="str">
        <f t="shared" si="2"/>
        <v>0</v>
      </c>
      <c r="T482" s="64">
        <f t="shared" si="3"/>
        <v>0</v>
      </c>
      <c r="U482" s="64" t="str">
        <f t="shared" si="4"/>
        <v>0</v>
      </c>
      <c r="V482" s="64">
        <f t="shared" si="5"/>
        <v>0</v>
      </c>
      <c r="W482" s="64" t="str">
        <f t="shared" si="6"/>
        <v>0</v>
      </c>
      <c r="X482" s="64">
        <f t="shared" si="7"/>
        <v>0</v>
      </c>
      <c r="Y482" s="64" t="str">
        <f t="shared" si="8"/>
        <v>0</v>
      </c>
      <c r="Z482" s="64">
        <f t="shared" si="9"/>
        <v>0</v>
      </c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15.75" customHeight="1">
      <c r="A483" s="90">
        <v>43862.583476215281</v>
      </c>
      <c r="B483" s="70">
        <f>Parâmetros!G472*0.04*46.0055</f>
        <v>8.6858383999999997</v>
      </c>
      <c r="C483" s="85">
        <f t="shared" si="154"/>
        <v>8.6858383999999997</v>
      </c>
      <c r="D483" s="89">
        <f t="shared" si="155"/>
        <v>1.73716768</v>
      </c>
      <c r="E483" s="53" t="str">
        <f t="shared" si="156"/>
        <v>1</v>
      </c>
      <c r="F483" s="62">
        <f t="shared" si="157"/>
        <v>-145.53130756000002</v>
      </c>
      <c r="G483" s="53" t="str">
        <f t="shared" si="158"/>
        <v>0</v>
      </c>
      <c r="H483" s="62">
        <f t="shared" si="159"/>
        <v>-31.765653780000008</v>
      </c>
      <c r="I483" s="53" t="str">
        <f t="shared" si="160"/>
        <v>0</v>
      </c>
      <c r="J483" s="62">
        <f t="shared" si="161"/>
        <v>90.637260782222228</v>
      </c>
      <c r="K483" s="53" t="str">
        <f t="shared" si="162"/>
        <v>0</v>
      </c>
      <c r="L483" s="62">
        <f t="shared" si="163"/>
        <v>82.272618183529403</v>
      </c>
      <c r="M483" s="66" t="str">
        <f t="shared" si="164"/>
        <v>0</v>
      </c>
      <c r="N483" s="69">
        <f t="shared" si="165"/>
        <v>1.73716768</v>
      </c>
      <c r="O483" s="70">
        <v>260</v>
      </c>
      <c r="P483" s="3"/>
      <c r="Q483" s="64" t="str">
        <f t="shared" si="0"/>
        <v>1</v>
      </c>
      <c r="R483" s="64">
        <f t="shared" si="1"/>
        <v>1</v>
      </c>
      <c r="S483" s="64" t="str">
        <f t="shared" si="2"/>
        <v>0</v>
      </c>
      <c r="T483" s="64">
        <f t="shared" si="3"/>
        <v>0</v>
      </c>
      <c r="U483" s="64" t="str">
        <f t="shared" si="4"/>
        <v>0</v>
      </c>
      <c r="V483" s="64">
        <f t="shared" si="5"/>
        <v>0</v>
      </c>
      <c r="W483" s="64" t="str">
        <f t="shared" si="6"/>
        <v>0</v>
      </c>
      <c r="X483" s="64">
        <f t="shared" si="7"/>
        <v>0</v>
      </c>
      <c r="Y483" s="64" t="str">
        <f t="shared" si="8"/>
        <v>0</v>
      </c>
      <c r="Z483" s="64">
        <f t="shared" si="9"/>
        <v>0</v>
      </c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15.75" customHeight="1">
      <c r="A484" s="90">
        <v>43862.625142939818</v>
      </c>
      <c r="B484" s="70">
        <f>Parâmetros!G473*0.04*46.0055</f>
        <v>7.7841306000000001</v>
      </c>
      <c r="C484" s="85">
        <f t="shared" si="154"/>
        <v>7.7841306000000001</v>
      </c>
      <c r="D484" s="89">
        <f t="shared" si="155"/>
        <v>1.55682612</v>
      </c>
      <c r="E484" s="53" t="str">
        <f t="shared" si="156"/>
        <v>1</v>
      </c>
      <c r="F484" s="62">
        <f t="shared" si="157"/>
        <v>-146.41047266500001</v>
      </c>
      <c r="G484" s="53" t="str">
        <f t="shared" si="158"/>
        <v>0</v>
      </c>
      <c r="H484" s="62">
        <f t="shared" si="159"/>
        <v>-32.205236332500007</v>
      </c>
      <c r="I484" s="53" t="str">
        <f t="shared" si="160"/>
        <v>0</v>
      </c>
      <c r="J484" s="62">
        <f t="shared" si="161"/>
        <v>90.549316441234566</v>
      </c>
      <c r="K484" s="53" t="str">
        <f t="shared" si="162"/>
        <v>0</v>
      </c>
      <c r="L484" s="62">
        <f t="shared" si="163"/>
        <v>82.177143240000007</v>
      </c>
      <c r="M484" s="66" t="str">
        <f t="shared" si="164"/>
        <v>0</v>
      </c>
      <c r="N484" s="69">
        <f t="shared" si="165"/>
        <v>1.55682612</v>
      </c>
      <c r="O484" s="70">
        <v>260</v>
      </c>
      <c r="P484" s="3"/>
      <c r="Q484" s="64" t="str">
        <f t="shared" si="0"/>
        <v>1</v>
      </c>
      <c r="R484" s="64">
        <f t="shared" si="1"/>
        <v>1</v>
      </c>
      <c r="S484" s="64" t="str">
        <f t="shared" si="2"/>
        <v>0</v>
      </c>
      <c r="T484" s="64">
        <f t="shared" si="3"/>
        <v>0</v>
      </c>
      <c r="U484" s="64" t="str">
        <f t="shared" si="4"/>
        <v>0</v>
      </c>
      <c r="V484" s="64">
        <f t="shared" si="5"/>
        <v>0</v>
      </c>
      <c r="W484" s="64" t="str">
        <f t="shared" si="6"/>
        <v>0</v>
      </c>
      <c r="X484" s="64">
        <f t="shared" si="7"/>
        <v>0</v>
      </c>
      <c r="Y484" s="64" t="str">
        <f t="shared" si="8"/>
        <v>0</v>
      </c>
      <c r="Z484" s="64">
        <f t="shared" si="9"/>
        <v>0</v>
      </c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15.75" customHeight="1">
      <c r="A485" s="90">
        <v>43862.666809664355</v>
      </c>
      <c r="B485" s="70">
        <f>Parâmetros!G474*0.04*46.0055</f>
        <v>8.0417614000000004</v>
      </c>
      <c r="C485" s="85">
        <f t="shared" si="154"/>
        <v>8.0417614000000004</v>
      </c>
      <c r="D485" s="89">
        <f t="shared" si="155"/>
        <v>1.6083522800000001</v>
      </c>
      <c r="E485" s="53" t="str">
        <f t="shared" si="156"/>
        <v>1</v>
      </c>
      <c r="F485" s="62">
        <f t="shared" si="157"/>
        <v>-146.15928263499998</v>
      </c>
      <c r="G485" s="53" t="str">
        <f t="shared" si="158"/>
        <v>0</v>
      </c>
      <c r="H485" s="62">
        <f t="shared" si="159"/>
        <v>-32.079641317499991</v>
      </c>
      <c r="I485" s="53" t="str">
        <f t="shared" si="160"/>
        <v>0</v>
      </c>
      <c r="J485" s="62">
        <f t="shared" si="161"/>
        <v>90.574443395802462</v>
      </c>
      <c r="K485" s="53" t="str">
        <f t="shared" si="162"/>
        <v>0</v>
      </c>
      <c r="L485" s="62">
        <f t="shared" si="163"/>
        <v>82.204421795294124</v>
      </c>
      <c r="M485" s="66" t="str">
        <f t="shared" si="164"/>
        <v>0</v>
      </c>
      <c r="N485" s="69">
        <f t="shared" si="165"/>
        <v>1.6083522800000001</v>
      </c>
      <c r="O485" s="70">
        <v>260</v>
      </c>
      <c r="P485" s="3"/>
      <c r="Q485" s="64" t="str">
        <f t="shared" si="0"/>
        <v>1</v>
      </c>
      <c r="R485" s="64">
        <f t="shared" si="1"/>
        <v>1</v>
      </c>
      <c r="S485" s="64" t="str">
        <f t="shared" si="2"/>
        <v>0</v>
      </c>
      <c r="T485" s="64">
        <f t="shared" si="3"/>
        <v>0</v>
      </c>
      <c r="U485" s="64" t="str">
        <f t="shared" si="4"/>
        <v>0</v>
      </c>
      <c r="V485" s="64">
        <f t="shared" si="5"/>
        <v>0</v>
      </c>
      <c r="W485" s="64" t="str">
        <f t="shared" si="6"/>
        <v>0</v>
      </c>
      <c r="X485" s="64">
        <f t="shared" si="7"/>
        <v>0</v>
      </c>
      <c r="Y485" s="64" t="str">
        <f t="shared" si="8"/>
        <v>0</v>
      </c>
      <c r="Z485" s="64">
        <f t="shared" si="9"/>
        <v>0</v>
      </c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15.75" customHeight="1">
      <c r="A486" s="90">
        <v>43862.708476388892</v>
      </c>
      <c r="B486" s="70">
        <f>Parâmetros!G475*0.04*46.0055</f>
        <v>10.378840799999999</v>
      </c>
      <c r="C486" s="85">
        <f t="shared" si="154"/>
        <v>10.378840799999999</v>
      </c>
      <c r="D486" s="89">
        <f t="shared" si="155"/>
        <v>2.0757681599999995</v>
      </c>
      <c r="E486" s="53" t="str">
        <f t="shared" si="156"/>
        <v>1</v>
      </c>
      <c r="F486" s="62">
        <f t="shared" si="157"/>
        <v>-143.88063022</v>
      </c>
      <c r="G486" s="53" t="str">
        <f t="shared" si="158"/>
        <v>0</v>
      </c>
      <c r="H486" s="62">
        <f t="shared" si="159"/>
        <v>-30.94031511</v>
      </c>
      <c r="I486" s="53" t="str">
        <f t="shared" si="160"/>
        <v>0</v>
      </c>
      <c r="J486" s="62">
        <f t="shared" si="161"/>
        <v>90.802380769382722</v>
      </c>
      <c r="K486" s="53" t="str">
        <f t="shared" si="162"/>
        <v>0</v>
      </c>
      <c r="L486" s="62">
        <f t="shared" si="163"/>
        <v>82.451877261176463</v>
      </c>
      <c r="M486" s="66" t="str">
        <f t="shared" si="164"/>
        <v>0</v>
      </c>
      <c r="N486" s="69">
        <f t="shared" si="165"/>
        <v>2.0757681599999995</v>
      </c>
      <c r="O486" s="70">
        <v>260</v>
      </c>
      <c r="P486" s="3"/>
      <c r="Q486" s="64" t="str">
        <f t="shared" si="0"/>
        <v>1</v>
      </c>
      <c r="R486" s="64">
        <f t="shared" si="1"/>
        <v>1</v>
      </c>
      <c r="S486" s="64" t="str">
        <f t="shared" si="2"/>
        <v>0</v>
      </c>
      <c r="T486" s="64">
        <f t="shared" si="3"/>
        <v>0</v>
      </c>
      <c r="U486" s="64" t="str">
        <f t="shared" si="4"/>
        <v>0</v>
      </c>
      <c r="V486" s="64">
        <f t="shared" si="5"/>
        <v>0</v>
      </c>
      <c r="W486" s="64" t="str">
        <f t="shared" si="6"/>
        <v>0</v>
      </c>
      <c r="X486" s="64">
        <f t="shared" si="7"/>
        <v>0</v>
      </c>
      <c r="Y486" s="64" t="str">
        <f t="shared" si="8"/>
        <v>0</v>
      </c>
      <c r="Z486" s="64">
        <f t="shared" si="9"/>
        <v>0</v>
      </c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15.75" customHeight="1">
      <c r="A487" s="90">
        <v>43862.750143113422</v>
      </c>
      <c r="B487" s="70">
        <f>Parâmetros!G476*0.04*46.0055</f>
        <v>12.458289399999998</v>
      </c>
      <c r="C487" s="85">
        <f t="shared" si="154"/>
        <v>12.458289399999998</v>
      </c>
      <c r="D487" s="89">
        <f t="shared" si="155"/>
        <v>2.4916578799999995</v>
      </c>
      <c r="E487" s="53" t="str">
        <f t="shared" si="156"/>
        <v>1</v>
      </c>
      <c r="F487" s="62">
        <f t="shared" si="157"/>
        <v>-141.85316783499997</v>
      </c>
      <c r="G487" s="53" t="str">
        <f t="shared" si="158"/>
        <v>0</v>
      </c>
      <c r="H487" s="62">
        <f t="shared" si="159"/>
        <v>-29.926583917499983</v>
      </c>
      <c r="I487" s="53" t="str">
        <f t="shared" si="160"/>
        <v>0</v>
      </c>
      <c r="J487" s="62">
        <f t="shared" si="161"/>
        <v>91.005191188395059</v>
      </c>
      <c r="K487" s="53" t="str">
        <f t="shared" si="162"/>
        <v>0</v>
      </c>
      <c r="L487" s="62">
        <f t="shared" si="163"/>
        <v>82.672054171764714</v>
      </c>
      <c r="M487" s="66" t="str">
        <f t="shared" si="164"/>
        <v>0</v>
      </c>
      <c r="N487" s="69">
        <f t="shared" si="165"/>
        <v>2.4916578799999995</v>
      </c>
      <c r="O487" s="70">
        <v>260</v>
      </c>
      <c r="P487" s="3"/>
      <c r="Q487" s="64" t="str">
        <f t="shared" si="0"/>
        <v>1</v>
      </c>
      <c r="R487" s="64">
        <f t="shared" si="1"/>
        <v>1</v>
      </c>
      <c r="S487" s="64" t="str">
        <f t="shared" si="2"/>
        <v>0</v>
      </c>
      <c r="T487" s="64">
        <f t="shared" si="3"/>
        <v>0</v>
      </c>
      <c r="U487" s="64" t="str">
        <f t="shared" si="4"/>
        <v>0</v>
      </c>
      <c r="V487" s="64">
        <f t="shared" si="5"/>
        <v>0</v>
      </c>
      <c r="W487" s="64" t="str">
        <f t="shared" si="6"/>
        <v>0</v>
      </c>
      <c r="X487" s="64">
        <f t="shared" si="7"/>
        <v>0</v>
      </c>
      <c r="Y487" s="64" t="str">
        <f t="shared" si="8"/>
        <v>0</v>
      </c>
      <c r="Z487" s="64">
        <f t="shared" si="9"/>
        <v>0</v>
      </c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15.75" customHeight="1">
      <c r="A488" s="90">
        <v>43862.79180983796</v>
      </c>
      <c r="B488" s="70">
        <f>Parâmetros!G477*0.04*46.0055</f>
        <v>16.249142599999999</v>
      </c>
      <c r="C488" s="85">
        <f t="shared" si="154"/>
        <v>16.249142599999999</v>
      </c>
      <c r="D488" s="89">
        <f t="shared" si="155"/>
        <v>3.2498285199999999</v>
      </c>
      <c r="E488" s="53" t="str">
        <f t="shared" si="156"/>
        <v>1</v>
      </c>
      <c r="F488" s="62">
        <f t="shared" si="157"/>
        <v>-138.15708596499999</v>
      </c>
      <c r="G488" s="53" t="str">
        <f t="shared" si="158"/>
        <v>0</v>
      </c>
      <c r="H488" s="62">
        <f t="shared" si="159"/>
        <v>-28.078542982499997</v>
      </c>
      <c r="I488" s="53" t="str">
        <f t="shared" si="160"/>
        <v>0</v>
      </c>
      <c r="J488" s="62">
        <f t="shared" si="161"/>
        <v>91.374916377037039</v>
      </c>
      <c r="K488" s="53" t="str">
        <f t="shared" si="162"/>
        <v>0</v>
      </c>
      <c r="L488" s="62">
        <f t="shared" si="163"/>
        <v>83.073438628235294</v>
      </c>
      <c r="M488" s="66" t="str">
        <f t="shared" si="164"/>
        <v>0</v>
      </c>
      <c r="N488" s="69">
        <f t="shared" si="165"/>
        <v>3.2498285199999999</v>
      </c>
      <c r="O488" s="70">
        <v>260</v>
      </c>
      <c r="P488" s="3"/>
      <c r="Q488" s="64" t="str">
        <f t="shared" si="0"/>
        <v>1</v>
      </c>
      <c r="R488" s="64">
        <f t="shared" si="1"/>
        <v>1</v>
      </c>
      <c r="S488" s="64" t="str">
        <f t="shared" si="2"/>
        <v>0</v>
      </c>
      <c r="T488" s="64">
        <f t="shared" si="3"/>
        <v>0</v>
      </c>
      <c r="U488" s="64" t="str">
        <f t="shared" si="4"/>
        <v>0</v>
      </c>
      <c r="V488" s="64">
        <f t="shared" si="5"/>
        <v>0</v>
      </c>
      <c r="W488" s="64" t="str">
        <f t="shared" si="6"/>
        <v>0</v>
      </c>
      <c r="X488" s="64">
        <f t="shared" si="7"/>
        <v>0</v>
      </c>
      <c r="Y488" s="64" t="str">
        <f t="shared" si="8"/>
        <v>0</v>
      </c>
      <c r="Z488" s="64">
        <f t="shared" si="9"/>
        <v>0</v>
      </c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15.75" customHeight="1">
      <c r="A489" s="90">
        <v>43862.833476562497</v>
      </c>
      <c r="B489" s="70">
        <f>Parâmetros!G478*0.04*46.0055</f>
        <v>19.1566902</v>
      </c>
      <c r="C489" s="85">
        <f t="shared" si="154"/>
        <v>19.1566902</v>
      </c>
      <c r="D489" s="89">
        <f t="shared" si="155"/>
        <v>3.8313380400000003</v>
      </c>
      <c r="E489" s="53" t="str">
        <f t="shared" si="156"/>
        <v>1</v>
      </c>
      <c r="F489" s="62">
        <f t="shared" si="157"/>
        <v>-135.32222705499998</v>
      </c>
      <c r="G489" s="53" t="str">
        <f t="shared" si="158"/>
        <v>0</v>
      </c>
      <c r="H489" s="62">
        <f t="shared" si="159"/>
        <v>-26.661113527499992</v>
      </c>
      <c r="I489" s="53" t="str">
        <f t="shared" si="160"/>
        <v>0</v>
      </c>
      <c r="J489" s="62">
        <f t="shared" si="161"/>
        <v>91.658492007160504</v>
      </c>
      <c r="K489" s="53" t="str">
        <f t="shared" si="162"/>
        <v>0</v>
      </c>
      <c r="L489" s="62">
        <f t="shared" si="163"/>
        <v>83.381296609411748</v>
      </c>
      <c r="M489" s="66" t="str">
        <f t="shared" si="164"/>
        <v>0</v>
      </c>
      <c r="N489" s="69">
        <f t="shared" si="165"/>
        <v>3.8313380400000003</v>
      </c>
      <c r="O489" s="70">
        <v>260</v>
      </c>
      <c r="P489" s="3"/>
      <c r="Q489" s="64" t="str">
        <f t="shared" si="0"/>
        <v>1</v>
      </c>
      <c r="R489" s="64">
        <f t="shared" si="1"/>
        <v>1</v>
      </c>
      <c r="S489" s="64" t="str">
        <f t="shared" si="2"/>
        <v>0</v>
      </c>
      <c r="T489" s="64">
        <f t="shared" si="3"/>
        <v>0</v>
      </c>
      <c r="U489" s="64" t="str">
        <f t="shared" si="4"/>
        <v>0</v>
      </c>
      <c r="V489" s="64">
        <f t="shared" si="5"/>
        <v>0</v>
      </c>
      <c r="W489" s="64" t="str">
        <f t="shared" si="6"/>
        <v>0</v>
      </c>
      <c r="X489" s="64">
        <f t="shared" si="7"/>
        <v>0</v>
      </c>
      <c r="Y489" s="64" t="str">
        <f t="shared" si="8"/>
        <v>0</v>
      </c>
      <c r="Z489" s="64">
        <f t="shared" si="9"/>
        <v>0</v>
      </c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15.75" customHeight="1">
      <c r="A490" s="90">
        <v>43862.875143287034</v>
      </c>
      <c r="B490" s="70">
        <f>Parâmetros!G479*0.04*46.0055</f>
        <v>20.076800200000001</v>
      </c>
      <c r="C490" s="85">
        <f t="shared" si="154"/>
        <v>20.076800200000001</v>
      </c>
      <c r="D490" s="89">
        <f t="shared" si="155"/>
        <v>4.01536004</v>
      </c>
      <c r="E490" s="53" t="str">
        <f t="shared" si="156"/>
        <v>1</v>
      </c>
      <c r="F490" s="62">
        <f t="shared" si="157"/>
        <v>-134.42511980499998</v>
      </c>
      <c r="G490" s="53" t="str">
        <f t="shared" si="158"/>
        <v>0</v>
      </c>
      <c r="H490" s="62">
        <f t="shared" si="159"/>
        <v>-26.21255990249999</v>
      </c>
      <c r="I490" s="53" t="str">
        <f t="shared" si="160"/>
        <v>0</v>
      </c>
      <c r="J490" s="62">
        <f t="shared" si="161"/>
        <v>91.748231130617285</v>
      </c>
      <c r="K490" s="53" t="str">
        <f t="shared" si="162"/>
        <v>0</v>
      </c>
      <c r="L490" s="62">
        <f t="shared" si="163"/>
        <v>83.478720021176471</v>
      </c>
      <c r="M490" s="66" t="str">
        <f t="shared" si="164"/>
        <v>0</v>
      </c>
      <c r="N490" s="69">
        <f t="shared" si="165"/>
        <v>4.01536004</v>
      </c>
      <c r="O490" s="70">
        <v>260</v>
      </c>
      <c r="P490" s="3"/>
      <c r="Q490" s="64" t="str">
        <f t="shared" si="0"/>
        <v>1</v>
      </c>
      <c r="R490" s="64">
        <f t="shared" si="1"/>
        <v>1</v>
      </c>
      <c r="S490" s="64" t="str">
        <f t="shared" si="2"/>
        <v>0</v>
      </c>
      <c r="T490" s="64">
        <f t="shared" si="3"/>
        <v>0</v>
      </c>
      <c r="U490" s="64" t="str">
        <f t="shared" si="4"/>
        <v>0</v>
      </c>
      <c r="V490" s="64">
        <f t="shared" si="5"/>
        <v>0</v>
      </c>
      <c r="W490" s="64" t="str">
        <f t="shared" si="6"/>
        <v>0</v>
      </c>
      <c r="X490" s="64">
        <f t="shared" si="7"/>
        <v>0</v>
      </c>
      <c r="Y490" s="64" t="str">
        <f t="shared" si="8"/>
        <v>0</v>
      </c>
      <c r="Z490" s="64">
        <f t="shared" si="9"/>
        <v>0</v>
      </c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15.75" customHeight="1">
      <c r="A491" s="90">
        <v>43862.916810011571</v>
      </c>
      <c r="B491" s="70">
        <f>Parâmetros!G480*0.04*46.0055</f>
        <v>16.175533799999997</v>
      </c>
      <c r="C491" s="85">
        <f t="shared" si="154"/>
        <v>16.175533799999997</v>
      </c>
      <c r="D491" s="89">
        <f t="shared" si="155"/>
        <v>3.2351067599999994</v>
      </c>
      <c r="E491" s="53" t="str">
        <f t="shared" si="156"/>
        <v>1</v>
      </c>
      <c r="F491" s="62">
        <f t="shared" si="157"/>
        <v>-138.22885454500002</v>
      </c>
      <c r="G491" s="53" t="str">
        <f t="shared" si="158"/>
        <v>0</v>
      </c>
      <c r="H491" s="62">
        <f t="shared" si="159"/>
        <v>-28.114427272500009</v>
      </c>
      <c r="I491" s="53" t="str">
        <f t="shared" si="160"/>
        <v>0</v>
      </c>
      <c r="J491" s="62">
        <f t="shared" si="161"/>
        <v>91.367737247160491</v>
      </c>
      <c r="K491" s="53" t="str">
        <f t="shared" si="162"/>
        <v>0</v>
      </c>
      <c r="L491" s="62">
        <f t="shared" si="163"/>
        <v>83.06564475529413</v>
      </c>
      <c r="M491" s="66" t="str">
        <f t="shared" si="164"/>
        <v>0</v>
      </c>
      <c r="N491" s="69">
        <f t="shared" si="165"/>
        <v>3.2351067599999994</v>
      </c>
      <c r="O491" s="70">
        <v>260</v>
      </c>
      <c r="P491" s="3"/>
      <c r="Q491" s="64" t="str">
        <f t="shared" si="0"/>
        <v>1</v>
      </c>
      <c r="R491" s="64">
        <f t="shared" si="1"/>
        <v>1</v>
      </c>
      <c r="S491" s="64" t="str">
        <f t="shared" si="2"/>
        <v>0</v>
      </c>
      <c r="T491" s="64">
        <f t="shared" si="3"/>
        <v>0</v>
      </c>
      <c r="U491" s="64" t="str">
        <f t="shared" si="4"/>
        <v>0</v>
      </c>
      <c r="V491" s="64">
        <f t="shared" si="5"/>
        <v>0</v>
      </c>
      <c r="W491" s="64" t="str">
        <f t="shared" si="6"/>
        <v>0</v>
      </c>
      <c r="X491" s="64">
        <f t="shared" si="7"/>
        <v>0</v>
      </c>
      <c r="Y491" s="64" t="str">
        <f t="shared" si="8"/>
        <v>0</v>
      </c>
      <c r="Z491" s="64">
        <f t="shared" si="9"/>
        <v>0</v>
      </c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15.75" customHeight="1">
      <c r="A492" s="90">
        <v>43862.958476736108</v>
      </c>
      <c r="B492" s="70">
        <f>Parâmetros!G481*0.04*46.0055</f>
        <v>15.862696399999999</v>
      </c>
      <c r="C492" s="85">
        <f t="shared" si="154"/>
        <v>15.862696399999999</v>
      </c>
      <c r="D492" s="89">
        <f t="shared" si="155"/>
        <v>3.1725392799999996</v>
      </c>
      <c r="E492" s="53" t="str">
        <f t="shared" si="156"/>
        <v>1</v>
      </c>
      <c r="F492" s="62">
        <f t="shared" si="157"/>
        <v>-138.53387100999998</v>
      </c>
      <c r="G492" s="53" t="str">
        <f t="shared" si="158"/>
        <v>0</v>
      </c>
      <c r="H492" s="62">
        <f t="shared" si="159"/>
        <v>-28.266935504999992</v>
      </c>
      <c r="I492" s="53" t="str">
        <f t="shared" si="160"/>
        <v>0</v>
      </c>
      <c r="J492" s="62">
        <f t="shared" si="161"/>
        <v>91.337225945185182</v>
      </c>
      <c r="K492" s="53" t="str">
        <f t="shared" si="162"/>
        <v>0</v>
      </c>
      <c r="L492" s="62">
        <f t="shared" si="163"/>
        <v>83.032520795294118</v>
      </c>
      <c r="M492" s="66" t="str">
        <f t="shared" si="164"/>
        <v>0</v>
      </c>
      <c r="N492" s="69">
        <f t="shared" si="165"/>
        <v>3.1725392799999996</v>
      </c>
      <c r="O492" s="70">
        <v>260</v>
      </c>
      <c r="P492" s="3"/>
      <c r="Q492" s="64" t="str">
        <f t="shared" si="0"/>
        <v>1</v>
      </c>
      <c r="R492" s="64">
        <f t="shared" si="1"/>
        <v>1</v>
      </c>
      <c r="S492" s="64" t="str">
        <f t="shared" si="2"/>
        <v>0</v>
      </c>
      <c r="T492" s="64">
        <f t="shared" si="3"/>
        <v>0</v>
      </c>
      <c r="U492" s="64" t="str">
        <f t="shared" si="4"/>
        <v>0</v>
      </c>
      <c r="V492" s="64">
        <f t="shared" si="5"/>
        <v>0</v>
      </c>
      <c r="W492" s="64" t="str">
        <f t="shared" si="6"/>
        <v>0</v>
      </c>
      <c r="X492" s="64">
        <f t="shared" si="7"/>
        <v>0</v>
      </c>
      <c r="Y492" s="64" t="str">
        <f t="shared" si="8"/>
        <v>0</v>
      </c>
      <c r="Z492" s="64">
        <f t="shared" si="9"/>
        <v>0</v>
      </c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15.75" customHeight="1">
      <c r="A493" s="90">
        <v>43863.000143460646</v>
      </c>
      <c r="B493" s="70">
        <f>Parâmetros!G482*0.04*46.0055</f>
        <v>21.622585000000001</v>
      </c>
      <c r="C493" s="85">
        <f t="shared" si="154"/>
        <v>21.622585000000001</v>
      </c>
      <c r="D493" s="89">
        <f t="shared" si="155"/>
        <v>4.3245170000000002</v>
      </c>
      <c r="E493" s="53" t="str">
        <f t="shared" si="156"/>
        <v>1</v>
      </c>
      <c r="F493" s="62">
        <f t="shared" si="157"/>
        <v>-132.91797962499999</v>
      </c>
      <c r="G493" s="53" t="str">
        <f t="shared" si="158"/>
        <v>0</v>
      </c>
      <c r="H493" s="62">
        <f t="shared" si="159"/>
        <v>-25.458989812499993</v>
      </c>
      <c r="I493" s="53" t="str">
        <f t="shared" si="160"/>
        <v>0</v>
      </c>
      <c r="J493" s="62">
        <f t="shared" si="161"/>
        <v>91.898992858024684</v>
      </c>
      <c r="K493" s="53" t="str">
        <f t="shared" si="162"/>
        <v>0</v>
      </c>
      <c r="L493" s="62">
        <f t="shared" si="163"/>
        <v>83.642391352941175</v>
      </c>
      <c r="M493" s="66" t="str">
        <f t="shared" si="164"/>
        <v>0</v>
      </c>
      <c r="N493" s="69">
        <f t="shared" si="165"/>
        <v>4.3245170000000002</v>
      </c>
      <c r="O493" s="70">
        <v>260</v>
      </c>
      <c r="P493" s="3"/>
      <c r="Q493" s="64" t="str">
        <f t="shared" si="0"/>
        <v>1</v>
      </c>
      <c r="R493" s="64">
        <f t="shared" si="1"/>
        <v>1</v>
      </c>
      <c r="S493" s="64" t="str">
        <f t="shared" si="2"/>
        <v>0</v>
      </c>
      <c r="T493" s="64">
        <f t="shared" si="3"/>
        <v>0</v>
      </c>
      <c r="U493" s="64" t="str">
        <f t="shared" si="4"/>
        <v>0</v>
      </c>
      <c r="V493" s="64">
        <f t="shared" si="5"/>
        <v>0</v>
      </c>
      <c r="W493" s="64" t="str">
        <f t="shared" si="6"/>
        <v>0</v>
      </c>
      <c r="X493" s="64">
        <f t="shared" si="7"/>
        <v>0</v>
      </c>
      <c r="Y493" s="64" t="str">
        <f t="shared" si="8"/>
        <v>0</v>
      </c>
      <c r="Z493" s="64">
        <f t="shared" si="9"/>
        <v>0</v>
      </c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15.75" customHeight="1">
      <c r="A494" s="90">
        <v>43863.041810185183</v>
      </c>
      <c r="B494" s="70">
        <f>Parâmetros!G483*0.04*46.0055</f>
        <v>24.714154600000001</v>
      </c>
      <c r="C494" s="85">
        <f t="shared" si="154"/>
        <v>24.714154600000001</v>
      </c>
      <c r="D494" s="89">
        <f t="shared" si="155"/>
        <v>4.9428309200000005</v>
      </c>
      <c r="E494" s="53" t="str">
        <f t="shared" si="156"/>
        <v>1</v>
      </c>
      <c r="F494" s="62">
        <f t="shared" si="157"/>
        <v>-129.903699265</v>
      </c>
      <c r="G494" s="53" t="str">
        <f t="shared" si="158"/>
        <v>0</v>
      </c>
      <c r="H494" s="62">
        <f t="shared" si="159"/>
        <v>-23.9518496325</v>
      </c>
      <c r="I494" s="53" t="str">
        <f t="shared" si="160"/>
        <v>0</v>
      </c>
      <c r="J494" s="62">
        <f t="shared" si="161"/>
        <v>92.200516312839511</v>
      </c>
      <c r="K494" s="53" t="str">
        <f t="shared" si="162"/>
        <v>0</v>
      </c>
      <c r="L494" s="62">
        <f t="shared" si="163"/>
        <v>83.969734016470582</v>
      </c>
      <c r="M494" s="66" t="str">
        <f t="shared" si="164"/>
        <v>0</v>
      </c>
      <c r="N494" s="69">
        <f t="shared" si="165"/>
        <v>4.9428309200000005</v>
      </c>
      <c r="O494" s="70">
        <v>260</v>
      </c>
      <c r="P494" s="3"/>
      <c r="Q494" s="64" t="str">
        <f t="shared" si="0"/>
        <v>1</v>
      </c>
      <c r="R494" s="64">
        <f t="shared" si="1"/>
        <v>1</v>
      </c>
      <c r="S494" s="64" t="str">
        <f t="shared" si="2"/>
        <v>0</v>
      </c>
      <c r="T494" s="64">
        <f t="shared" si="3"/>
        <v>0</v>
      </c>
      <c r="U494" s="64" t="str">
        <f t="shared" si="4"/>
        <v>0</v>
      </c>
      <c r="V494" s="64">
        <f t="shared" si="5"/>
        <v>0</v>
      </c>
      <c r="W494" s="64" t="str">
        <f t="shared" si="6"/>
        <v>0</v>
      </c>
      <c r="X494" s="64">
        <f t="shared" si="7"/>
        <v>0</v>
      </c>
      <c r="Y494" s="64" t="str">
        <f t="shared" si="8"/>
        <v>0</v>
      </c>
      <c r="Z494" s="64">
        <f t="shared" si="9"/>
        <v>0</v>
      </c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15.75" customHeight="1">
      <c r="A495" s="90">
        <v>43863.08347690972</v>
      </c>
      <c r="B495" s="70">
        <f>Parâmetros!G484*0.04*46.0055</f>
        <v>42.361864399999995</v>
      </c>
      <c r="C495" s="85">
        <f t="shared" si="154"/>
        <v>42.361864399999995</v>
      </c>
      <c r="D495" s="89">
        <f t="shared" si="155"/>
        <v>8.4723728799999982</v>
      </c>
      <c r="E495" s="53" t="str">
        <f t="shared" si="156"/>
        <v>1</v>
      </c>
      <c r="F495" s="62">
        <f t="shared" si="157"/>
        <v>-112.69718220999999</v>
      </c>
      <c r="G495" s="53" t="str">
        <f t="shared" si="158"/>
        <v>0</v>
      </c>
      <c r="H495" s="62">
        <f t="shared" si="159"/>
        <v>-15.348591104999997</v>
      </c>
      <c r="I495" s="53" t="str">
        <f t="shared" si="160"/>
        <v>0</v>
      </c>
      <c r="J495" s="62">
        <f t="shared" si="161"/>
        <v>93.921712700740741</v>
      </c>
      <c r="K495" s="53" t="str">
        <f t="shared" si="162"/>
        <v>0</v>
      </c>
      <c r="L495" s="62">
        <f t="shared" si="163"/>
        <v>85.838315054117658</v>
      </c>
      <c r="M495" s="66" t="str">
        <f t="shared" si="164"/>
        <v>0</v>
      </c>
      <c r="N495" s="69">
        <f t="shared" si="165"/>
        <v>8.4723728799999982</v>
      </c>
      <c r="O495" s="70">
        <v>260</v>
      </c>
      <c r="P495" s="3"/>
      <c r="Q495" s="64" t="str">
        <f t="shared" si="0"/>
        <v>1</v>
      </c>
      <c r="R495" s="64">
        <f t="shared" si="1"/>
        <v>1</v>
      </c>
      <c r="S495" s="64" t="str">
        <f t="shared" si="2"/>
        <v>0</v>
      </c>
      <c r="T495" s="64">
        <f t="shared" si="3"/>
        <v>0</v>
      </c>
      <c r="U495" s="64" t="str">
        <f t="shared" si="4"/>
        <v>0</v>
      </c>
      <c r="V495" s="64">
        <f t="shared" si="5"/>
        <v>0</v>
      </c>
      <c r="W495" s="64" t="str">
        <f t="shared" si="6"/>
        <v>0</v>
      </c>
      <c r="X495" s="64">
        <f t="shared" si="7"/>
        <v>0</v>
      </c>
      <c r="Y495" s="64" t="str">
        <f t="shared" si="8"/>
        <v>0</v>
      </c>
      <c r="Z495" s="64">
        <f t="shared" si="9"/>
        <v>0</v>
      </c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15.75" customHeight="1">
      <c r="A496" s="90">
        <v>43863.125143634257</v>
      </c>
      <c r="B496" s="70">
        <f>Parâmetros!G485*0.04*46.0055</f>
        <v>40.264013599999998</v>
      </c>
      <c r="C496" s="85">
        <f t="shared" si="154"/>
        <v>40.264013599999998</v>
      </c>
      <c r="D496" s="89">
        <f t="shared" si="155"/>
        <v>8.052802719999999</v>
      </c>
      <c r="E496" s="53" t="str">
        <f t="shared" si="156"/>
        <v>1</v>
      </c>
      <c r="F496" s="62">
        <f t="shared" si="157"/>
        <v>-114.74258674000001</v>
      </c>
      <c r="G496" s="53" t="str">
        <f t="shared" si="158"/>
        <v>0</v>
      </c>
      <c r="H496" s="62">
        <f t="shared" si="159"/>
        <v>-16.371293369999989</v>
      </c>
      <c r="I496" s="53" t="str">
        <f t="shared" si="160"/>
        <v>0</v>
      </c>
      <c r="J496" s="62">
        <f t="shared" si="161"/>
        <v>93.717107499259257</v>
      </c>
      <c r="K496" s="53" t="str">
        <f t="shared" si="162"/>
        <v>0</v>
      </c>
      <c r="L496" s="62">
        <f t="shared" si="163"/>
        <v>85.616189675294123</v>
      </c>
      <c r="M496" s="66" t="str">
        <f t="shared" si="164"/>
        <v>0</v>
      </c>
      <c r="N496" s="69">
        <f t="shared" si="165"/>
        <v>8.052802719999999</v>
      </c>
      <c r="O496" s="70">
        <v>260</v>
      </c>
      <c r="P496" s="3"/>
      <c r="Q496" s="64" t="str">
        <f t="shared" si="0"/>
        <v>1</v>
      </c>
      <c r="R496" s="64">
        <f t="shared" si="1"/>
        <v>1</v>
      </c>
      <c r="S496" s="64" t="str">
        <f t="shared" si="2"/>
        <v>0</v>
      </c>
      <c r="T496" s="64">
        <f t="shared" si="3"/>
        <v>0</v>
      </c>
      <c r="U496" s="64" t="str">
        <f t="shared" si="4"/>
        <v>0</v>
      </c>
      <c r="V496" s="64">
        <f t="shared" si="5"/>
        <v>0</v>
      </c>
      <c r="W496" s="64" t="str">
        <f t="shared" si="6"/>
        <v>0</v>
      </c>
      <c r="X496" s="64">
        <f t="shared" si="7"/>
        <v>0</v>
      </c>
      <c r="Y496" s="64" t="str">
        <f t="shared" si="8"/>
        <v>0</v>
      </c>
      <c r="Z496" s="64">
        <f t="shared" si="9"/>
        <v>0</v>
      </c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15.75" customHeight="1">
      <c r="A497" s="90">
        <v>43863.166810358794</v>
      </c>
      <c r="B497" s="70">
        <f>Parâmetros!G486*0.04*46.0055</f>
        <v>14.316911600000001</v>
      </c>
      <c r="C497" s="85">
        <f t="shared" si="154"/>
        <v>14.316911600000001</v>
      </c>
      <c r="D497" s="89">
        <f t="shared" si="155"/>
        <v>2.8633823200000004</v>
      </c>
      <c r="E497" s="53" t="str">
        <f t="shared" si="156"/>
        <v>1</v>
      </c>
      <c r="F497" s="62">
        <f t="shared" si="157"/>
        <v>-140.04101119000001</v>
      </c>
      <c r="G497" s="53" t="str">
        <f t="shared" si="158"/>
        <v>0</v>
      </c>
      <c r="H497" s="62">
        <f t="shared" si="159"/>
        <v>-29.020505595000003</v>
      </c>
      <c r="I497" s="53" t="str">
        <f t="shared" si="160"/>
        <v>0</v>
      </c>
      <c r="J497" s="62">
        <f t="shared" si="161"/>
        <v>91.186464217777782</v>
      </c>
      <c r="K497" s="53" t="str">
        <f t="shared" si="162"/>
        <v>0</v>
      </c>
      <c r="L497" s="62">
        <f t="shared" si="163"/>
        <v>82.868849463529415</v>
      </c>
      <c r="M497" s="66" t="str">
        <f t="shared" si="164"/>
        <v>0</v>
      </c>
      <c r="N497" s="69">
        <f t="shared" si="165"/>
        <v>2.8633823200000004</v>
      </c>
      <c r="O497" s="70">
        <v>260</v>
      </c>
      <c r="P497" s="3"/>
      <c r="Q497" s="64" t="str">
        <f t="shared" si="0"/>
        <v>1</v>
      </c>
      <c r="R497" s="64">
        <f t="shared" si="1"/>
        <v>1</v>
      </c>
      <c r="S497" s="64" t="str">
        <f t="shared" si="2"/>
        <v>0</v>
      </c>
      <c r="T497" s="64">
        <f t="shared" si="3"/>
        <v>0</v>
      </c>
      <c r="U497" s="64" t="str">
        <f t="shared" si="4"/>
        <v>0</v>
      </c>
      <c r="V497" s="64">
        <f t="shared" si="5"/>
        <v>0</v>
      </c>
      <c r="W497" s="64" t="str">
        <f t="shared" si="6"/>
        <v>0</v>
      </c>
      <c r="X497" s="64">
        <f t="shared" si="7"/>
        <v>0</v>
      </c>
      <c r="Y497" s="64" t="str">
        <f t="shared" si="8"/>
        <v>0</v>
      </c>
      <c r="Z497" s="64">
        <f t="shared" si="9"/>
        <v>0</v>
      </c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15.75" customHeight="1">
      <c r="A498" s="90">
        <v>43863.208477083332</v>
      </c>
      <c r="B498" s="70">
        <f>Parâmetros!G487*0.04*46.0055</f>
        <v>14.924184199999997</v>
      </c>
      <c r="C498" s="85">
        <f t="shared" si="154"/>
        <v>14.924184199999997</v>
      </c>
      <c r="D498" s="89">
        <f t="shared" si="155"/>
        <v>2.9848368399999998</v>
      </c>
      <c r="E498" s="53" t="str">
        <f t="shared" si="156"/>
        <v>1</v>
      </c>
      <c r="F498" s="62">
        <f t="shared" si="157"/>
        <v>-139.448920405</v>
      </c>
      <c r="G498" s="53" t="str">
        <f t="shared" si="158"/>
        <v>0</v>
      </c>
      <c r="H498" s="62">
        <f t="shared" si="159"/>
        <v>-28.724460202499998</v>
      </c>
      <c r="I498" s="53" t="str">
        <f t="shared" si="160"/>
        <v>0</v>
      </c>
      <c r="J498" s="62">
        <f t="shared" si="161"/>
        <v>91.245692039259268</v>
      </c>
      <c r="K498" s="53" t="str">
        <f t="shared" si="162"/>
        <v>0</v>
      </c>
      <c r="L498" s="62">
        <f t="shared" si="163"/>
        <v>82.933148915294097</v>
      </c>
      <c r="M498" s="66" t="str">
        <f t="shared" si="164"/>
        <v>0</v>
      </c>
      <c r="N498" s="69">
        <f t="shared" si="165"/>
        <v>2.9848368399999998</v>
      </c>
      <c r="O498" s="70">
        <v>260</v>
      </c>
      <c r="P498" s="3"/>
      <c r="Q498" s="64" t="str">
        <f t="shared" si="0"/>
        <v>1</v>
      </c>
      <c r="R498" s="64">
        <f t="shared" si="1"/>
        <v>1</v>
      </c>
      <c r="S498" s="64" t="str">
        <f t="shared" si="2"/>
        <v>0</v>
      </c>
      <c r="T498" s="64">
        <f t="shared" si="3"/>
        <v>0</v>
      </c>
      <c r="U498" s="64" t="str">
        <f t="shared" si="4"/>
        <v>0</v>
      </c>
      <c r="V498" s="64">
        <f t="shared" si="5"/>
        <v>0</v>
      </c>
      <c r="W498" s="64" t="str">
        <f t="shared" si="6"/>
        <v>0</v>
      </c>
      <c r="X498" s="64">
        <f t="shared" si="7"/>
        <v>0</v>
      </c>
      <c r="Y498" s="64" t="str">
        <f t="shared" si="8"/>
        <v>0</v>
      </c>
      <c r="Z498" s="64">
        <f t="shared" si="9"/>
        <v>0</v>
      </c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15.75" customHeight="1">
      <c r="A499" s="90">
        <v>43863.250143807869</v>
      </c>
      <c r="B499" s="70">
        <f>Parâmetros!G488*0.04*46.0055</f>
        <v>13.967269799999999</v>
      </c>
      <c r="C499" s="85">
        <f t="shared" si="154"/>
        <v>13.967269799999999</v>
      </c>
      <c r="D499" s="89">
        <f t="shared" si="155"/>
        <v>2.7934539599999999</v>
      </c>
      <c r="E499" s="53" t="str">
        <f t="shared" si="156"/>
        <v>1</v>
      </c>
      <c r="F499" s="62">
        <f t="shared" si="157"/>
        <v>-140.38191194499998</v>
      </c>
      <c r="G499" s="53" t="str">
        <f t="shared" si="158"/>
        <v>0</v>
      </c>
      <c r="H499" s="62">
        <f t="shared" si="159"/>
        <v>-29.190955972499992</v>
      </c>
      <c r="I499" s="53" t="str">
        <f t="shared" si="160"/>
        <v>0</v>
      </c>
      <c r="J499" s="62">
        <f t="shared" si="161"/>
        <v>91.152363350864192</v>
      </c>
      <c r="K499" s="53" t="str">
        <f t="shared" si="162"/>
        <v>0</v>
      </c>
      <c r="L499" s="62">
        <f t="shared" si="163"/>
        <v>82.831828567058821</v>
      </c>
      <c r="M499" s="66" t="str">
        <f t="shared" si="164"/>
        <v>0</v>
      </c>
      <c r="N499" s="69">
        <f t="shared" si="165"/>
        <v>2.7934539599999999</v>
      </c>
      <c r="O499" s="70">
        <v>260</v>
      </c>
      <c r="P499" s="3"/>
      <c r="Q499" s="64" t="str">
        <f t="shared" si="0"/>
        <v>1</v>
      </c>
      <c r="R499" s="64">
        <f t="shared" si="1"/>
        <v>1</v>
      </c>
      <c r="S499" s="64" t="str">
        <f t="shared" si="2"/>
        <v>0</v>
      </c>
      <c r="T499" s="64">
        <f t="shared" si="3"/>
        <v>0</v>
      </c>
      <c r="U499" s="64" t="str">
        <f t="shared" si="4"/>
        <v>0</v>
      </c>
      <c r="V499" s="64">
        <f t="shared" si="5"/>
        <v>0</v>
      </c>
      <c r="W499" s="64" t="str">
        <f t="shared" si="6"/>
        <v>0</v>
      </c>
      <c r="X499" s="64">
        <f t="shared" si="7"/>
        <v>0</v>
      </c>
      <c r="Y499" s="64" t="str">
        <f t="shared" si="8"/>
        <v>0</v>
      </c>
      <c r="Z499" s="64">
        <f t="shared" si="9"/>
        <v>0</v>
      </c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15.75" customHeight="1">
      <c r="A500" s="90">
        <v>43863.291810532406</v>
      </c>
      <c r="B500" s="70">
        <f>Parâmetros!G489*0.04*46.0055</f>
        <v>21.2729432</v>
      </c>
      <c r="C500" s="85">
        <f t="shared" si="154"/>
        <v>21.2729432</v>
      </c>
      <c r="D500" s="89">
        <f t="shared" si="155"/>
        <v>4.2545886399999997</v>
      </c>
      <c r="E500" s="53" t="str">
        <f t="shared" si="156"/>
        <v>1</v>
      </c>
      <c r="F500" s="62">
        <f t="shared" si="157"/>
        <v>-133.25888038000002</v>
      </c>
      <c r="G500" s="53" t="str">
        <f t="shared" si="158"/>
        <v>0</v>
      </c>
      <c r="H500" s="62">
        <f t="shared" si="159"/>
        <v>-25.629440190000011</v>
      </c>
      <c r="I500" s="53" t="str">
        <f t="shared" si="160"/>
        <v>0</v>
      </c>
      <c r="J500" s="62">
        <f t="shared" si="161"/>
        <v>91.864891991111108</v>
      </c>
      <c r="K500" s="53" t="str">
        <f t="shared" si="162"/>
        <v>0</v>
      </c>
      <c r="L500" s="62">
        <f t="shared" si="163"/>
        <v>83.605370456470595</v>
      </c>
      <c r="M500" s="66" t="str">
        <f t="shared" si="164"/>
        <v>0</v>
      </c>
      <c r="N500" s="69">
        <f t="shared" si="165"/>
        <v>4.2545886399999997</v>
      </c>
      <c r="O500" s="70">
        <v>260</v>
      </c>
      <c r="P500" s="3"/>
      <c r="Q500" s="64" t="str">
        <f t="shared" si="0"/>
        <v>1</v>
      </c>
      <c r="R500" s="64">
        <f t="shared" si="1"/>
        <v>1</v>
      </c>
      <c r="S500" s="64" t="str">
        <f t="shared" si="2"/>
        <v>0</v>
      </c>
      <c r="T500" s="64">
        <f t="shared" si="3"/>
        <v>0</v>
      </c>
      <c r="U500" s="64" t="str">
        <f t="shared" si="4"/>
        <v>0</v>
      </c>
      <c r="V500" s="64">
        <f t="shared" si="5"/>
        <v>0</v>
      </c>
      <c r="W500" s="64" t="str">
        <f t="shared" si="6"/>
        <v>0</v>
      </c>
      <c r="X500" s="64">
        <f t="shared" si="7"/>
        <v>0</v>
      </c>
      <c r="Y500" s="64" t="str">
        <f t="shared" si="8"/>
        <v>0</v>
      </c>
      <c r="Z500" s="64">
        <f t="shared" si="9"/>
        <v>0</v>
      </c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15.75" customHeight="1">
      <c r="A501" s="90">
        <v>43863.333477256943</v>
      </c>
      <c r="B501" s="70">
        <f>Parâmetros!G490*0.04*46.0055</f>
        <v>16.433164600000001</v>
      </c>
      <c r="C501" s="85">
        <f t="shared" si="154"/>
        <v>16.433164600000001</v>
      </c>
      <c r="D501" s="89">
        <f t="shared" si="155"/>
        <v>3.2866329200000006</v>
      </c>
      <c r="E501" s="53" t="str">
        <f t="shared" si="156"/>
        <v>1</v>
      </c>
      <c r="F501" s="62">
        <f t="shared" si="157"/>
        <v>-137.97766451499999</v>
      </c>
      <c r="G501" s="53" t="str">
        <f t="shared" si="158"/>
        <v>0</v>
      </c>
      <c r="H501" s="62">
        <f t="shared" si="159"/>
        <v>-27.988832257499993</v>
      </c>
      <c r="I501" s="53" t="str">
        <f t="shared" si="160"/>
        <v>0</v>
      </c>
      <c r="J501" s="62">
        <f t="shared" si="161"/>
        <v>91.392864201728401</v>
      </c>
      <c r="K501" s="53" t="str">
        <f t="shared" si="162"/>
        <v>0</v>
      </c>
      <c r="L501" s="62">
        <f t="shared" si="163"/>
        <v>83.092923310588233</v>
      </c>
      <c r="M501" s="66" t="str">
        <f t="shared" si="164"/>
        <v>0</v>
      </c>
      <c r="N501" s="69">
        <f t="shared" si="165"/>
        <v>3.2866329200000006</v>
      </c>
      <c r="O501" s="70">
        <v>260</v>
      </c>
      <c r="P501" s="3"/>
      <c r="Q501" s="64" t="str">
        <f t="shared" si="0"/>
        <v>1</v>
      </c>
      <c r="R501" s="64">
        <f t="shared" si="1"/>
        <v>1</v>
      </c>
      <c r="S501" s="64" t="str">
        <f t="shared" si="2"/>
        <v>0</v>
      </c>
      <c r="T501" s="64">
        <f t="shared" si="3"/>
        <v>0</v>
      </c>
      <c r="U501" s="64" t="str">
        <f t="shared" si="4"/>
        <v>0</v>
      </c>
      <c r="V501" s="64">
        <f t="shared" si="5"/>
        <v>0</v>
      </c>
      <c r="W501" s="64" t="str">
        <f t="shared" si="6"/>
        <v>0</v>
      </c>
      <c r="X501" s="64">
        <f t="shared" si="7"/>
        <v>0</v>
      </c>
      <c r="Y501" s="64" t="str">
        <f t="shared" si="8"/>
        <v>0</v>
      </c>
      <c r="Z501" s="64">
        <f t="shared" si="9"/>
        <v>0</v>
      </c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15.75" customHeight="1">
      <c r="A502" s="90">
        <v>43863.375143981481</v>
      </c>
      <c r="B502" s="70">
        <f>Parâmetros!G491*0.04*46.0055</f>
        <v>9.3299153999999991</v>
      </c>
      <c r="C502" s="85">
        <f t="shared" si="154"/>
        <v>9.3299153999999991</v>
      </c>
      <c r="D502" s="89">
        <f t="shared" si="155"/>
        <v>1.8659830799999999</v>
      </c>
      <c r="E502" s="53" t="str">
        <f t="shared" si="156"/>
        <v>1</v>
      </c>
      <c r="F502" s="62">
        <f t="shared" si="157"/>
        <v>-144.90333248499999</v>
      </c>
      <c r="G502" s="53" t="str">
        <f t="shared" si="158"/>
        <v>0</v>
      </c>
      <c r="H502" s="62">
        <f t="shared" si="159"/>
        <v>-31.451666242499996</v>
      </c>
      <c r="I502" s="53" t="str">
        <f t="shared" si="160"/>
        <v>0</v>
      </c>
      <c r="J502" s="62">
        <f t="shared" si="161"/>
        <v>90.70007816864198</v>
      </c>
      <c r="K502" s="53" t="str">
        <f t="shared" si="162"/>
        <v>0</v>
      </c>
      <c r="L502" s="62">
        <f t="shared" si="163"/>
        <v>82.340814571764696</v>
      </c>
      <c r="M502" s="66" t="str">
        <f t="shared" si="164"/>
        <v>0</v>
      </c>
      <c r="N502" s="69">
        <f t="shared" si="165"/>
        <v>1.8659830799999999</v>
      </c>
      <c r="O502" s="70">
        <v>260</v>
      </c>
      <c r="P502" s="3"/>
      <c r="Q502" s="64" t="str">
        <f t="shared" si="0"/>
        <v>1</v>
      </c>
      <c r="R502" s="64">
        <f t="shared" si="1"/>
        <v>1</v>
      </c>
      <c r="S502" s="64" t="str">
        <f t="shared" si="2"/>
        <v>0</v>
      </c>
      <c r="T502" s="64">
        <f t="shared" si="3"/>
        <v>0</v>
      </c>
      <c r="U502" s="64" t="str">
        <f t="shared" si="4"/>
        <v>0</v>
      </c>
      <c r="V502" s="64">
        <f t="shared" si="5"/>
        <v>0</v>
      </c>
      <c r="W502" s="64" t="str">
        <f t="shared" si="6"/>
        <v>0</v>
      </c>
      <c r="X502" s="64">
        <f t="shared" si="7"/>
        <v>0</v>
      </c>
      <c r="Y502" s="64" t="str">
        <f t="shared" si="8"/>
        <v>0</v>
      </c>
      <c r="Z502" s="64">
        <f t="shared" si="9"/>
        <v>0</v>
      </c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15.75" customHeight="1">
      <c r="A503" s="90">
        <v>43863.416810706018</v>
      </c>
      <c r="B503" s="70">
        <f>Parâmetros!G492*0.04*46.0055</f>
        <v>8.9986757999999991</v>
      </c>
      <c r="C503" s="85">
        <f t="shared" si="154"/>
        <v>8.9986757999999991</v>
      </c>
      <c r="D503" s="89">
        <f t="shared" si="155"/>
        <v>1.7997351599999998</v>
      </c>
      <c r="E503" s="53" t="str">
        <f t="shared" si="156"/>
        <v>1</v>
      </c>
      <c r="F503" s="62">
        <f t="shared" si="157"/>
        <v>-145.22629109500002</v>
      </c>
      <c r="G503" s="53" t="str">
        <f t="shared" si="158"/>
        <v>0</v>
      </c>
      <c r="H503" s="62">
        <f t="shared" si="159"/>
        <v>-31.613145547500011</v>
      </c>
      <c r="I503" s="53" t="str">
        <f t="shared" si="160"/>
        <v>0</v>
      </c>
      <c r="J503" s="62">
        <f t="shared" si="161"/>
        <v>90.667772084197537</v>
      </c>
      <c r="K503" s="53" t="str">
        <f t="shared" si="162"/>
        <v>0</v>
      </c>
      <c r="L503" s="62">
        <f t="shared" si="163"/>
        <v>82.305742143529415</v>
      </c>
      <c r="M503" s="66" t="str">
        <f t="shared" si="164"/>
        <v>0</v>
      </c>
      <c r="N503" s="69">
        <f t="shared" si="165"/>
        <v>1.7997351599999998</v>
      </c>
      <c r="O503" s="70">
        <v>260</v>
      </c>
      <c r="P503" s="3"/>
      <c r="Q503" s="64" t="str">
        <f t="shared" si="0"/>
        <v>1</v>
      </c>
      <c r="R503" s="64">
        <f t="shared" si="1"/>
        <v>1</v>
      </c>
      <c r="S503" s="64" t="str">
        <f t="shared" si="2"/>
        <v>0</v>
      </c>
      <c r="T503" s="64">
        <f t="shared" si="3"/>
        <v>0</v>
      </c>
      <c r="U503" s="64" t="str">
        <f t="shared" si="4"/>
        <v>0</v>
      </c>
      <c r="V503" s="64">
        <f t="shared" si="5"/>
        <v>0</v>
      </c>
      <c r="W503" s="64" t="str">
        <f t="shared" si="6"/>
        <v>0</v>
      </c>
      <c r="X503" s="64">
        <f t="shared" si="7"/>
        <v>0</v>
      </c>
      <c r="Y503" s="64" t="str">
        <f t="shared" si="8"/>
        <v>0</v>
      </c>
      <c r="Z503" s="64">
        <f t="shared" si="9"/>
        <v>0</v>
      </c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15.75" customHeight="1">
      <c r="A504" s="90">
        <v>43863.458477430555</v>
      </c>
      <c r="B504" s="70">
        <f>Parâmetros!G493*0.04*46.0055</f>
        <v>8.6122295999999992</v>
      </c>
      <c r="C504" s="85">
        <f t="shared" si="154"/>
        <v>8.6122295999999992</v>
      </c>
      <c r="D504" s="89">
        <f t="shared" si="155"/>
        <v>1.7224459199999997</v>
      </c>
      <c r="E504" s="53" t="str">
        <f t="shared" si="156"/>
        <v>1</v>
      </c>
      <c r="F504" s="62">
        <f t="shared" si="157"/>
        <v>-145.60307614000001</v>
      </c>
      <c r="G504" s="53" t="str">
        <f t="shared" si="158"/>
        <v>0</v>
      </c>
      <c r="H504" s="62">
        <f t="shared" si="159"/>
        <v>-31.801538070000007</v>
      </c>
      <c r="I504" s="53" t="str">
        <f t="shared" si="160"/>
        <v>0</v>
      </c>
      <c r="J504" s="62">
        <f t="shared" si="161"/>
        <v>90.63008165234568</v>
      </c>
      <c r="K504" s="53" t="str">
        <f t="shared" si="162"/>
        <v>0</v>
      </c>
      <c r="L504" s="62">
        <f t="shared" si="163"/>
        <v>82.264824310588239</v>
      </c>
      <c r="M504" s="66" t="str">
        <f t="shared" si="164"/>
        <v>0</v>
      </c>
      <c r="N504" s="69">
        <f t="shared" si="165"/>
        <v>1.7224459199999997</v>
      </c>
      <c r="O504" s="70">
        <v>260</v>
      </c>
      <c r="P504" s="3"/>
      <c r="Q504" s="64" t="str">
        <f t="shared" si="0"/>
        <v>1</v>
      </c>
      <c r="R504" s="64">
        <f t="shared" si="1"/>
        <v>1</v>
      </c>
      <c r="S504" s="64" t="str">
        <f t="shared" si="2"/>
        <v>0</v>
      </c>
      <c r="T504" s="64">
        <f t="shared" si="3"/>
        <v>0</v>
      </c>
      <c r="U504" s="64" t="str">
        <f t="shared" si="4"/>
        <v>0</v>
      </c>
      <c r="V504" s="64">
        <f t="shared" si="5"/>
        <v>0</v>
      </c>
      <c r="W504" s="64" t="str">
        <f t="shared" si="6"/>
        <v>0</v>
      </c>
      <c r="X504" s="64">
        <f t="shared" si="7"/>
        <v>0</v>
      </c>
      <c r="Y504" s="64" t="str">
        <f t="shared" si="8"/>
        <v>0</v>
      </c>
      <c r="Z504" s="64">
        <f t="shared" si="9"/>
        <v>0</v>
      </c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15.75" customHeight="1">
      <c r="A505" s="90">
        <v>43863.500144155092</v>
      </c>
      <c r="B505" s="70">
        <f>Parâmetros!G494*0.04*46.0055</f>
        <v>8.6674362000000009</v>
      </c>
      <c r="C505" s="85">
        <f t="shared" si="154"/>
        <v>8.6674362000000009</v>
      </c>
      <c r="D505" s="89">
        <f t="shared" si="155"/>
        <v>1.7334872400000001</v>
      </c>
      <c r="E505" s="53" t="str">
        <f t="shared" si="156"/>
        <v>1</v>
      </c>
      <c r="F505" s="62">
        <f t="shared" si="157"/>
        <v>-145.54924970499999</v>
      </c>
      <c r="G505" s="53" t="str">
        <f t="shared" si="158"/>
        <v>0</v>
      </c>
      <c r="H505" s="62">
        <f t="shared" si="159"/>
        <v>-31.774624852499997</v>
      </c>
      <c r="I505" s="53" t="str">
        <f t="shared" si="160"/>
        <v>0</v>
      </c>
      <c r="J505" s="62">
        <f t="shared" si="161"/>
        <v>90.63546599975308</v>
      </c>
      <c r="K505" s="53" t="str">
        <f t="shared" si="162"/>
        <v>0</v>
      </c>
      <c r="L505" s="62">
        <f t="shared" si="163"/>
        <v>82.270669715294119</v>
      </c>
      <c r="M505" s="66" t="str">
        <f t="shared" si="164"/>
        <v>0</v>
      </c>
      <c r="N505" s="69">
        <f t="shared" si="165"/>
        <v>1.7334872400000001</v>
      </c>
      <c r="O505" s="70">
        <v>260</v>
      </c>
      <c r="P505" s="3"/>
      <c r="Q505" s="64" t="str">
        <f t="shared" si="0"/>
        <v>1</v>
      </c>
      <c r="R505" s="64">
        <f t="shared" si="1"/>
        <v>1</v>
      </c>
      <c r="S505" s="64" t="str">
        <f t="shared" si="2"/>
        <v>0</v>
      </c>
      <c r="T505" s="64">
        <f t="shared" si="3"/>
        <v>0</v>
      </c>
      <c r="U505" s="64" t="str">
        <f t="shared" si="4"/>
        <v>0</v>
      </c>
      <c r="V505" s="64">
        <f t="shared" si="5"/>
        <v>0</v>
      </c>
      <c r="W505" s="64" t="str">
        <f t="shared" si="6"/>
        <v>0</v>
      </c>
      <c r="X505" s="64">
        <f t="shared" si="7"/>
        <v>0</v>
      </c>
      <c r="Y505" s="64" t="str">
        <f t="shared" si="8"/>
        <v>0</v>
      </c>
      <c r="Z505" s="64">
        <f t="shared" si="9"/>
        <v>0</v>
      </c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15.75" customHeight="1">
      <c r="A506" s="90">
        <v>43863.541810879629</v>
      </c>
      <c r="B506" s="70">
        <f>Parâmetros!G495*0.04*46.0055</f>
        <v>7.8945438000000001</v>
      </c>
      <c r="C506" s="85">
        <f t="shared" si="154"/>
        <v>7.8945438000000001</v>
      </c>
      <c r="D506" s="89">
        <f t="shared" si="155"/>
        <v>1.57890876</v>
      </c>
      <c r="E506" s="53" t="str">
        <f t="shared" si="156"/>
        <v>1</v>
      </c>
      <c r="F506" s="62">
        <f t="shared" si="157"/>
        <v>-146.30281979499998</v>
      </c>
      <c r="G506" s="53" t="str">
        <f t="shared" si="158"/>
        <v>0</v>
      </c>
      <c r="H506" s="62">
        <f t="shared" si="159"/>
        <v>-32.151409897499988</v>
      </c>
      <c r="I506" s="53" t="str">
        <f t="shared" si="160"/>
        <v>0</v>
      </c>
      <c r="J506" s="62">
        <f t="shared" si="161"/>
        <v>90.560085136049381</v>
      </c>
      <c r="K506" s="53" t="str">
        <f t="shared" si="162"/>
        <v>0</v>
      </c>
      <c r="L506" s="62">
        <f t="shared" si="163"/>
        <v>82.188834049411767</v>
      </c>
      <c r="M506" s="66" t="str">
        <f t="shared" si="164"/>
        <v>0</v>
      </c>
      <c r="N506" s="69">
        <f t="shared" si="165"/>
        <v>1.57890876</v>
      </c>
      <c r="O506" s="70">
        <v>260</v>
      </c>
      <c r="P506" s="3"/>
      <c r="Q506" s="64" t="str">
        <f t="shared" si="0"/>
        <v>1</v>
      </c>
      <c r="R506" s="64">
        <f t="shared" si="1"/>
        <v>1</v>
      </c>
      <c r="S506" s="64" t="str">
        <f t="shared" si="2"/>
        <v>0</v>
      </c>
      <c r="T506" s="64">
        <f t="shared" si="3"/>
        <v>0</v>
      </c>
      <c r="U506" s="64" t="str">
        <f t="shared" si="4"/>
        <v>0</v>
      </c>
      <c r="V506" s="64">
        <f t="shared" si="5"/>
        <v>0</v>
      </c>
      <c r="W506" s="64" t="str">
        <f t="shared" si="6"/>
        <v>0</v>
      </c>
      <c r="X506" s="64">
        <f t="shared" si="7"/>
        <v>0</v>
      </c>
      <c r="Y506" s="64" t="str">
        <f t="shared" si="8"/>
        <v>0</v>
      </c>
      <c r="Z506" s="64">
        <f t="shared" si="9"/>
        <v>0</v>
      </c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15.75" customHeight="1">
      <c r="A507" s="90">
        <v>43863.583477604167</v>
      </c>
      <c r="B507" s="70">
        <f>Parâmetros!G496*0.04*46.0055</f>
        <v>7.7841306000000001</v>
      </c>
      <c r="C507" s="85">
        <f t="shared" si="154"/>
        <v>7.7841306000000001</v>
      </c>
      <c r="D507" s="89">
        <f t="shared" si="155"/>
        <v>1.55682612</v>
      </c>
      <c r="E507" s="53" t="str">
        <f t="shared" si="156"/>
        <v>1</v>
      </c>
      <c r="F507" s="62">
        <f t="shared" si="157"/>
        <v>-146.41047266500001</v>
      </c>
      <c r="G507" s="53" t="str">
        <f t="shared" si="158"/>
        <v>0</v>
      </c>
      <c r="H507" s="62">
        <f t="shared" si="159"/>
        <v>-32.205236332500007</v>
      </c>
      <c r="I507" s="53" t="str">
        <f t="shared" si="160"/>
        <v>0</v>
      </c>
      <c r="J507" s="62">
        <f t="shared" si="161"/>
        <v>90.549316441234566</v>
      </c>
      <c r="K507" s="53" t="str">
        <f t="shared" si="162"/>
        <v>0</v>
      </c>
      <c r="L507" s="62">
        <f t="shared" si="163"/>
        <v>82.177143240000007</v>
      </c>
      <c r="M507" s="66" t="str">
        <f t="shared" si="164"/>
        <v>0</v>
      </c>
      <c r="N507" s="69">
        <f t="shared" si="165"/>
        <v>1.55682612</v>
      </c>
      <c r="O507" s="70">
        <v>260</v>
      </c>
      <c r="P507" s="3"/>
      <c r="Q507" s="64" t="str">
        <f t="shared" si="0"/>
        <v>1</v>
      </c>
      <c r="R507" s="64">
        <f t="shared" si="1"/>
        <v>1</v>
      </c>
      <c r="S507" s="64" t="str">
        <f t="shared" si="2"/>
        <v>0</v>
      </c>
      <c r="T507" s="64">
        <f t="shared" si="3"/>
        <v>0</v>
      </c>
      <c r="U507" s="64" t="str">
        <f t="shared" si="4"/>
        <v>0</v>
      </c>
      <c r="V507" s="64">
        <f t="shared" si="5"/>
        <v>0</v>
      </c>
      <c r="W507" s="64" t="str">
        <f t="shared" si="6"/>
        <v>0</v>
      </c>
      <c r="X507" s="64">
        <f t="shared" si="7"/>
        <v>0</v>
      </c>
      <c r="Y507" s="64" t="str">
        <f t="shared" si="8"/>
        <v>0</v>
      </c>
      <c r="Z507" s="64">
        <f t="shared" si="9"/>
        <v>0</v>
      </c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15.75" customHeight="1">
      <c r="A508" s="90">
        <v>43863.625144328704</v>
      </c>
      <c r="B508" s="70">
        <f>Parâmetros!G497*0.04*46.0055</f>
        <v>10.562862800000001</v>
      </c>
      <c r="C508" s="85">
        <f t="shared" si="154"/>
        <v>10.562862800000001</v>
      </c>
      <c r="D508" s="89">
        <f t="shared" si="155"/>
        <v>2.1125725600000003</v>
      </c>
      <c r="E508" s="53" t="str">
        <f t="shared" si="156"/>
        <v>1</v>
      </c>
      <c r="F508" s="62">
        <f t="shared" si="157"/>
        <v>-143.70120876999999</v>
      </c>
      <c r="G508" s="53" t="str">
        <f t="shared" si="158"/>
        <v>0</v>
      </c>
      <c r="H508" s="62">
        <f t="shared" si="159"/>
        <v>-30.850604384999997</v>
      </c>
      <c r="I508" s="53" t="str">
        <f t="shared" si="160"/>
        <v>0</v>
      </c>
      <c r="J508" s="62">
        <f t="shared" si="161"/>
        <v>90.82032859407407</v>
      </c>
      <c r="K508" s="53" t="str">
        <f t="shared" si="162"/>
        <v>0</v>
      </c>
      <c r="L508" s="62">
        <f t="shared" si="163"/>
        <v>82.471361943529402</v>
      </c>
      <c r="M508" s="66" t="str">
        <f t="shared" si="164"/>
        <v>0</v>
      </c>
      <c r="N508" s="69">
        <f t="shared" si="165"/>
        <v>2.1125725600000003</v>
      </c>
      <c r="O508" s="70">
        <v>260</v>
      </c>
      <c r="P508" s="3"/>
      <c r="Q508" s="64" t="str">
        <f t="shared" si="0"/>
        <v>1</v>
      </c>
      <c r="R508" s="64">
        <f t="shared" si="1"/>
        <v>1</v>
      </c>
      <c r="S508" s="64" t="str">
        <f t="shared" si="2"/>
        <v>0</v>
      </c>
      <c r="T508" s="64">
        <f t="shared" si="3"/>
        <v>0</v>
      </c>
      <c r="U508" s="64" t="str">
        <f t="shared" si="4"/>
        <v>0</v>
      </c>
      <c r="V508" s="64">
        <f t="shared" si="5"/>
        <v>0</v>
      </c>
      <c r="W508" s="64" t="str">
        <f t="shared" si="6"/>
        <v>0</v>
      </c>
      <c r="X508" s="64">
        <f t="shared" si="7"/>
        <v>0</v>
      </c>
      <c r="Y508" s="64" t="str">
        <f t="shared" si="8"/>
        <v>0</v>
      </c>
      <c r="Z508" s="64">
        <f t="shared" si="9"/>
        <v>0</v>
      </c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15.75" customHeight="1">
      <c r="A509" s="90">
        <v>43863.666811053241</v>
      </c>
      <c r="B509" s="70">
        <f>Parâmetros!G498*0.04*46.0055</f>
        <v>7.1032492000000005</v>
      </c>
      <c r="C509" s="85">
        <f t="shared" si="154"/>
        <v>7.1032492000000005</v>
      </c>
      <c r="D509" s="89">
        <f t="shared" si="155"/>
        <v>1.4206498400000001</v>
      </c>
      <c r="E509" s="53" t="str">
        <f t="shared" si="156"/>
        <v>1</v>
      </c>
      <c r="F509" s="62">
        <f t="shared" si="157"/>
        <v>-147.07433203000002</v>
      </c>
      <c r="G509" s="53" t="str">
        <f t="shared" si="158"/>
        <v>0</v>
      </c>
      <c r="H509" s="62">
        <f t="shared" si="159"/>
        <v>-32.537166015000011</v>
      </c>
      <c r="I509" s="53" t="str">
        <f t="shared" si="160"/>
        <v>0</v>
      </c>
      <c r="J509" s="62">
        <f t="shared" si="161"/>
        <v>90.482909489876548</v>
      </c>
      <c r="K509" s="53" t="str">
        <f t="shared" si="162"/>
        <v>0</v>
      </c>
      <c r="L509" s="62">
        <f t="shared" si="163"/>
        <v>82.105049915294117</v>
      </c>
      <c r="M509" s="66" t="str">
        <f t="shared" si="164"/>
        <v>0</v>
      </c>
      <c r="N509" s="69">
        <f t="shared" si="165"/>
        <v>1.4206498400000001</v>
      </c>
      <c r="O509" s="70">
        <v>260</v>
      </c>
      <c r="P509" s="3"/>
      <c r="Q509" s="64" t="str">
        <f t="shared" si="0"/>
        <v>1</v>
      </c>
      <c r="R509" s="64">
        <f t="shared" si="1"/>
        <v>1</v>
      </c>
      <c r="S509" s="64" t="str">
        <f t="shared" si="2"/>
        <v>0</v>
      </c>
      <c r="T509" s="64">
        <f t="shared" si="3"/>
        <v>0</v>
      </c>
      <c r="U509" s="64" t="str">
        <f t="shared" si="4"/>
        <v>0</v>
      </c>
      <c r="V509" s="64">
        <f t="shared" si="5"/>
        <v>0</v>
      </c>
      <c r="W509" s="64" t="str">
        <f t="shared" si="6"/>
        <v>0</v>
      </c>
      <c r="X509" s="64">
        <f t="shared" si="7"/>
        <v>0</v>
      </c>
      <c r="Y509" s="64" t="str">
        <f t="shared" si="8"/>
        <v>0</v>
      </c>
      <c r="Z509" s="64">
        <f t="shared" si="9"/>
        <v>0</v>
      </c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15.75" customHeight="1">
      <c r="A510" s="90">
        <v>43863.708477777778</v>
      </c>
      <c r="B510" s="70">
        <f>Parâmetros!G499*0.04*46.0055</f>
        <v>9.1458934000000003</v>
      </c>
      <c r="C510" s="85">
        <f t="shared" si="154"/>
        <v>9.1458934000000003</v>
      </c>
      <c r="D510" s="89">
        <f t="shared" si="155"/>
        <v>1.8291786800000001</v>
      </c>
      <c r="E510" s="53" t="str">
        <f t="shared" si="156"/>
        <v>1</v>
      </c>
      <c r="F510" s="62">
        <f t="shared" si="157"/>
        <v>-145.082753935</v>
      </c>
      <c r="G510" s="53" t="str">
        <f t="shared" si="158"/>
        <v>0</v>
      </c>
      <c r="H510" s="62">
        <f t="shared" si="159"/>
        <v>-31.5413769675</v>
      </c>
      <c r="I510" s="53" t="str">
        <f t="shared" si="160"/>
        <v>0</v>
      </c>
      <c r="J510" s="62">
        <f t="shared" si="161"/>
        <v>90.682130343950618</v>
      </c>
      <c r="K510" s="53" t="str">
        <f t="shared" si="162"/>
        <v>0</v>
      </c>
      <c r="L510" s="62">
        <f t="shared" si="163"/>
        <v>82.321329889411771</v>
      </c>
      <c r="M510" s="66" t="str">
        <f t="shared" si="164"/>
        <v>0</v>
      </c>
      <c r="N510" s="69">
        <f t="shared" si="165"/>
        <v>1.8291786800000001</v>
      </c>
      <c r="O510" s="70">
        <v>260</v>
      </c>
      <c r="P510" s="3"/>
      <c r="Q510" s="64" t="str">
        <f t="shared" si="0"/>
        <v>1</v>
      </c>
      <c r="R510" s="64">
        <f t="shared" si="1"/>
        <v>1</v>
      </c>
      <c r="S510" s="64" t="str">
        <f t="shared" si="2"/>
        <v>0</v>
      </c>
      <c r="T510" s="64">
        <f t="shared" si="3"/>
        <v>0</v>
      </c>
      <c r="U510" s="64" t="str">
        <f t="shared" si="4"/>
        <v>0</v>
      </c>
      <c r="V510" s="64">
        <f t="shared" si="5"/>
        <v>0</v>
      </c>
      <c r="W510" s="64" t="str">
        <f t="shared" si="6"/>
        <v>0</v>
      </c>
      <c r="X510" s="64">
        <f t="shared" si="7"/>
        <v>0</v>
      </c>
      <c r="Y510" s="64" t="str">
        <f t="shared" si="8"/>
        <v>0</v>
      </c>
      <c r="Z510" s="64">
        <f t="shared" si="9"/>
        <v>0</v>
      </c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15.75" customHeight="1">
      <c r="A511" s="90">
        <v>43863.750144502315</v>
      </c>
      <c r="B511" s="70">
        <f>Parâmetros!G500*0.04*46.0055</f>
        <v>13.875258800000001</v>
      </c>
      <c r="C511" s="85">
        <f t="shared" si="154"/>
        <v>13.875258800000001</v>
      </c>
      <c r="D511" s="89">
        <f t="shared" si="155"/>
        <v>2.7750517600000002</v>
      </c>
      <c r="E511" s="53" t="str">
        <f t="shared" si="156"/>
        <v>1</v>
      </c>
      <c r="F511" s="62">
        <f t="shared" si="157"/>
        <v>-140.47162266999999</v>
      </c>
      <c r="G511" s="53" t="str">
        <f t="shared" si="158"/>
        <v>0</v>
      </c>
      <c r="H511" s="62">
        <f t="shared" si="159"/>
        <v>-29.235811334999994</v>
      </c>
      <c r="I511" s="53" t="str">
        <f t="shared" si="160"/>
        <v>0</v>
      </c>
      <c r="J511" s="62">
        <f t="shared" si="161"/>
        <v>91.143389438518511</v>
      </c>
      <c r="K511" s="53" t="str">
        <f t="shared" si="162"/>
        <v>0</v>
      </c>
      <c r="L511" s="62">
        <f t="shared" si="163"/>
        <v>82.822086225882359</v>
      </c>
      <c r="M511" s="66" t="str">
        <f t="shared" si="164"/>
        <v>0</v>
      </c>
      <c r="N511" s="69">
        <f t="shared" si="165"/>
        <v>2.7750517600000002</v>
      </c>
      <c r="O511" s="70">
        <v>260</v>
      </c>
      <c r="P511" s="3"/>
      <c r="Q511" s="64" t="str">
        <f t="shared" si="0"/>
        <v>1</v>
      </c>
      <c r="R511" s="64">
        <f t="shared" si="1"/>
        <v>1</v>
      </c>
      <c r="S511" s="64" t="str">
        <f t="shared" si="2"/>
        <v>0</v>
      </c>
      <c r="T511" s="64">
        <f t="shared" si="3"/>
        <v>0</v>
      </c>
      <c r="U511" s="64" t="str">
        <f t="shared" si="4"/>
        <v>0</v>
      </c>
      <c r="V511" s="64">
        <f t="shared" si="5"/>
        <v>0</v>
      </c>
      <c r="W511" s="64" t="str">
        <f t="shared" si="6"/>
        <v>0</v>
      </c>
      <c r="X511" s="64">
        <f t="shared" si="7"/>
        <v>0</v>
      </c>
      <c r="Y511" s="64" t="str">
        <f t="shared" si="8"/>
        <v>0</v>
      </c>
      <c r="Z511" s="64">
        <f t="shared" si="9"/>
        <v>0</v>
      </c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15.75" customHeight="1">
      <c r="A512" s="90">
        <v>43863.791811226853</v>
      </c>
      <c r="B512" s="70">
        <f>Parâmetros!G501*0.04*46.0055</f>
        <v>17.776525200000002</v>
      </c>
      <c r="C512" s="85">
        <f t="shared" si="154"/>
        <v>17.776525200000002</v>
      </c>
      <c r="D512" s="89">
        <f t="shared" si="155"/>
        <v>3.5553050400000004</v>
      </c>
      <c r="E512" s="53" t="str">
        <f t="shared" si="156"/>
        <v>1</v>
      </c>
      <c r="F512" s="62">
        <f t="shared" si="157"/>
        <v>-136.66788793000001</v>
      </c>
      <c r="G512" s="53" t="str">
        <f t="shared" si="158"/>
        <v>0</v>
      </c>
      <c r="H512" s="62">
        <f t="shared" si="159"/>
        <v>-27.333943965000003</v>
      </c>
      <c r="I512" s="53" t="str">
        <f t="shared" si="160"/>
        <v>0</v>
      </c>
      <c r="J512" s="62">
        <f t="shared" si="161"/>
        <v>91.523883321975305</v>
      </c>
      <c r="K512" s="53" t="str">
        <f t="shared" si="162"/>
        <v>0</v>
      </c>
      <c r="L512" s="62">
        <f t="shared" si="163"/>
        <v>83.235161491764714</v>
      </c>
      <c r="M512" s="66" t="str">
        <f t="shared" si="164"/>
        <v>0</v>
      </c>
      <c r="N512" s="69">
        <f t="shared" si="165"/>
        <v>3.5553050400000004</v>
      </c>
      <c r="O512" s="70">
        <v>260</v>
      </c>
      <c r="P512" s="3"/>
      <c r="Q512" s="64" t="str">
        <f t="shared" si="0"/>
        <v>1</v>
      </c>
      <c r="R512" s="64">
        <f t="shared" si="1"/>
        <v>1</v>
      </c>
      <c r="S512" s="64" t="str">
        <f t="shared" si="2"/>
        <v>0</v>
      </c>
      <c r="T512" s="64">
        <f t="shared" si="3"/>
        <v>0</v>
      </c>
      <c r="U512" s="64" t="str">
        <f t="shared" si="4"/>
        <v>0</v>
      </c>
      <c r="V512" s="64">
        <f t="shared" si="5"/>
        <v>0</v>
      </c>
      <c r="W512" s="64" t="str">
        <f t="shared" si="6"/>
        <v>0</v>
      </c>
      <c r="X512" s="64">
        <f t="shared" si="7"/>
        <v>0</v>
      </c>
      <c r="Y512" s="64" t="str">
        <f t="shared" si="8"/>
        <v>0</v>
      </c>
      <c r="Z512" s="64">
        <f t="shared" si="9"/>
        <v>0</v>
      </c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15.75" customHeight="1">
      <c r="A513" s="90">
        <v>43863.83347795139</v>
      </c>
      <c r="B513" s="70">
        <f>Parâmetros!G502*0.04*46.0055</f>
        <v>25.8182866</v>
      </c>
      <c r="C513" s="85">
        <f t="shared" si="154"/>
        <v>25.8182866</v>
      </c>
      <c r="D513" s="89">
        <f t="shared" si="155"/>
        <v>5.1636573200000004</v>
      </c>
      <c r="E513" s="53" t="str">
        <f t="shared" si="156"/>
        <v>1</v>
      </c>
      <c r="F513" s="62">
        <f t="shared" si="157"/>
        <v>-128.82717056500002</v>
      </c>
      <c r="G513" s="53" t="str">
        <f t="shared" si="158"/>
        <v>0</v>
      </c>
      <c r="H513" s="62">
        <f t="shared" si="159"/>
        <v>-23.413585282500009</v>
      </c>
      <c r="I513" s="53" t="str">
        <f t="shared" si="160"/>
        <v>0</v>
      </c>
      <c r="J513" s="62">
        <f t="shared" si="161"/>
        <v>92.308203260987653</v>
      </c>
      <c r="K513" s="53" t="str">
        <f t="shared" si="162"/>
        <v>0</v>
      </c>
      <c r="L513" s="62">
        <f t="shared" si="163"/>
        <v>84.08664211058823</v>
      </c>
      <c r="M513" s="66" t="str">
        <f t="shared" si="164"/>
        <v>0</v>
      </c>
      <c r="N513" s="69">
        <f t="shared" si="165"/>
        <v>5.1636573200000004</v>
      </c>
      <c r="O513" s="70">
        <v>260</v>
      </c>
      <c r="P513" s="3"/>
      <c r="Q513" s="64" t="str">
        <f t="shared" si="0"/>
        <v>1</v>
      </c>
      <c r="R513" s="64">
        <f t="shared" si="1"/>
        <v>1</v>
      </c>
      <c r="S513" s="64" t="str">
        <f t="shared" si="2"/>
        <v>0</v>
      </c>
      <c r="T513" s="64">
        <f t="shared" si="3"/>
        <v>0</v>
      </c>
      <c r="U513" s="64" t="str">
        <f t="shared" si="4"/>
        <v>0</v>
      </c>
      <c r="V513" s="64">
        <f t="shared" si="5"/>
        <v>0</v>
      </c>
      <c r="W513" s="64" t="str">
        <f t="shared" si="6"/>
        <v>0</v>
      </c>
      <c r="X513" s="64">
        <f t="shared" si="7"/>
        <v>0</v>
      </c>
      <c r="Y513" s="64" t="str">
        <f t="shared" si="8"/>
        <v>0</v>
      </c>
      <c r="Z513" s="64">
        <f t="shared" si="9"/>
        <v>0</v>
      </c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15.75" customHeight="1">
      <c r="A514" s="90">
        <v>43863.875144675927</v>
      </c>
      <c r="B514" s="70">
        <f>Parâmetros!G503*0.04*46.0055</f>
        <v>27.069636200000001</v>
      </c>
      <c r="C514" s="85">
        <f t="shared" si="154"/>
        <v>27.069636200000001</v>
      </c>
      <c r="D514" s="89">
        <f t="shared" si="155"/>
        <v>5.4139272400000005</v>
      </c>
      <c r="E514" s="53" t="str">
        <f t="shared" si="156"/>
        <v>1</v>
      </c>
      <c r="F514" s="62">
        <f t="shared" si="157"/>
        <v>-127.60710470500001</v>
      </c>
      <c r="G514" s="53" t="str">
        <f t="shared" si="158"/>
        <v>0</v>
      </c>
      <c r="H514" s="62">
        <f t="shared" si="159"/>
        <v>-22.803552352500006</v>
      </c>
      <c r="I514" s="53" t="str">
        <f t="shared" si="160"/>
        <v>0</v>
      </c>
      <c r="J514" s="62">
        <f t="shared" si="161"/>
        <v>92.430248468888891</v>
      </c>
      <c r="K514" s="53" t="str">
        <f t="shared" si="162"/>
        <v>0</v>
      </c>
      <c r="L514" s="62">
        <f t="shared" si="163"/>
        <v>84.219137950588234</v>
      </c>
      <c r="M514" s="66" t="str">
        <f t="shared" si="164"/>
        <v>0</v>
      </c>
      <c r="N514" s="69">
        <f t="shared" si="165"/>
        <v>5.4139272400000005</v>
      </c>
      <c r="O514" s="70">
        <v>260</v>
      </c>
      <c r="P514" s="3"/>
      <c r="Q514" s="64" t="str">
        <f t="shared" si="0"/>
        <v>1</v>
      </c>
      <c r="R514" s="64">
        <f t="shared" si="1"/>
        <v>1</v>
      </c>
      <c r="S514" s="64" t="str">
        <f t="shared" si="2"/>
        <v>0</v>
      </c>
      <c r="T514" s="64">
        <f t="shared" si="3"/>
        <v>0</v>
      </c>
      <c r="U514" s="64" t="str">
        <f t="shared" si="4"/>
        <v>0</v>
      </c>
      <c r="V514" s="64">
        <f t="shared" si="5"/>
        <v>0</v>
      </c>
      <c r="W514" s="64" t="str">
        <f t="shared" si="6"/>
        <v>0</v>
      </c>
      <c r="X514" s="64">
        <f t="shared" si="7"/>
        <v>0</v>
      </c>
      <c r="Y514" s="64" t="str">
        <f t="shared" si="8"/>
        <v>0</v>
      </c>
      <c r="Z514" s="64">
        <f t="shared" si="9"/>
        <v>0</v>
      </c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15.75" customHeight="1">
      <c r="A515" s="90">
        <v>43863.916811400464</v>
      </c>
      <c r="B515" s="70">
        <f>Parâmetros!G504*0.04*46.0055</f>
        <v>34.172885399999998</v>
      </c>
      <c r="C515" s="85">
        <f t="shared" si="154"/>
        <v>34.172885399999998</v>
      </c>
      <c r="D515" s="89">
        <f t="shared" si="155"/>
        <v>6.834577079999999</v>
      </c>
      <c r="E515" s="53" t="str">
        <f t="shared" si="156"/>
        <v>1</v>
      </c>
      <c r="F515" s="62">
        <f t="shared" si="157"/>
        <v>-120.68143673500003</v>
      </c>
      <c r="G515" s="53" t="str">
        <f t="shared" si="158"/>
        <v>0</v>
      </c>
      <c r="H515" s="62">
        <f t="shared" si="159"/>
        <v>-19.340718367500017</v>
      </c>
      <c r="I515" s="53" t="str">
        <f t="shared" si="160"/>
        <v>0</v>
      </c>
      <c r="J515" s="62">
        <f t="shared" si="161"/>
        <v>93.123034501975312</v>
      </c>
      <c r="K515" s="53" t="str">
        <f t="shared" si="162"/>
        <v>0</v>
      </c>
      <c r="L515" s="62">
        <f t="shared" si="163"/>
        <v>84.971246689411771</v>
      </c>
      <c r="M515" s="66" t="str">
        <f t="shared" si="164"/>
        <v>0</v>
      </c>
      <c r="N515" s="69">
        <f t="shared" si="165"/>
        <v>6.834577079999999</v>
      </c>
      <c r="O515" s="70">
        <v>260</v>
      </c>
      <c r="P515" s="3"/>
      <c r="Q515" s="64" t="str">
        <f t="shared" si="0"/>
        <v>1</v>
      </c>
      <c r="R515" s="64">
        <f t="shared" si="1"/>
        <v>1</v>
      </c>
      <c r="S515" s="64" t="str">
        <f t="shared" si="2"/>
        <v>0</v>
      </c>
      <c r="T515" s="64">
        <f t="shared" si="3"/>
        <v>0</v>
      </c>
      <c r="U515" s="64" t="str">
        <f t="shared" si="4"/>
        <v>0</v>
      </c>
      <c r="V515" s="64">
        <f t="shared" si="5"/>
        <v>0</v>
      </c>
      <c r="W515" s="64" t="str">
        <f t="shared" si="6"/>
        <v>0</v>
      </c>
      <c r="X515" s="64">
        <f t="shared" si="7"/>
        <v>0</v>
      </c>
      <c r="Y515" s="64" t="str">
        <f t="shared" si="8"/>
        <v>0</v>
      </c>
      <c r="Z515" s="64">
        <f t="shared" si="9"/>
        <v>0</v>
      </c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15.75" customHeight="1">
      <c r="A516" s="90">
        <v>43863.958478125001</v>
      </c>
      <c r="B516" s="70">
        <f>Parâmetros!G505*0.04*46.0055</f>
        <v>27.069636200000001</v>
      </c>
      <c r="C516" s="85">
        <f t="shared" si="154"/>
        <v>27.069636200000001</v>
      </c>
      <c r="D516" s="89">
        <f t="shared" si="155"/>
        <v>5.4139272400000005</v>
      </c>
      <c r="E516" s="53" t="str">
        <f t="shared" si="156"/>
        <v>1</v>
      </c>
      <c r="F516" s="62">
        <f t="shared" si="157"/>
        <v>-127.60710470500001</v>
      </c>
      <c r="G516" s="53" t="str">
        <f t="shared" si="158"/>
        <v>0</v>
      </c>
      <c r="H516" s="62">
        <f t="shared" si="159"/>
        <v>-22.803552352500006</v>
      </c>
      <c r="I516" s="53" t="str">
        <f t="shared" si="160"/>
        <v>0</v>
      </c>
      <c r="J516" s="62">
        <f t="shared" si="161"/>
        <v>92.430248468888891</v>
      </c>
      <c r="K516" s="53" t="str">
        <f t="shared" si="162"/>
        <v>0</v>
      </c>
      <c r="L516" s="62">
        <f t="shared" si="163"/>
        <v>84.219137950588234</v>
      </c>
      <c r="M516" s="66" t="str">
        <f t="shared" si="164"/>
        <v>0</v>
      </c>
      <c r="N516" s="69">
        <f t="shared" si="165"/>
        <v>5.4139272400000005</v>
      </c>
      <c r="O516" s="70">
        <v>260</v>
      </c>
      <c r="P516" s="3"/>
      <c r="Q516" s="64" t="str">
        <f t="shared" si="0"/>
        <v>1</v>
      </c>
      <c r="R516" s="64">
        <f t="shared" si="1"/>
        <v>1</v>
      </c>
      <c r="S516" s="64" t="str">
        <f t="shared" si="2"/>
        <v>0</v>
      </c>
      <c r="T516" s="64">
        <f t="shared" si="3"/>
        <v>0</v>
      </c>
      <c r="U516" s="64" t="str">
        <f t="shared" si="4"/>
        <v>0</v>
      </c>
      <c r="V516" s="64">
        <f t="shared" si="5"/>
        <v>0</v>
      </c>
      <c r="W516" s="64" t="str">
        <f t="shared" si="6"/>
        <v>0</v>
      </c>
      <c r="X516" s="64">
        <f t="shared" si="7"/>
        <v>0</v>
      </c>
      <c r="Y516" s="64" t="str">
        <f t="shared" si="8"/>
        <v>0</v>
      </c>
      <c r="Z516" s="64">
        <f t="shared" si="9"/>
        <v>0</v>
      </c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15.75" customHeight="1">
      <c r="A517" s="90">
        <v>43864.000144849539</v>
      </c>
      <c r="B517" s="70">
        <f>Parâmetros!G506*0.04*46.0055</f>
        <v>26.7015922</v>
      </c>
      <c r="C517" s="85">
        <f t="shared" si="154"/>
        <v>26.7015922</v>
      </c>
      <c r="D517" s="89">
        <f t="shared" si="155"/>
        <v>5.3403184400000008</v>
      </c>
      <c r="E517" s="53" t="str">
        <f t="shared" si="156"/>
        <v>1</v>
      </c>
      <c r="F517" s="62">
        <f t="shared" si="157"/>
        <v>-127.96594760500003</v>
      </c>
      <c r="G517" s="53" t="str">
        <f t="shared" si="158"/>
        <v>0</v>
      </c>
      <c r="H517" s="62">
        <f t="shared" si="159"/>
        <v>-22.982973802500013</v>
      </c>
      <c r="I517" s="53" t="str">
        <f t="shared" si="160"/>
        <v>0</v>
      </c>
      <c r="J517" s="62">
        <f t="shared" si="161"/>
        <v>92.394352819506167</v>
      </c>
      <c r="K517" s="53" t="str">
        <f t="shared" si="162"/>
        <v>0</v>
      </c>
      <c r="L517" s="62">
        <f t="shared" si="163"/>
        <v>84.18016858588237</v>
      </c>
      <c r="M517" s="66" t="str">
        <f t="shared" si="164"/>
        <v>0</v>
      </c>
      <c r="N517" s="69">
        <f t="shared" si="165"/>
        <v>5.3403184400000008</v>
      </c>
      <c r="O517" s="70">
        <v>260</v>
      </c>
      <c r="P517" s="3"/>
      <c r="Q517" s="64" t="str">
        <f t="shared" si="0"/>
        <v>1</v>
      </c>
      <c r="R517" s="64">
        <f t="shared" si="1"/>
        <v>1</v>
      </c>
      <c r="S517" s="64" t="str">
        <f t="shared" si="2"/>
        <v>0</v>
      </c>
      <c r="T517" s="64">
        <f t="shared" si="3"/>
        <v>0</v>
      </c>
      <c r="U517" s="64" t="str">
        <f t="shared" si="4"/>
        <v>0</v>
      </c>
      <c r="V517" s="64">
        <f t="shared" si="5"/>
        <v>0</v>
      </c>
      <c r="W517" s="64" t="str">
        <f t="shared" si="6"/>
        <v>0</v>
      </c>
      <c r="X517" s="64">
        <f t="shared" si="7"/>
        <v>0</v>
      </c>
      <c r="Y517" s="64" t="str">
        <f t="shared" si="8"/>
        <v>0</v>
      </c>
      <c r="Z517" s="64">
        <f t="shared" si="9"/>
        <v>0</v>
      </c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15.75" customHeight="1">
      <c r="A518" s="90">
        <v>43864.041811574076</v>
      </c>
      <c r="B518" s="70">
        <f>Parâmetros!G507*0.04*46.0055</f>
        <v>31.486164199999997</v>
      </c>
      <c r="C518" s="85">
        <f t="shared" si="154"/>
        <v>31.486164199999997</v>
      </c>
      <c r="D518" s="89">
        <f t="shared" si="155"/>
        <v>6.2972328399999995</v>
      </c>
      <c r="E518" s="53" t="str">
        <f t="shared" si="156"/>
        <v>1</v>
      </c>
      <c r="F518" s="62">
        <f t="shared" si="157"/>
        <v>-123.30098990499999</v>
      </c>
      <c r="G518" s="53" t="str">
        <f t="shared" si="158"/>
        <v>0</v>
      </c>
      <c r="H518" s="62">
        <f t="shared" si="159"/>
        <v>-20.650494952499997</v>
      </c>
      <c r="I518" s="53" t="str">
        <f t="shared" si="160"/>
        <v>0</v>
      </c>
      <c r="J518" s="62">
        <f t="shared" si="161"/>
        <v>92.860996261481489</v>
      </c>
      <c r="K518" s="53" t="str">
        <f t="shared" si="162"/>
        <v>0</v>
      </c>
      <c r="L518" s="62">
        <f t="shared" si="163"/>
        <v>84.686770327058838</v>
      </c>
      <c r="M518" s="66" t="str">
        <f t="shared" si="164"/>
        <v>0</v>
      </c>
      <c r="N518" s="69">
        <f t="shared" si="165"/>
        <v>6.2972328399999995</v>
      </c>
      <c r="O518" s="70">
        <v>260</v>
      </c>
      <c r="P518" s="3"/>
      <c r="Q518" s="64" t="str">
        <f t="shared" si="0"/>
        <v>1</v>
      </c>
      <c r="R518" s="64">
        <f t="shared" si="1"/>
        <v>1</v>
      </c>
      <c r="S518" s="64" t="str">
        <f t="shared" si="2"/>
        <v>0</v>
      </c>
      <c r="T518" s="64">
        <f t="shared" si="3"/>
        <v>0</v>
      </c>
      <c r="U518" s="64" t="str">
        <f t="shared" si="4"/>
        <v>0</v>
      </c>
      <c r="V518" s="64">
        <f t="shared" si="5"/>
        <v>0</v>
      </c>
      <c r="W518" s="64" t="str">
        <f t="shared" si="6"/>
        <v>0</v>
      </c>
      <c r="X518" s="64">
        <f t="shared" si="7"/>
        <v>0</v>
      </c>
      <c r="Y518" s="64" t="str">
        <f t="shared" si="8"/>
        <v>0</v>
      </c>
      <c r="Z518" s="64">
        <f t="shared" si="9"/>
        <v>0</v>
      </c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15.75" customHeight="1">
      <c r="A519" s="90">
        <v>43864.083478298613</v>
      </c>
      <c r="B519" s="70">
        <f>Parâmetros!G508*0.04*46.0055</f>
        <v>34.872169</v>
      </c>
      <c r="C519" s="85">
        <f t="shared" si="154"/>
        <v>34.872169</v>
      </c>
      <c r="D519" s="89">
        <f t="shared" si="155"/>
        <v>6.9744337999999999</v>
      </c>
      <c r="E519" s="53" t="str">
        <f t="shared" si="156"/>
        <v>1</v>
      </c>
      <c r="F519" s="62">
        <f t="shared" si="157"/>
        <v>-119.99963522499999</v>
      </c>
      <c r="G519" s="53" t="str">
        <f t="shared" si="158"/>
        <v>0</v>
      </c>
      <c r="H519" s="62">
        <f t="shared" si="159"/>
        <v>-18.999817612499996</v>
      </c>
      <c r="I519" s="53" t="str">
        <f t="shared" si="160"/>
        <v>0</v>
      </c>
      <c r="J519" s="62">
        <f t="shared" si="161"/>
        <v>93.191236235802464</v>
      </c>
      <c r="K519" s="53" t="str">
        <f t="shared" si="162"/>
        <v>0</v>
      </c>
      <c r="L519" s="62">
        <f t="shared" si="163"/>
        <v>85.045288482352944</v>
      </c>
      <c r="M519" s="66" t="str">
        <f t="shared" si="164"/>
        <v>0</v>
      </c>
      <c r="N519" s="69">
        <f t="shared" si="165"/>
        <v>6.9744337999999999</v>
      </c>
      <c r="O519" s="70">
        <v>260</v>
      </c>
      <c r="P519" s="3"/>
      <c r="Q519" s="64" t="str">
        <f t="shared" si="0"/>
        <v>1</v>
      </c>
      <c r="R519" s="64">
        <f t="shared" si="1"/>
        <v>1</v>
      </c>
      <c r="S519" s="64" t="str">
        <f t="shared" si="2"/>
        <v>0</v>
      </c>
      <c r="T519" s="64">
        <f t="shared" si="3"/>
        <v>0</v>
      </c>
      <c r="U519" s="64" t="str">
        <f t="shared" si="4"/>
        <v>0</v>
      </c>
      <c r="V519" s="64">
        <f t="shared" si="5"/>
        <v>0</v>
      </c>
      <c r="W519" s="64" t="str">
        <f t="shared" si="6"/>
        <v>0</v>
      </c>
      <c r="X519" s="64">
        <f t="shared" si="7"/>
        <v>0</v>
      </c>
      <c r="Y519" s="64" t="str">
        <f t="shared" si="8"/>
        <v>0</v>
      </c>
      <c r="Z519" s="64">
        <f t="shared" si="9"/>
        <v>0</v>
      </c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15.75" customHeight="1">
      <c r="A520" s="90">
        <v>43864.12514502315</v>
      </c>
      <c r="B520" s="70">
        <f>Parâmetros!G509*0.04*46.0055</f>
        <v>33.271177599999994</v>
      </c>
      <c r="C520" s="85">
        <f t="shared" si="154"/>
        <v>33.271177599999994</v>
      </c>
      <c r="D520" s="89">
        <f t="shared" si="155"/>
        <v>6.6542355199999994</v>
      </c>
      <c r="E520" s="53" t="str">
        <f t="shared" si="156"/>
        <v>1</v>
      </c>
      <c r="F520" s="62">
        <f t="shared" si="157"/>
        <v>-121.56060184</v>
      </c>
      <c r="G520" s="53" t="str">
        <f t="shared" si="158"/>
        <v>0</v>
      </c>
      <c r="H520" s="62">
        <f t="shared" si="159"/>
        <v>-19.780300920000002</v>
      </c>
      <c r="I520" s="53" t="str">
        <f t="shared" si="160"/>
        <v>0</v>
      </c>
      <c r="J520" s="62">
        <f t="shared" si="161"/>
        <v>93.03509016098765</v>
      </c>
      <c r="K520" s="53" t="str">
        <f t="shared" si="162"/>
        <v>0</v>
      </c>
      <c r="L520" s="62">
        <f t="shared" si="163"/>
        <v>84.875771745882361</v>
      </c>
      <c r="M520" s="66" t="str">
        <f t="shared" si="164"/>
        <v>0</v>
      </c>
      <c r="N520" s="69">
        <f t="shared" si="165"/>
        <v>6.6542355199999994</v>
      </c>
      <c r="O520" s="70">
        <v>260</v>
      </c>
      <c r="P520" s="3"/>
      <c r="Q520" s="64" t="str">
        <f t="shared" si="0"/>
        <v>1</v>
      </c>
      <c r="R520" s="64">
        <f t="shared" si="1"/>
        <v>1</v>
      </c>
      <c r="S520" s="64" t="str">
        <f t="shared" si="2"/>
        <v>0</v>
      </c>
      <c r="T520" s="64">
        <f t="shared" si="3"/>
        <v>0</v>
      </c>
      <c r="U520" s="64" t="str">
        <f t="shared" si="4"/>
        <v>0</v>
      </c>
      <c r="V520" s="64">
        <f t="shared" si="5"/>
        <v>0</v>
      </c>
      <c r="W520" s="64" t="str">
        <f t="shared" si="6"/>
        <v>0</v>
      </c>
      <c r="X520" s="64">
        <f t="shared" si="7"/>
        <v>0</v>
      </c>
      <c r="Y520" s="64" t="str">
        <f t="shared" si="8"/>
        <v>0</v>
      </c>
      <c r="Z520" s="64">
        <f t="shared" si="9"/>
        <v>0</v>
      </c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15.75" customHeight="1">
      <c r="A521" s="90">
        <v>43864.166811747687</v>
      </c>
      <c r="B521" s="70">
        <f>Parâmetros!G510*0.04*46.0055</f>
        <v>32.479882999999994</v>
      </c>
      <c r="C521" s="85">
        <f t="shared" si="154"/>
        <v>32.479882999999994</v>
      </c>
      <c r="D521" s="89">
        <f t="shared" si="155"/>
        <v>6.4959765999999988</v>
      </c>
      <c r="E521" s="53" t="str">
        <f t="shared" si="156"/>
        <v>1</v>
      </c>
      <c r="F521" s="62">
        <f t="shared" si="157"/>
        <v>-122.33211407499999</v>
      </c>
      <c r="G521" s="53" t="str">
        <f t="shared" si="158"/>
        <v>0</v>
      </c>
      <c r="H521" s="62">
        <f t="shared" si="159"/>
        <v>-20.166057037499996</v>
      </c>
      <c r="I521" s="53" t="str">
        <f t="shared" si="160"/>
        <v>0</v>
      </c>
      <c r="J521" s="62">
        <f t="shared" si="161"/>
        <v>92.957914514814817</v>
      </c>
      <c r="K521" s="53" t="str">
        <f t="shared" si="162"/>
        <v>0</v>
      </c>
      <c r="L521" s="62">
        <f t="shared" si="163"/>
        <v>84.791987611764696</v>
      </c>
      <c r="M521" s="66" t="str">
        <f t="shared" si="164"/>
        <v>0</v>
      </c>
      <c r="N521" s="69">
        <f t="shared" si="165"/>
        <v>6.4959765999999988</v>
      </c>
      <c r="O521" s="70">
        <v>260</v>
      </c>
      <c r="P521" s="3"/>
      <c r="Q521" s="64" t="str">
        <f t="shared" si="0"/>
        <v>1</v>
      </c>
      <c r="R521" s="64">
        <f t="shared" si="1"/>
        <v>1</v>
      </c>
      <c r="S521" s="64" t="str">
        <f t="shared" si="2"/>
        <v>0</v>
      </c>
      <c r="T521" s="64">
        <f t="shared" si="3"/>
        <v>0</v>
      </c>
      <c r="U521" s="64" t="str">
        <f t="shared" si="4"/>
        <v>0</v>
      </c>
      <c r="V521" s="64">
        <f t="shared" si="5"/>
        <v>0</v>
      </c>
      <c r="W521" s="64" t="str">
        <f t="shared" si="6"/>
        <v>0</v>
      </c>
      <c r="X521" s="64">
        <f t="shared" si="7"/>
        <v>0</v>
      </c>
      <c r="Y521" s="64" t="str">
        <f t="shared" si="8"/>
        <v>0</v>
      </c>
      <c r="Z521" s="64">
        <f t="shared" si="9"/>
        <v>0</v>
      </c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15.75" customHeight="1">
      <c r="A522" s="90">
        <v>43864.208478472225</v>
      </c>
      <c r="B522" s="70">
        <f>Parâmetros!G511*0.04*46.0055</f>
        <v>32.093436800000006</v>
      </c>
      <c r="C522" s="85">
        <f t="shared" si="154"/>
        <v>32.093436800000006</v>
      </c>
      <c r="D522" s="89">
        <f t="shared" si="155"/>
        <v>6.4186873600000016</v>
      </c>
      <c r="E522" s="53" t="str">
        <f t="shared" si="156"/>
        <v>1</v>
      </c>
      <c r="F522" s="62">
        <f t="shared" si="157"/>
        <v>-122.70889912000001</v>
      </c>
      <c r="G522" s="53" t="str">
        <f t="shared" si="158"/>
        <v>0</v>
      </c>
      <c r="H522" s="62">
        <f t="shared" si="159"/>
        <v>-20.354449560000006</v>
      </c>
      <c r="I522" s="53" t="str">
        <f t="shared" si="160"/>
        <v>0</v>
      </c>
      <c r="J522" s="62">
        <f t="shared" si="161"/>
        <v>92.92022408296296</v>
      </c>
      <c r="K522" s="53" t="str">
        <f t="shared" si="162"/>
        <v>0</v>
      </c>
      <c r="L522" s="62">
        <f t="shared" si="163"/>
        <v>84.751069778823549</v>
      </c>
      <c r="M522" s="66" t="str">
        <f t="shared" si="164"/>
        <v>0</v>
      </c>
      <c r="N522" s="69">
        <f t="shared" si="165"/>
        <v>6.4186873600000016</v>
      </c>
      <c r="O522" s="70">
        <v>260</v>
      </c>
      <c r="P522" s="3"/>
      <c r="Q522" s="64" t="str">
        <f t="shared" si="0"/>
        <v>1</v>
      </c>
      <c r="R522" s="64">
        <f t="shared" si="1"/>
        <v>1</v>
      </c>
      <c r="S522" s="64" t="str">
        <f t="shared" si="2"/>
        <v>0</v>
      </c>
      <c r="T522" s="64">
        <f t="shared" si="3"/>
        <v>0</v>
      </c>
      <c r="U522" s="64" t="str">
        <f t="shared" si="4"/>
        <v>0</v>
      </c>
      <c r="V522" s="64">
        <f t="shared" si="5"/>
        <v>0</v>
      </c>
      <c r="W522" s="64" t="str">
        <f t="shared" si="6"/>
        <v>0</v>
      </c>
      <c r="X522" s="64">
        <f t="shared" si="7"/>
        <v>0</v>
      </c>
      <c r="Y522" s="64" t="str">
        <f t="shared" si="8"/>
        <v>0</v>
      </c>
      <c r="Z522" s="64">
        <f t="shared" si="9"/>
        <v>0</v>
      </c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15.75" customHeight="1">
      <c r="A523" s="90">
        <v>43864.250145196762</v>
      </c>
      <c r="B523" s="70">
        <f>Parâmetros!G512*0.04*46.0055</f>
        <v>32.203850000000003</v>
      </c>
      <c r="C523" s="85">
        <f t="shared" si="154"/>
        <v>32.203850000000003</v>
      </c>
      <c r="D523" s="89">
        <f t="shared" si="155"/>
        <v>6.4407700000000006</v>
      </c>
      <c r="E523" s="53" t="str">
        <f t="shared" si="156"/>
        <v>1</v>
      </c>
      <c r="F523" s="62">
        <f t="shared" si="157"/>
        <v>-122.60124625</v>
      </c>
      <c r="G523" s="53" t="str">
        <f t="shared" si="158"/>
        <v>0</v>
      </c>
      <c r="H523" s="62">
        <f t="shared" si="159"/>
        <v>-20.300623125000001</v>
      </c>
      <c r="I523" s="53" t="str">
        <f t="shared" si="160"/>
        <v>0</v>
      </c>
      <c r="J523" s="62">
        <f t="shared" si="161"/>
        <v>92.930992777777774</v>
      </c>
      <c r="K523" s="53" t="str">
        <f t="shared" si="162"/>
        <v>0</v>
      </c>
      <c r="L523" s="62">
        <f t="shared" si="163"/>
        <v>84.762760588235309</v>
      </c>
      <c r="M523" s="66" t="str">
        <f t="shared" si="164"/>
        <v>0</v>
      </c>
      <c r="N523" s="69">
        <f t="shared" si="165"/>
        <v>6.4407700000000006</v>
      </c>
      <c r="O523" s="70">
        <v>260</v>
      </c>
      <c r="P523" s="3"/>
      <c r="Q523" s="64" t="str">
        <f t="shared" si="0"/>
        <v>1</v>
      </c>
      <c r="R523" s="64">
        <f t="shared" si="1"/>
        <v>1</v>
      </c>
      <c r="S523" s="64" t="str">
        <f t="shared" si="2"/>
        <v>0</v>
      </c>
      <c r="T523" s="64">
        <f t="shared" si="3"/>
        <v>0</v>
      </c>
      <c r="U523" s="64" t="str">
        <f t="shared" si="4"/>
        <v>0</v>
      </c>
      <c r="V523" s="64">
        <f t="shared" si="5"/>
        <v>0</v>
      </c>
      <c r="W523" s="64" t="str">
        <f t="shared" si="6"/>
        <v>0</v>
      </c>
      <c r="X523" s="64">
        <f t="shared" si="7"/>
        <v>0</v>
      </c>
      <c r="Y523" s="64" t="str">
        <f t="shared" si="8"/>
        <v>0</v>
      </c>
      <c r="Z523" s="64">
        <f t="shared" si="9"/>
        <v>0</v>
      </c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15.75" customHeight="1">
      <c r="A524" s="90">
        <v>43864.291811921299</v>
      </c>
      <c r="B524" s="70">
        <f>Parâmetros!G513*0.04*46.0055</f>
        <v>28.247376999999997</v>
      </c>
      <c r="C524" s="85">
        <f t="shared" si="154"/>
        <v>28.247376999999997</v>
      </c>
      <c r="D524" s="89">
        <f t="shared" si="155"/>
        <v>5.6494753999999991</v>
      </c>
      <c r="E524" s="53" t="str">
        <f t="shared" si="156"/>
        <v>1</v>
      </c>
      <c r="F524" s="62">
        <f t="shared" si="157"/>
        <v>-126.458807425</v>
      </c>
      <c r="G524" s="53" t="str">
        <f t="shared" si="158"/>
        <v>0</v>
      </c>
      <c r="H524" s="62">
        <f t="shared" si="159"/>
        <v>-22.229403712500002</v>
      </c>
      <c r="I524" s="53" t="str">
        <f t="shared" si="160"/>
        <v>0</v>
      </c>
      <c r="J524" s="62">
        <f t="shared" si="161"/>
        <v>92.545114546913581</v>
      </c>
      <c r="K524" s="53" t="str">
        <f t="shared" si="162"/>
        <v>0</v>
      </c>
      <c r="L524" s="62">
        <f t="shared" si="163"/>
        <v>84.343839917647045</v>
      </c>
      <c r="M524" s="66" t="str">
        <f t="shared" si="164"/>
        <v>0</v>
      </c>
      <c r="N524" s="69">
        <f t="shared" si="165"/>
        <v>5.6494753999999991</v>
      </c>
      <c r="O524" s="70">
        <v>260</v>
      </c>
      <c r="P524" s="3"/>
      <c r="Q524" s="64" t="str">
        <f t="shared" si="0"/>
        <v>1</v>
      </c>
      <c r="R524" s="64">
        <f t="shared" si="1"/>
        <v>1</v>
      </c>
      <c r="S524" s="64" t="str">
        <f t="shared" si="2"/>
        <v>0</v>
      </c>
      <c r="T524" s="64">
        <f t="shared" si="3"/>
        <v>0</v>
      </c>
      <c r="U524" s="64" t="str">
        <f t="shared" si="4"/>
        <v>0</v>
      </c>
      <c r="V524" s="64">
        <f t="shared" si="5"/>
        <v>0</v>
      </c>
      <c r="W524" s="64" t="str">
        <f t="shared" si="6"/>
        <v>0</v>
      </c>
      <c r="X524" s="64">
        <f t="shared" si="7"/>
        <v>0</v>
      </c>
      <c r="Y524" s="64" t="str">
        <f t="shared" si="8"/>
        <v>0</v>
      </c>
      <c r="Z524" s="64">
        <f t="shared" si="9"/>
        <v>0</v>
      </c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15.75" customHeight="1">
      <c r="A525" s="90">
        <v>43864.333478645836</v>
      </c>
      <c r="B525" s="70">
        <f>Parâmetros!G514*0.04*46.0055</f>
        <v>22.211455399999998</v>
      </c>
      <c r="C525" s="85">
        <f t="shared" si="154"/>
        <v>22.211455399999998</v>
      </c>
      <c r="D525" s="89">
        <f t="shared" si="155"/>
        <v>4.4422910799999995</v>
      </c>
      <c r="E525" s="53" t="str">
        <f t="shared" si="156"/>
        <v>1</v>
      </c>
      <c r="F525" s="62">
        <f t="shared" si="157"/>
        <v>-132.34383098499998</v>
      </c>
      <c r="G525" s="53" t="str">
        <f t="shared" si="158"/>
        <v>0</v>
      </c>
      <c r="H525" s="62">
        <f t="shared" si="159"/>
        <v>-25.171915492499991</v>
      </c>
      <c r="I525" s="53" t="str">
        <f t="shared" si="160"/>
        <v>0</v>
      </c>
      <c r="J525" s="62">
        <f t="shared" si="161"/>
        <v>91.956425897037036</v>
      </c>
      <c r="K525" s="53" t="str">
        <f t="shared" si="162"/>
        <v>0</v>
      </c>
      <c r="L525" s="62">
        <f t="shared" si="163"/>
        <v>83.704742336470588</v>
      </c>
      <c r="M525" s="66" t="str">
        <f t="shared" si="164"/>
        <v>0</v>
      </c>
      <c r="N525" s="69">
        <f t="shared" si="165"/>
        <v>4.4422910799999995</v>
      </c>
      <c r="O525" s="70">
        <v>260</v>
      </c>
      <c r="P525" s="3"/>
      <c r="Q525" s="64" t="str">
        <f t="shared" si="0"/>
        <v>1</v>
      </c>
      <c r="R525" s="64">
        <f t="shared" si="1"/>
        <v>1</v>
      </c>
      <c r="S525" s="64" t="str">
        <f t="shared" si="2"/>
        <v>0</v>
      </c>
      <c r="T525" s="64">
        <f t="shared" si="3"/>
        <v>0</v>
      </c>
      <c r="U525" s="64" t="str">
        <f t="shared" si="4"/>
        <v>0</v>
      </c>
      <c r="V525" s="64">
        <f t="shared" si="5"/>
        <v>0</v>
      </c>
      <c r="W525" s="64" t="str">
        <f t="shared" si="6"/>
        <v>0</v>
      </c>
      <c r="X525" s="64">
        <f t="shared" si="7"/>
        <v>0</v>
      </c>
      <c r="Y525" s="64" t="str">
        <f t="shared" si="8"/>
        <v>0</v>
      </c>
      <c r="Z525" s="64">
        <f t="shared" si="9"/>
        <v>0</v>
      </c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15.75" customHeight="1">
      <c r="A526" s="90">
        <v>43864.375145370374</v>
      </c>
      <c r="B526" s="70">
        <f>Parâmetros!G515*0.04*46.0055</f>
        <v>24.401317199999998</v>
      </c>
      <c r="C526" s="85">
        <f t="shared" si="154"/>
        <v>24.401317199999998</v>
      </c>
      <c r="D526" s="89">
        <f t="shared" si="155"/>
        <v>4.8802634399999993</v>
      </c>
      <c r="E526" s="53" t="str">
        <f t="shared" si="156"/>
        <v>1</v>
      </c>
      <c r="F526" s="62">
        <f t="shared" si="157"/>
        <v>-130.20871572999999</v>
      </c>
      <c r="G526" s="53" t="str">
        <f t="shared" si="158"/>
        <v>0</v>
      </c>
      <c r="H526" s="62">
        <f t="shared" si="159"/>
        <v>-24.104357864999997</v>
      </c>
      <c r="I526" s="53" t="str">
        <f t="shared" si="160"/>
        <v>0</v>
      </c>
      <c r="J526" s="62">
        <f t="shared" si="161"/>
        <v>92.170005010864202</v>
      </c>
      <c r="K526" s="53" t="str">
        <f t="shared" si="162"/>
        <v>0</v>
      </c>
      <c r="L526" s="62">
        <f t="shared" si="163"/>
        <v>83.936610056470599</v>
      </c>
      <c r="M526" s="66" t="str">
        <f t="shared" si="164"/>
        <v>0</v>
      </c>
      <c r="N526" s="69">
        <f t="shared" si="165"/>
        <v>4.8802634399999993</v>
      </c>
      <c r="O526" s="70">
        <v>260</v>
      </c>
      <c r="P526" s="3"/>
      <c r="Q526" s="64" t="str">
        <f t="shared" si="0"/>
        <v>1</v>
      </c>
      <c r="R526" s="64">
        <f t="shared" si="1"/>
        <v>1</v>
      </c>
      <c r="S526" s="64" t="str">
        <f t="shared" si="2"/>
        <v>0</v>
      </c>
      <c r="T526" s="64">
        <f t="shared" si="3"/>
        <v>0</v>
      </c>
      <c r="U526" s="64" t="str">
        <f t="shared" si="4"/>
        <v>0</v>
      </c>
      <c r="V526" s="64">
        <f t="shared" si="5"/>
        <v>0</v>
      </c>
      <c r="W526" s="64" t="str">
        <f t="shared" si="6"/>
        <v>0</v>
      </c>
      <c r="X526" s="64">
        <f t="shared" si="7"/>
        <v>0</v>
      </c>
      <c r="Y526" s="64" t="str">
        <f t="shared" si="8"/>
        <v>0</v>
      </c>
      <c r="Z526" s="64">
        <f t="shared" si="9"/>
        <v>0</v>
      </c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15.75" customHeight="1">
      <c r="A527" s="90">
        <v>43864.416812094911</v>
      </c>
      <c r="B527" s="70">
        <f>Parâmetros!G516*0.04*46.0055</f>
        <v>14.169694</v>
      </c>
      <c r="C527" s="85">
        <f t="shared" si="154"/>
        <v>14.169694</v>
      </c>
      <c r="D527" s="89">
        <f t="shared" si="155"/>
        <v>2.8339387999999999</v>
      </c>
      <c r="E527" s="53" t="str">
        <f t="shared" si="156"/>
        <v>1</v>
      </c>
      <c r="F527" s="62">
        <f t="shared" si="157"/>
        <v>-140.18454835</v>
      </c>
      <c r="G527" s="53" t="str">
        <f t="shared" si="158"/>
        <v>0</v>
      </c>
      <c r="H527" s="62">
        <f t="shared" si="159"/>
        <v>-29.092274175</v>
      </c>
      <c r="I527" s="53" t="str">
        <f t="shared" si="160"/>
        <v>0</v>
      </c>
      <c r="J527" s="62">
        <f t="shared" si="161"/>
        <v>91.172105958024687</v>
      </c>
      <c r="K527" s="53" t="str">
        <f t="shared" si="162"/>
        <v>0</v>
      </c>
      <c r="L527" s="62">
        <f t="shared" si="163"/>
        <v>82.853261717647058</v>
      </c>
      <c r="M527" s="66" t="str">
        <f t="shared" si="164"/>
        <v>0</v>
      </c>
      <c r="N527" s="69">
        <f t="shared" si="165"/>
        <v>2.8339387999999999</v>
      </c>
      <c r="O527" s="70">
        <v>260</v>
      </c>
      <c r="P527" s="3"/>
      <c r="Q527" s="64" t="str">
        <f t="shared" si="0"/>
        <v>1</v>
      </c>
      <c r="R527" s="64">
        <f t="shared" si="1"/>
        <v>1</v>
      </c>
      <c r="S527" s="64" t="str">
        <f t="shared" si="2"/>
        <v>0</v>
      </c>
      <c r="T527" s="64">
        <f t="shared" si="3"/>
        <v>0</v>
      </c>
      <c r="U527" s="64" t="str">
        <f t="shared" si="4"/>
        <v>0</v>
      </c>
      <c r="V527" s="64">
        <f t="shared" si="5"/>
        <v>0</v>
      </c>
      <c r="W527" s="64" t="str">
        <f t="shared" si="6"/>
        <v>0</v>
      </c>
      <c r="X527" s="64">
        <f t="shared" si="7"/>
        <v>0</v>
      </c>
      <c r="Y527" s="64" t="str">
        <f t="shared" si="8"/>
        <v>0</v>
      </c>
      <c r="Z527" s="64">
        <f t="shared" si="9"/>
        <v>0</v>
      </c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15.75" customHeight="1">
      <c r="A528" s="90">
        <v>43864.458478819448</v>
      </c>
      <c r="B528" s="70">
        <f>Parâmetros!G517*0.04*46.0055</f>
        <v>10.875700199999999</v>
      </c>
      <c r="C528" s="85">
        <f t="shared" si="154"/>
        <v>10.875700199999999</v>
      </c>
      <c r="D528" s="89">
        <f t="shared" si="155"/>
        <v>2.1751400399999996</v>
      </c>
      <c r="E528" s="53" t="str">
        <f t="shared" si="156"/>
        <v>1</v>
      </c>
      <c r="F528" s="62">
        <f t="shared" si="157"/>
        <v>-143.396192305</v>
      </c>
      <c r="G528" s="53" t="str">
        <f t="shared" si="158"/>
        <v>0</v>
      </c>
      <c r="H528" s="62">
        <f t="shared" si="159"/>
        <v>-30.6980961525</v>
      </c>
      <c r="I528" s="53" t="str">
        <f t="shared" si="160"/>
        <v>0</v>
      </c>
      <c r="J528" s="62">
        <f t="shared" si="161"/>
        <v>90.850839896049379</v>
      </c>
      <c r="K528" s="53" t="str">
        <f t="shared" si="162"/>
        <v>0</v>
      </c>
      <c r="L528" s="62">
        <f t="shared" si="163"/>
        <v>82.504485903529414</v>
      </c>
      <c r="M528" s="66" t="str">
        <f t="shared" si="164"/>
        <v>0</v>
      </c>
      <c r="N528" s="69">
        <f t="shared" si="165"/>
        <v>2.1751400399999996</v>
      </c>
      <c r="O528" s="70">
        <v>260</v>
      </c>
      <c r="P528" s="3"/>
      <c r="Q528" s="64" t="str">
        <f t="shared" si="0"/>
        <v>1</v>
      </c>
      <c r="R528" s="64">
        <f t="shared" si="1"/>
        <v>1</v>
      </c>
      <c r="S528" s="64" t="str">
        <f t="shared" si="2"/>
        <v>0</v>
      </c>
      <c r="T528" s="64">
        <f t="shared" si="3"/>
        <v>0</v>
      </c>
      <c r="U528" s="64" t="str">
        <f t="shared" si="4"/>
        <v>0</v>
      </c>
      <c r="V528" s="64">
        <f t="shared" si="5"/>
        <v>0</v>
      </c>
      <c r="W528" s="64" t="str">
        <f t="shared" si="6"/>
        <v>0</v>
      </c>
      <c r="X528" s="64">
        <f t="shared" si="7"/>
        <v>0</v>
      </c>
      <c r="Y528" s="64" t="str">
        <f t="shared" si="8"/>
        <v>0</v>
      </c>
      <c r="Z528" s="64">
        <f t="shared" si="9"/>
        <v>0</v>
      </c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15.75" customHeight="1">
      <c r="A529" s="90">
        <v>43864.500145543978</v>
      </c>
      <c r="B529" s="70">
        <f>Parâmetros!G518*0.04*46.0055</f>
        <v>9.0538823999999991</v>
      </c>
      <c r="C529" s="85">
        <f t="shared" si="154"/>
        <v>9.0538823999999991</v>
      </c>
      <c r="D529" s="89">
        <f t="shared" si="155"/>
        <v>1.8107764799999999</v>
      </c>
      <c r="E529" s="53" t="str">
        <f t="shared" si="156"/>
        <v>1</v>
      </c>
      <c r="F529" s="62">
        <f t="shared" si="157"/>
        <v>-145.17246466</v>
      </c>
      <c r="G529" s="53" t="str">
        <f t="shared" si="158"/>
        <v>0</v>
      </c>
      <c r="H529" s="62">
        <f t="shared" si="159"/>
        <v>-31.586232330000001</v>
      </c>
      <c r="I529" s="53" t="str">
        <f t="shared" si="160"/>
        <v>0</v>
      </c>
      <c r="J529" s="62">
        <f t="shared" si="161"/>
        <v>90.673156431604937</v>
      </c>
      <c r="K529" s="53" t="str">
        <f t="shared" si="162"/>
        <v>0</v>
      </c>
      <c r="L529" s="62">
        <f t="shared" si="163"/>
        <v>82.311587548235295</v>
      </c>
      <c r="M529" s="66" t="str">
        <f t="shared" si="164"/>
        <v>0</v>
      </c>
      <c r="N529" s="69">
        <f t="shared" si="165"/>
        <v>1.8107764799999999</v>
      </c>
      <c r="O529" s="70">
        <v>260</v>
      </c>
      <c r="P529" s="3"/>
      <c r="Q529" s="64" t="str">
        <f t="shared" si="0"/>
        <v>1</v>
      </c>
      <c r="R529" s="64">
        <f t="shared" si="1"/>
        <v>1</v>
      </c>
      <c r="S529" s="64" t="str">
        <f t="shared" si="2"/>
        <v>0</v>
      </c>
      <c r="T529" s="64">
        <f t="shared" si="3"/>
        <v>0</v>
      </c>
      <c r="U529" s="64" t="str">
        <f t="shared" si="4"/>
        <v>0</v>
      </c>
      <c r="V529" s="64">
        <f t="shared" si="5"/>
        <v>0</v>
      </c>
      <c r="W529" s="64" t="str">
        <f t="shared" si="6"/>
        <v>0</v>
      </c>
      <c r="X529" s="64">
        <f t="shared" si="7"/>
        <v>0</v>
      </c>
      <c r="Y529" s="64" t="str">
        <f t="shared" si="8"/>
        <v>0</v>
      </c>
      <c r="Z529" s="64">
        <f t="shared" si="9"/>
        <v>0</v>
      </c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15.75" customHeight="1">
      <c r="A530" s="90">
        <v>43864.541812268515</v>
      </c>
      <c r="B530" s="70">
        <f>Parâmetros!G519*0.04*46.0055</f>
        <v>8.4098053999999998</v>
      </c>
      <c r="C530" s="85">
        <f t="shared" si="154"/>
        <v>8.4098053999999998</v>
      </c>
      <c r="D530" s="89">
        <f t="shared" si="155"/>
        <v>1.6819610799999998</v>
      </c>
      <c r="E530" s="53" t="str">
        <f t="shared" si="156"/>
        <v>1</v>
      </c>
      <c r="F530" s="62">
        <f t="shared" si="157"/>
        <v>-145.800439735</v>
      </c>
      <c r="G530" s="53" t="str">
        <f t="shared" si="158"/>
        <v>0</v>
      </c>
      <c r="H530" s="62">
        <f t="shared" si="159"/>
        <v>-31.900219867499999</v>
      </c>
      <c r="I530" s="53" t="str">
        <f t="shared" si="160"/>
        <v>0</v>
      </c>
      <c r="J530" s="62">
        <f t="shared" si="161"/>
        <v>90.610339045185185</v>
      </c>
      <c r="K530" s="53" t="str">
        <f t="shared" si="162"/>
        <v>0</v>
      </c>
      <c r="L530" s="62">
        <f t="shared" si="163"/>
        <v>82.243391160000016</v>
      </c>
      <c r="M530" s="66" t="str">
        <f t="shared" si="164"/>
        <v>0</v>
      </c>
      <c r="N530" s="69">
        <f t="shared" si="165"/>
        <v>1.6819610799999998</v>
      </c>
      <c r="O530" s="70">
        <v>260</v>
      </c>
      <c r="P530" s="3"/>
      <c r="Q530" s="64" t="str">
        <f t="shared" si="0"/>
        <v>1</v>
      </c>
      <c r="R530" s="64">
        <f t="shared" si="1"/>
        <v>1</v>
      </c>
      <c r="S530" s="64" t="str">
        <f t="shared" si="2"/>
        <v>0</v>
      </c>
      <c r="T530" s="64">
        <f t="shared" si="3"/>
        <v>0</v>
      </c>
      <c r="U530" s="64" t="str">
        <f t="shared" si="4"/>
        <v>0</v>
      </c>
      <c r="V530" s="64">
        <f t="shared" si="5"/>
        <v>0</v>
      </c>
      <c r="W530" s="64" t="str">
        <f t="shared" si="6"/>
        <v>0</v>
      </c>
      <c r="X530" s="64">
        <f t="shared" si="7"/>
        <v>0</v>
      </c>
      <c r="Y530" s="64" t="str">
        <f t="shared" si="8"/>
        <v>0</v>
      </c>
      <c r="Z530" s="64">
        <f t="shared" si="9"/>
        <v>0</v>
      </c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15.75" customHeight="1">
      <c r="A531" s="90">
        <v>43864.583478993052</v>
      </c>
      <c r="B531" s="70">
        <f>Parâmetros!G520*0.04*46.0055</f>
        <v>8.7778493999999991</v>
      </c>
      <c r="C531" s="85">
        <f t="shared" si="154"/>
        <v>8.7778493999999991</v>
      </c>
      <c r="D531" s="89">
        <f t="shared" si="155"/>
        <v>1.7555698799999997</v>
      </c>
      <c r="E531" s="53" t="str">
        <f t="shared" si="156"/>
        <v>1</v>
      </c>
      <c r="F531" s="62">
        <f t="shared" si="157"/>
        <v>-145.44159683499998</v>
      </c>
      <c r="G531" s="53" t="str">
        <f t="shared" si="158"/>
        <v>0</v>
      </c>
      <c r="H531" s="62">
        <f t="shared" si="159"/>
        <v>-31.720798417499992</v>
      </c>
      <c r="I531" s="53" t="str">
        <f t="shared" si="160"/>
        <v>0</v>
      </c>
      <c r="J531" s="62">
        <f t="shared" si="161"/>
        <v>90.646234694567895</v>
      </c>
      <c r="K531" s="53" t="str">
        <f t="shared" si="162"/>
        <v>0</v>
      </c>
      <c r="L531" s="62">
        <f t="shared" si="163"/>
        <v>82.282360524705879</v>
      </c>
      <c r="M531" s="66" t="str">
        <f t="shared" si="164"/>
        <v>0</v>
      </c>
      <c r="N531" s="69">
        <f t="shared" si="165"/>
        <v>1.7555698799999997</v>
      </c>
      <c r="O531" s="70">
        <v>260</v>
      </c>
      <c r="P531" s="3"/>
      <c r="Q531" s="64" t="str">
        <f t="shared" si="0"/>
        <v>1</v>
      </c>
      <c r="R531" s="64">
        <f t="shared" si="1"/>
        <v>1</v>
      </c>
      <c r="S531" s="64" t="str">
        <f t="shared" si="2"/>
        <v>0</v>
      </c>
      <c r="T531" s="64">
        <f t="shared" si="3"/>
        <v>0</v>
      </c>
      <c r="U531" s="64" t="str">
        <f t="shared" si="4"/>
        <v>0</v>
      </c>
      <c r="V531" s="64">
        <f t="shared" si="5"/>
        <v>0</v>
      </c>
      <c r="W531" s="64" t="str">
        <f t="shared" si="6"/>
        <v>0</v>
      </c>
      <c r="X531" s="64">
        <f t="shared" si="7"/>
        <v>0</v>
      </c>
      <c r="Y531" s="64" t="str">
        <f t="shared" si="8"/>
        <v>0</v>
      </c>
      <c r="Z531" s="64">
        <f t="shared" si="9"/>
        <v>0</v>
      </c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15.75" customHeight="1">
      <c r="A532" s="90">
        <v>43864.625145717589</v>
      </c>
      <c r="B532" s="70">
        <f>Parâmetros!G521*0.04*46.0055</f>
        <v>8.3914031999999992</v>
      </c>
      <c r="C532" s="85">
        <f t="shared" si="154"/>
        <v>8.3914031999999992</v>
      </c>
      <c r="D532" s="89">
        <f t="shared" si="155"/>
        <v>1.6782806399999997</v>
      </c>
      <c r="E532" s="53" t="str">
        <f t="shared" si="156"/>
        <v>1</v>
      </c>
      <c r="F532" s="62">
        <f t="shared" si="157"/>
        <v>-145.81838187999998</v>
      </c>
      <c r="G532" s="53" t="str">
        <f t="shared" si="158"/>
        <v>0</v>
      </c>
      <c r="H532" s="62">
        <f t="shared" si="159"/>
        <v>-31.909190939999988</v>
      </c>
      <c r="I532" s="53" t="str">
        <f t="shared" si="160"/>
        <v>0</v>
      </c>
      <c r="J532" s="62">
        <f t="shared" si="161"/>
        <v>90.608544262716052</v>
      </c>
      <c r="K532" s="53" t="str">
        <f t="shared" si="162"/>
        <v>0</v>
      </c>
      <c r="L532" s="62">
        <f t="shared" si="163"/>
        <v>82.241442691764703</v>
      </c>
      <c r="M532" s="66" t="str">
        <f t="shared" si="164"/>
        <v>0</v>
      </c>
      <c r="N532" s="69">
        <f t="shared" si="165"/>
        <v>1.6782806399999997</v>
      </c>
      <c r="O532" s="70">
        <v>260</v>
      </c>
      <c r="P532" s="3"/>
      <c r="Q532" s="64" t="str">
        <f t="shared" si="0"/>
        <v>1</v>
      </c>
      <c r="R532" s="64">
        <f t="shared" si="1"/>
        <v>1</v>
      </c>
      <c r="S532" s="64" t="str">
        <f t="shared" si="2"/>
        <v>0</v>
      </c>
      <c r="T532" s="64">
        <f t="shared" si="3"/>
        <v>0</v>
      </c>
      <c r="U532" s="64" t="str">
        <f t="shared" si="4"/>
        <v>0</v>
      </c>
      <c r="V532" s="64">
        <f t="shared" si="5"/>
        <v>0</v>
      </c>
      <c r="W532" s="64" t="str">
        <f t="shared" si="6"/>
        <v>0</v>
      </c>
      <c r="X532" s="64">
        <f t="shared" si="7"/>
        <v>0</v>
      </c>
      <c r="Y532" s="64" t="str">
        <f t="shared" si="8"/>
        <v>0</v>
      </c>
      <c r="Z532" s="64">
        <f t="shared" si="9"/>
        <v>0</v>
      </c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15.75" customHeight="1">
      <c r="A533" s="90">
        <v>43864.666812442127</v>
      </c>
      <c r="B533" s="70">
        <f>Parâmetros!G522*0.04*46.0055</f>
        <v>7.9865547999999995</v>
      </c>
      <c r="C533" s="85">
        <f t="shared" si="154"/>
        <v>7.9865547999999995</v>
      </c>
      <c r="D533" s="89">
        <f t="shared" si="155"/>
        <v>1.5973109599999999</v>
      </c>
      <c r="E533" s="53" t="str">
        <f t="shared" si="156"/>
        <v>1</v>
      </c>
      <c r="F533" s="62">
        <f t="shared" si="157"/>
        <v>-146.21310907</v>
      </c>
      <c r="G533" s="53" t="str">
        <f t="shared" si="158"/>
        <v>0</v>
      </c>
      <c r="H533" s="62">
        <f t="shared" si="159"/>
        <v>-32.106554535000001</v>
      </c>
      <c r="I533" s="53" t="str">
        <f t="shared" si="160"/>
        <v>0</v>
      </c>
      <c r="J533" s="62">
        <f t="shared" si="161"/>
        <v>90.569059048395061</v>
      </c>
      <c r="K533" s="53" t="str">
        <f t="shared" si="162"/>
        <v>0</v>
      </c>
      <c r="L533" s="62">
        <f t="shared" si="163"/>
        <v>82.198576390588244</v>
      </c>
      <c r="M533" s="66" t="str">
        <f t="shared" si="164"/>
        <v>0</v>
      </c>
      <c r="N533" s="69">
        <f t="shared" si="165"/>
        <v>1.5973109599999999</v>
      </c>
      <c r="O533" s="70">
        <v>260</v>
      </c>
      <c r="P533" s="3"/>
      <c r="Q533" s="64" t="str">
        <f t="shared" si="0"/>
        <v>1</v>
      </c>
      <c r="R533" s="64">
        <f t="shared" si="1"/>
        <v>1</v>
      </c>
      <c r="S533" s="64" t="str">
        <f t="shared" si="2"/>
        <v>0</v>
      </c>
      <c r="T533" s="64">
        <f t="shared" si="3"/>
        <v>0</v>
      </c>
      <c r="U533" s="64" t="str">
        <f t="shared" si="4"/>
        <v>0</v>
      </c>
      <c r="V533" s="64">
        <f t="shared" si="5"/>
        <v>0</v>
      </c>
      <c r="W533" s="64" t="str">
        <f t="shared" si="6"/>
        <v>0</v>
      </c>
      <c r="X533" s="64">
        <f t="shared" si="7"/>
        <v>0</v>
      </c>
      <c r="Y533" s="64" t="str">
        <f t="shared" si="8"/>
        <v>0</v>
      </c>
      <c r="Z533" s="64">
        <f t="shared" si="9"/>
        <v>0</v>
      </c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15.75" customHeight="1">
      <c r="A534" s="90">
        <v>43864.708479166664</v>
      </c>
      <c r="B534" s="70">
        <f>Parâmetros!G523*0.04*46.0055</f>
        <v>8.9802736000000003</v>
      </c>
      <c r="C534" s="85">
        <f t="shared" si="154"/>
        <v>8.9802736000000003</v>
      </c>
      <c r="D534" s="89">
        <f t="shared" si="155"/>
        <v>1.7960547200000001</v>
      </c>
      <c r="E534" s="53" t="str">
        <f t="shared" si="156"/>
        <v>1</v>
      </c>
      <c r="F534" s="62">
        <f t="shared" si="157"/>
        <v>-145.24423324</v>
      </c>
      <c r="G534" s="53" t="str">
        <f t="shared" si="158"/>
        <v>0</v>
      </c>
      <c r="H534" s="62">
        <f t="shared" si="159"/>
        <v>-31.62211662</v>
      </c>
      <c r="I534" s="53" t="str">
        <f t="shared" si="160"/>
        <v>0</v>
      </c>
      <c r="J534" s="62">
        <f t="shared" si="161"/>
        <v>90.66597730172839</v>
      </c>
      <c r="K534" s="53" t="str">
        <f t="shared" si="162"/>
        <v>0</v>
      </c>
      <c r="L534" s="62">
        <f t="shared" si="163"/>
        <v>82.303793675294116</v>
      </c>
      <c r="M534" s="66" t="str">
        <f t="shared" si="164"/>
        <v>0</v>
      </c>
      <c r="N534" s="69">
        <f t="shared" si="165"/>
        <v>1.7960547200000001</v>
      </c>
      <c r="O534" s="70">
        <v>260</v>
      </c>
      <c r="P534" s="3"/>
      <c r="Q534" s="64" t="str">
        <f t="shared" si="0"/>
        <v>1</v>
      </c>
      <c r="R534" s="64">
        <f t="shared" si="1"/>
        <v>1</v>
      </c>
      <c r="S534" s="64" t="str">
        <f t="shared" si="2"/>
        <v>0</v>
      </c>
      <c r="T534" s="64">
        <f t="shared" si="3"/>
        <v>0</v>
      </c>
      <c r="U534" s="64" t="str">
        <f t="shared" si="4"/>
        <v>0</v>
      </c>
      <c r="V534" s="64">
        <f t="shared" si="5"/>
        <v>0</v>
      </c>
      <c r="W534" s="64" t="str">
        <f t="shared" si="6"/>
        <v>0</v>
      </c>
      <c r="X534" s="64">
        <f t="shared" si="7"/>
        <v>0</v>
      </c>
      <c r="Y534" s="64" t="str">
        <f t="shared" si="8"/>
        <v>0</v>
      </c>
      <c r="Z534" s="64">
        <f t="shared" si="9"/>
        <v>0</v>
      </c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15.75" customHeight="1">
      <c r="A535" s="90">
        <v>43864.750145891201</v>
      </c>
      <c r="B535" s="70">
        <f>Parâmetros!G524*0.04*46.0055</f>
        <v>12.4030828</v>
      </c>
      <c r="C535" s="85">
        <f t="shared" si="154"/>
        <v>12.4030828</v>
      </c>
      <c r="D535" s="89">
        <f t="shared" si="155"/>
        <v>2.4806165600000001</v>
      </c>
      <c r="E535" s="53" t="str">
        <f t="shared" si="156"/>
        <v>1</v>
      </c>
      <c r="F535" s="62">
        <f t="shared" si="157"/>
        <v>-141.90699426999998</v>
      </c>
      <c r="G535" s="53" t="str">
        <f t="shared" si="158"/>
        <v>0</v>
      </c>
      <c r="H535" s="62">
        <f t="shared" si="159"/>
        <v>-29.953497134999992</v>
      </c>
      <c r="I535" s="53" t="str">
        <f t="shared" si="160"/>
        <v>0</v>
      </c>
      <c r="J535" s="62">
        <f t="shared" si="161"/>
        <v>90.999806840987645</v>
      </c>
      <c r="K535" s="53" t="str">
        <f t="shared" si="162"/>
        <v>0</v>
      </c>
      <c r="L535" s="62">
        <f t="shared" si="163"/>
        <v>82.666208767058819</v>
      </c>
      <c r="M535" s="66" t="str">
        <f t="shared" si="164"/>
        <v>0</v>
      </c>
      <c r="N535" s="69">
        <f t="shared" si="165"/>
        <v>2.4806165600000001</v>
      </c>
      <c r="O535" s="70">
        <v>260</v>
      </c>
      <c r="P535" s="3"/>
      <c r="Q535" s="64" t="str">
        <f t="shared" si="0"/>
        <v>1</v>
      </c>
      <c r="R535" s="64">
        <f t="shared" si="1"/>
        <v>1</v>
      </c>
      <c r="S535" s="64" t="str">
        <f t="shared" si="2"/>
        <v>0</v>
      </c>
      <c r="T535" s="64">
        <f t="shared" si="3"/>
        <v>0</v>
      </c>
      <c r="U535" s="64" t="str">
        <f t="shared" si="4"/>
        <v>0</v>
      </c>
      <c r="V535" s="64">
        <f t="shared" si="5"/>
        <v>0</v>
      </c>
      <c r="W535" s="64" t="str">
        <f t="shared" si="6"/>
        <v>0</v>
      </c>
      <c r="X535" s="64">
        <f t="shared" si="7"/>
        <v>0</v>
      </c>
      <c r="Y535" s="64" t="str">
        <f t="shared" si="8"/>
        <v>0</v>
      </c>
      <c r="Z535" s="64">
        <f t="shared" si="9"/>
        <v>0</v>
      </c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15.75" customHeight="1">
      <c r="A536" s="90">
        <v>43864.791812615738</v>
      </c>
      <c r="B536" s="70">
        <f>Parâmetros!G525*0.04*46.0055</f>
        <v>13.249584</v>
      </c>
      <c r="C536" s="85">
        <f t="shared" si="154"/>
        <v>13.249584</v>
      </c>
      <c r="D536" s="89">
        <f t="shared" si="155"/>
        <v>2.6499168000000002</v>
      </c>
      <c r="E536" s="53" t="str">
        <f t="shared" si="156"/>
        <v>1</v>
      </c>
      <c r="F536" s="62">
        <f t="shared" si="157"/>
        <v>-141.0816556</v>
      </c>
      <c r="G536" s="53" t="str">
        <f t="shared" si="158"/>
        <v>0</v>
      </c>
      <c r="H536" s="62">
        <f t="shared" si="159"/>
        <v>-29.540827800000002</v>
      </c>
      <c r="I536" s="53" t="str">
        <f t="shared" si="160"/>
        <v>0</v>
      </c>
      <c r="J536" s="62">
        <f t="shared" si="161"/>
        <v>91.082366834567907</v>
      </c>
      <c r="K536" s="53" t="str">
        <f t="shared" si="162"/>
        <v>0</v>
      </c>
      <c r="L536" s="62">
        <f t="shared" si="163"/>
        <v>82.755838305882349</v>
      </c>
      <c r="M536" s="66" t="str">
        <f t="shared" si="164"/>
        <v>0</v>
      </c>
      <c r="N536" s="69">
        <f t="shared" si="165"/>
        <v>2.6499168000000002</v>
      </c>
      <c r="O536" s="70">
        <v>260</v>
      </c>
      <c r="P536" s="3"/>
      <c r="Q536" s="64" t="str">
        <f t="shared" si="0"/>
        <v>1</v>
      </c>
      <c r="R536" s="64">
        <f t="shared" si="1"/>
        <v>1</v>
      </c>
      <c r="S536" s="64" t="str">
        <f t="shared" si="2"/>
        <v>0</v>
      </c>
      <c r="T536" s="64">
        <f t="shared" si="3"/>
        <v>0</v>
      </c>
      <c r="U536" s="64" t="str">
        <f t="shared" si="4"/>
        <v>0</v>
      </c>
      <c r="V536" s="64">
        <f t="shared" si="5"/>
        <v>0</v>
      </c>
      <c r="W536" s="64" t="str">
        <f t="shared" si="6"/>
        <v>0</v>
      </c>
      <c r="X536" s="64">
        <f t="shared" si="7"/>
        <v>0</v>
      </c>
      <c r="Y536" s="64" t="str">
        <f t="shared" si="8"/>
        <v>0</v>
      </c>
      <c r="Z536" s="64">
        <f t="shared" si="9"/>
        <v>0</v>
      </c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15.75" customHeight="1">
      <c r="A537" s="90">
        <v>43864.833479340276</v>
      </c>
      <c r="B537" s="70">
        <f>Parâmetros!G526*0.04*46.0055</f>
        <v>15.457848</v>
      </c>
      <c r="C537" s="85">
        <f t="shared" si="154"/>
        <v>15.457848</v>
      </c>
      <c r="D537" s="89">
        <f t="shared" si="155"/>
        <v>3.0915695999999997</v>
      </c>
      <c r="E537" s="53" t="str">
        <f t="shared" si="156"/>
        <v>1</v>
      </c>
      <c r="F537" s="62">
        <f t="shared" si="157"/>
        <v>-138.92859820000001</v>
      </c>
      <c r="G537" s="53" t="str">
        <f t="shared" si="158"/>
        <v>0</v>
      </c>
      <c r="H537" s="62">
        <f t="shared" si="159"/>
        <v>-28.464299100000005</v>
      </c>
      <c r="I537" s="53" t="str">
        <f t="shared" si="160"/>
        <v>0</v>
      </c>
      <c r="J537" s="62">
        <f t="shared" si="161"/>
        <v>91.297740730864206</v>
      </c>
      <c r="K537" s="53" t="str">
        <f t="shared" si="162"/>
        <v>0</v>
      </c>
      <c r="L537" s="62">
        <f t="shared" si="163"/>
        <v>82.989654494117659</v>
      </c>
      <c r="M537" s="66" t="str">
        <f t="shared" si="164"/>
        <v>0</v>
      </c>
      <c r="N537" s="69">
        <f t="shared" si="165"/>
        <v>3.0915695999999997</v>
      </c>
      <c r="O537" s="70">
        <v>260</v>
      </c>
      <c r="P537" s="3"/>
      <c r="Q537" s="64" t="str">
        <f t="shared" si="0"/>
        <v>1</v>
      </c>
      <c r="R537" s="64">
        <f t="shared" si="1"/>
        <v>1</v>
      </c>
      <c r="S537" s="64" t="str">
        <f t="shared" si="2"/>
        <v>0</v>
      </c>
      <c r="T537" s="64">
        <f t="shared" si="3"/>
        <v>0</v>
      </c>
      <c r="U537" s="64" t="str">
        <f t="shared" si="4"/>
        <v>0</v>
      </c>
      <c r="V537" s="64">
        <f t="shared" si="5"/>
        <v>0</v>
      </c>
      <c r="W537" s="64" t="str">
        <f t="shared" si="6"/>
        <v>0</v>
      </c>
      <c r="X537" s="64">
        <f t="shared" si="7"/>
        <v>0</v>
      </c>
      <c r="Y537" s="64" t="str">
        <f t="shared" si="8"/>
        <v>0</v>
      </c>
      <c r="Z537" s="64">
        <f t="shared" si="9"/>
        <v>0</v>
      </c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15.75" customHeight="1">
      <c r="A538" s="90">
        <v>43864.875146064813</v>
      </c>
      <c r="B538" s="70">
        <f>Parâmetros!G527*0.04*46.0055</f>
        <v>15.807489800000001</v>
      </c>
      <c r="C538" s="85">
        <f t="shared" si="154"/>
        <v>15.807489800000001</v>
      </c>
      <c r="D538" s="89">
        <f t="shared" si="155"/>
        <v>3.1614979600000002</v>
      </c>
      <c r="E538" s="53" t="str">
        <f t="shared" si="156"/>
        <v>1</v>
      </c>
      <c r="F538" s="62">
        <f t="shared" si="157"/>
        <v>-138.58769744499998</v>
      </c>
      <c r="G538" s="53" t="str">
        <f t="shared" si="158"/>
        <v>0</v>
      </c>
      <c r="H538" s="62">
        <f t="shared" si="159"/>
        <v>-28.293848722499988</v>
      </c>
      <c r="I538" s="53" t="str">
        <f t="shared" si="160"/>
        <v>0</v>
      </c>
      <c r="J538" s="62">
        <f t="shared" si="161"/>
        <v>91.331841597777782</v>
      </c>
      <c r="K538" s="53" t="str">
        <f t="shared" si="162"/>
        <v>0</v>
      </c>
      <c r="L538" s="62">
        <f t="shared" si="163"/>
        <v>83.026675390588238</v>
      </c>
      <c r="M538" s="66" t="str">
        <f t="shared" si="164"/>
        <v>0</v>
      </c>
      <c r="N538" s="69">
        <f t="shared" si="165"/>
        <v>3.1614979600000002</v>
      </c>
      <c r="O538" s="70">
        <v>260</v>
      </c>
      <c r="P538" s="3"/>
      <c r="Q538" s="64" t="str">
        <f t="shared" si="0"/>
        <v>1</v>
      </c>
      <c r="R538" s="64">
        <f t="shared" si="1"/>
        <v>1</v>
      </c>
      <c r="S538" s="64" t="str">
        <f t="shared" si="2"/>
        <v>0</v>
      </c>
      <c r="T538" s="64">
        <f t="shared" si="3"/>
        <v>0</v>
      </c>
      <c r="U538" s="64" t="str">
        <f t="shared" si="4"/>
        <v>0</v>
      </c>
      <c r="V538" s="64">
        <f t="shared" si="5"/>
        <v>0</v>
      </c>
      <c r="W538" s="64" t="str">
        <f t="shared" si="6"/>
        <v>0</v>
      </c>
      <c r="X538" s="64">
        <f t="shared" si="7"/>
        <v>0</v>
      </c>
      <c r="Y538" s="64" t="str">
        <f t="shared" si="8"/>
        <v>0</v>
      </c>
      <c r="Z538" s="64">
        <f t="shared" si="9"/>
        <v>0</v>
      </c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15.75" customHeight="1">
      <c r="A539" s="90">
        <v>43864.91681278935</v>
      </c>
      <c r="B539" s="70">
        <f>Parâmetros!G528*0.04*46.0055</f>
        <v>13.0839642</v>
      </c>
      <c r="C539" s="85">
        <f t="shared" si="154"/>
        <v>13.0839642</v>
      </c>
      <c r="D539" s="89">
        <f t="shared" si="155"/>
        <v>2.61679284</v>
      </c>
      <c r="E539" s="53" t="str">
        <f t="shared" si="156"/>
        <v>1</v>
      </c>
      <c r="F539" s="62">
        <f t="shared" si="157"/>
        <v>-141.24313490499998</v>
      </c>
      <c r="G539" s="53" t="str">
        <f t="shared" si="158"/>
        <v>0</v>
      </c>
      <c r="H539" s="62">
        <f t="shared" si="159"/>
        <v>-29.621567452499988</v>
      </c>
      <c r="I539" s="53" t="str">
        <f t="shared" si="160"/>
        <v>0</v>
      </c>
      <c r="J539" s="62">
        <f t="shared" si="161"/>
        <v>91.066213792345678</v>
      </c>
      <c r="K539" s="53" t="str">
        <f t="shared" si="162"/>
        <v>0</v>
      </c>
      <c r="L539" s="62">
        <f t="shared" si="163"/>
        <v>82.738302091764723</v>
      </c>
      <c r="M539" s="66" t="str">
        <f t="shared" si="164"/>
        <v>0</v>
      </c>
      <c r="N539" s="69">
        <f t="shared" si="165"/>
        <v>2.61679284</v>
      </c>
      <c r="O539" s="70">
        <v>260</v>
      </c>
      <c r="P539" s="3"/>
      <c r="Q539" s="64" t="str">
        <f t="shared" si="0"/>
        <v>1</v>
      </c>
      <c r="R539" s="64">
        <f t="shared" si="1"/>
        <v>1</v>
      </c>
      <c r="S539" s="64" t="str">
        <f t="shared" si="2"/>
        <v>0</v>
      </c>
      <c r="T539" s="64">
        <f t="shared" si="3"/>
        <v>0</v>
      </c>
      <c r="U539" s="64" t="str">
        <f t="shared" si="4"/>
        <v>0</v>
      </c>
      <c r="V539" s="64">
        <f t="shared" si="5"/>
        <v>0</v>
      </c>
      <c r="W539" s="64" t="str">
        <f t="shared" si="6"/>
        <v>0</v>
      </c>
      <c r="X539" s="64">
        <f t="shared" si="7"/>
        <v>0</v>
      </c>
      <c r="Y539" s="64" t="str">
        <f t="shared" si="8"/>
        <v>0</v>
      </c>
      <c r="Z539" s="64">
        <f t="shared" si="9"/>
        <v>0</v>
      </c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15.75" customHeight="1">
      <c r="A540" s="90">
        <v>43864.958479513887</v>
      </c>
      <c r="B540" s="70">
        <f>Parâmetros!G529*0.04*46.0055</f>
        <v>12.605506999999998</v>
      </c>
      <c r="C540" s="85">
        <f t="shared" si="154"/>
        <v>12.605506999999998</v>
      </c>
      <c r="D540" s="89">
        <f t="shared" si="155"/>
        <v>2.5211013999999992</v>
      </c>
      <c r="E540" s="53" t="str">
        <f t="shared" si="156"/>
        <v>1</v>
      </c>
      <c r="F540" s="62">
        <f t="shared" si="157"/>
        <v>-141.709630675</v>
      </c>
      <c r="G540" s="53" t="str">
        <f t="shared" si="158"/>
        <v>0</v>
      </c>
      <c r="H540" s="62">
        <f t="shared" si="159"/>
        <v>-29.8548153375</v>
      </c>
      <c r="I540" s="53" t="str">
        <f t="shared" si="160"/>
        <v>0</v>
      </c>
      <c r="J540" s="62">
        <f t="shared" si="161"/>
        <v>91.019549448148155</v>
      </c>
      <c r="K540" s="53" t="str">
        <f t="shared" si="162"/>
        <v>0</v>
      </c>
      <c r="L540" s="62">
        <f t="shared" si="163"/>
        <v>82.687641917647042</v>
      </c>
      <c r="M540" s="66" t="str">
        <f t="shared" si="164"/>
        <v>0</v>
      </c>
      <c r="N540" s="69">
        <f t="shared" si="165"/>
        <v>2.5211013999999992</v>
      </c>
      <c r="O540" s="70">
        <v>260</v>
      </c>
      <c r="P540" s="3"/>
      <c r="Q540" s="64" t="str">
        <f t="shared" si="0"/>
        <v>1</v>
      </c>
      <c r="R540" s="64">
        <f t="shared" si="1"/>
        <v>1</v>
      </c>
      <c r="S540" s="64" t="str">
        <f t="shared" si="2"/>
        <v>0</v>
      </c>
      <c r="T540" s="64">
        <f t="shared" si="3"/>
        <v>0</v>
      </c>
      <c r="U540" s="64" t="str">
        <f t="shared" si="4"/>
        <v>0</v>
      </c>
      <c r="V540" s="64">
        <f t="shared" si="5"/>
        <v>0</v>
      </c>
      <c r="W540" s="64" t="str">
        <f t="shared" si="6"/>
        <v>0</v>
      </c>
      <c r="X540" s="64">
        <f t="shared" si="7"/>
        <v>0</v>
      </c>
      <c r="Y540" s="64" t="str">
        <f t="shared" si="8"/>
        <v>0</v>
      </c>
      <c r="Z540" s="64">
        <f t="shared" si="9"/>
        <v>0</v>
      </c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15.75" customHeight="1">
      <c r="A541" s="90">
        <v>43865.000146238424</v>
      </c>
      <c r="B541" s="70">
        <f>Parâmetros!G530*0.04*46.0055</f>
        <v>13.985671999999999</v>
      </c>
      <c r="C541" s="85">
        <f t="shared" si="154"/>
        <v>13.985671999999999</v>
      </c>
      <c r="D541" s="89">
        <f t="shared" si="155"/>
        <v>2.7971344</v>
      </c>
      <c r="E541" s="53" t="str">
        <f t="shared" si="156"/>
        <v>1</v>
      </c>
      <c r="F541" s="62">
        <f t="shared" si="157"/>
        <v>-140.36396980000001</v>
      </c>
      <c r="G541" s="53" t="str">
        <f t="shared" si="158"/>
        <v>0</v>
      </c>
      <c r="H541" s="62">
        <f t="shared" si="159"/>
        <v>-29.181984900000003</v>
      </c>
      <c r="I541" s="53" t="str">
        <f t="shared" si="160"/>
        <v>0</v>
      </c>
      <c r="J541" s="62">
        <f t="shared" si="161"/>
        <v>91.15415813333334</v>
      </c>
      <c r="K541" s="53" t="str">
        <f t="shared" si="162"/>
        <v>0</v>
      </c>
      <c r="L541" s="62">
        <f t="shared" si="163"/>
        <v>82.833777035294119</v>
      </c>
      <c r="M541" s="66" t="str">
        <f t="shared" si="164"/>
        <v>0</v>
      </c>
      <c r="N541" s="69">
        <f t="shared" si="165"/>
        <v>2.7971344</v>
      </c>
      <c r="O541" s="70">
        <v>260</v>
      </c>
      <c r="P541" s="3"/>
      <c r="Q541" s="64" t="str">
        <f t="shared" si="0"/>
        <v>1</v>
      </c>
      <c r="R541" s="64">
        <f t="shared" si="1"/>
        <v>1</v>
      </c>
      <c r="S541" s="64" t="str">
        <f t="shared" si="2"/>
        <v>0</v>
      </c>
      <c r="T541" s="64">
        <f t="shared" si="3"/>
        <v>0</v>
      </c>
      <c r="U541" s="64" t="str">
        <f t="shared" si="4"/>
        <v>0</v>
      </c>
      <c r="V541" s="64">
        <f t="shared" si="5"/>
        <v>0</v>
      </c>
      <c r="W541" s="64" t="str">
        <f t="shared" si="6"/>
        <v>0</v>
      </c>
      <c r="X541" s="64">
        <f t="shared" si="7"/>
        <v>0</v>
      </c>
      <c r="Y541" s="64" t="str">
        <f t="shared" si="8"/>
        <v>0</v>
      </c>
      <c r="Z541" s="64">
        <f t="shared" si="9"/>
        <v>0</v>
      </c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15.75" customHeight="1">
      <c r="A542" s="90">
        <v>43865.041812962962</v>
      </c>
      <c r="B542" s="70">
        <f>Parâmetros!G531*0.04*46.0055</f>
        <v>18.199775800000001</v>
      </c>
      <c r="C542" s="85">
        <f t="shared" si="154"/>
        <v>18.199775800000001</v>
      </c>
      <c r="D542" s="89">
        <f t="shared" si="155"/>
        <v>3.6399551600000004</v>
      </c>
      <c r="E542" s="53" t="str">
        <f t="shared" si="156"/>
        <v>1</v>
      </c>
      <c r="F542" s="62">
        <f t="shared" si="157"/>
        <v>-136.255218595</v>
      </c>
      <c r="G542" s="53" t="str">
        <f t="shared" si="158"/>
        <v>0</v>
      </c>
      <c r="H542" s="62">
        <f t="shared" si="159"/>
        <v>-27.127609297500001</v>
      </c>
      <c r="I542" s="53" t="str">
        <f t="shared" si="160"/>
        <v>0</v>
      </c>
      <c r="J542" s="62">
        <f t="shared" si="161"/>
        <v>91.565163318765428</v>
      </c>
      <c r="K542" s="53" t="str">
        <f t="shared" si="162"/>
        <v>0</v>
      </c>
      <c r="L542" s="62">
        <f t="shared" si="163"/>
        <v>83.279976261176472</v>
      </c>
      <c r="M542" s="66" t="str">
        <f t="shared" si="164"/>
        <v>0</v>
      </c>
      <c r="N542" s="69">
        <f t="shared" si="165"/>
        <v>3.6399551600000004</v>
      </c>
      <c r="O542" s="70">
        <v>260</v>
      </c>
      <c r="P542" s="3"/>
      <c r="Q542" s="64" t="str">
        <f t="shared" si="0"/>
        <v>1</v>
      </c>
      <c r="R542" s="64">
        <f t="shared" si="1"/>
        <v>1</v>
      </c>
      <c r="S542" s="64" t="str">
        <f t="shared" si="2"/>
        <v>0</v>
      </c>
      <c r="T542" s="64">
        <f t="shared" si="3"/>
        <v>0</v>
      </c>
      <c r="U542" s="64" t="str">
        <f t="shared" si="4"/>
        <v>0</v>
      </c>
      <c r="V542" s="64">
        <f t="shared" si="5"/>
        <v>0</v>
      </c>
      <c r="W542" s="64" t="str">
        <f t="shared" si="6"/>
        <v>0</v>
      </c>
      <c r="X542" s="64">
        <f t="shared" si="7"/>
        <v>0</v>
      </c>
      <c r="Y542" s="64" t="str">
        <f t="shared" si="8"/>
        <v>0</v>
      </c>
      <c r="Z542" s="64">
        <f t="shared" si="9"/>
        <v>0</v>
      </c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15.75" customHeight="1">
      <c r="A543" s="90">
        <v>43865.083479687499</v>
      </c>
      <c r="B543" s="70">
        <f>Parâmetros!G532*0.04*46.0055</f>
        <v>13.8384544</v>
      </c>
      <c r="C543" s="85">
        <f t="shared" si="154"/>
        <v>13.8384544</v>
      </c>
      <c r="D543" s="89">
        <f t="shared" si="155"/>
        <v>2.76769088</v>
      </c>
      <c r="E543" s="53" t="str">
        <f t="shared" si="156"/>
        <v>1</v>
      </c>
      <c r="F543" s="62">
        <f t="shared" si="157"/>
        <v>-140.50750696000003</v>
      </c>
      <c r="G543" s="53" t="str">
        <f t="shared" si="158"/>
        <v>0</v>
      </c>
      <c r="H543" s="62">
        <f t="shared" si="159"/>
        <v>-29.253753480000015</v>
      </c>
      <c r="I543" s="53" t="str">
        <f t="shared" si="160"/>
        <v>0</v>
      </c>
      <c r="J543" s="62">
        <f t="shared" si="161"/>
        <v>91.139799873580245</v>
      </c>
      <c r="K543" s="53" t="str">
        <f t="shared" si="162"/>
        <v>0</v>
      </c>
      <c r="L543" s="62">
        <f t="shared" si="163"/>
        <v>82.818189289411762</v>
      </c>
      <c r="M543" s="66" t="str">
        <f t="shared" si="164"/>
        <v>0</v>
      </c>
      <c r="N543" s="69">
        <f t="shared" si="165"/>
        <v>2.76769088</v>
      </c>
      <c r="O543" s="70">
        <v>260</v>
      </c>
      <c r="P543" s="3"/>
      <c r="Q543" s="64" t="str">
        <f t="shared" si="0"/>
        <v>1</v>
      </c>
      <c r="R543" s="64">
        <f t="shared" si="1"/>
        <v>1</v>
      </c>
      <c r="S543" s="64" t="str">
        <f t="shared" si="2"/>
        <v>0</v>
      </c>
      <c r="T543" s="64">
        <f t="shared" si="3"/>
        <v>0</v>
      </c>
      <c r="U543" s="64" t="str">
        <f t="shared" si="4"/>
        <v>0</v>
      </c>
      <c r="V543" s="64">
        <f t="shared" si="5"/>
        <v>0</v>
      </c>
      <c r="W543" s="64" t="str">
        <f t="shared" si="6"/>
        <v>0</v>
      </c>
      <c r="X543" s="64">
        <f t="shared" si="7"/>
        <v>0</v>
      </c>
      <c r="Y543" s="64" t="str">
        <f t="shared" si="8"/>
        <v>0</v>
      </c>
      <c r="Z543" s="64">
        <f t="shared" si="9"/>
        <v>0</v>
      </c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15.75" customHeight="1">
      <c r="A544" s="90">
        <v>43865.125146412036</v>
      </c>
      <c r="B544" s="70">
        <f>Parâmetros!G533*0.04*46.0055</f>
        <v>9.5875462000000002</v>
      </c>
      <c r="C544" s="85">
        <f t="shared" si="154"/>
        <v>9.5875462000000002</v>
      </c>
      <c r="D544" s="89">
        <f t="shared" si="155"/>
        <v>1.9175092400000002</v>
      </c>
      <c r="E544" s="53" t="str">
        <f t="shared" si="156"/>
        <v>1</v>
      </c>
      <c r="F544" s="62">
        <f t="shared" si="157"/>
        <v>-144.65214245499999</v>
      </c>
      <c r="G544" s="53" t="str">
        <f t="shared" si="158"/>
        <v>0</v>
      </c>
      <c r="H544" s="62">
        <f t="shared" si="159"/>
        <v>-31.326071227499995</v>
      </c>
      <c r="I544" s="53" t="str">
        <f t="shared" si="160"/>
        <v>0</v>
      </c>
      <c r="J544" s="62">
        <f t="shared" si="161"/>
        <v>90.725205123209875</v>
      </c>
      <c r="K544" s="53" t="str">
        <f t="shared" si="162"/>
        <v>0</v>
      </c>
      <c r="L544" s="62">
        <f t="shared" si="163"/>
        <v>82.368093127058799</v>
      </c>
      <c r="M544" s="66" t="str">
        <f t="shared" si="164"/>
        <v>0</v>
      </c>
      <c r="N544" s="69">
        <f t="shared" si="165"/>
        <v>1.9175092400000002</v>
      </c>
      <c r="O544" s="70">
        <v>260</v>
      </c>
      <c r="P544" s="3"/>
      <c r="Q544" s="64" t="str">
        <f t="shared" si="0"/>
        <v>1</v>
      </c>
      <c r="R544" s="64">
        <f t="shared" si="1"/>
        <v>1</v>
      </c>
      <c r="S544" s="64" t="str">
        <f t="shared" si="2"/>
        <v>0</v>
      </c>
      <c r="T544" s="64">
        <f t="shared" si="3"/>
        <v>0</v>
      </c>
      <c r="U544" s="64" t="str">
        <f t="shared" si="4"/>
        <v>0</v>
      </c>
      <c r="V544" s="64">
        <f t="shared" si="5"/>
        <v>0</v>
      </c>
      <c r="W544" s="64" t="str">
        <f t="shared" si="6"/>
        <v>0</v>
      </c>
      <c r="X544" s="64">
        <f t="shared" si="7"/>
        <v>0</v>
      </c>
      <c r="Y544" s="64" t="str">
        <f t="shared" si="8"/>
        <v>0</v>
      </c>
      <c r="Z544" s="64">
        <f t="shared" si="9"/>
        <v>0</v>
      </c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15.75" customHeight="1">
      <c r="A545" s="90">
        <v>43865.166813136573</v>
      </c>
      <c r="B545" s="70">
        <f>Parâmetros!G534*0.04*46.0055</f>
        <v>9.6059483999999991</v>
      </c>
      <c r="C545" s="85">
        <f t="shared" si="154"/>
        <v>9.6059483999999991</v>
      </c>
      <c r="D545" s="89">
        <f t="shared" si="155"/>
        <v>1.9211896799999997</v>
      </c>
      <c r="E545" s="53" t="str">
        <f t="shared" si="156"/>
        <v>1</v>
      </c>
      <c r="F545" s="62">
        <f t="shared" si="157"/>
        <v>-144.63420031000001</v>
      </c>
      <c r="G545" s="53" t="str">
        <f t="shared" si="158"/>
        <v>0</v>
      </c>
      <c r="H545" s="62">
        <f t="shared" si="159"/>
        <v>-31.317100155000006</v>
      </c>
      <c r="I545" s="53" t="str">
        <f t="shared" si="160"/>
        <v>0</v>
      </c>
      <c r="J545" s="62">
        <f t="shared" si="161"/>
        <v>90.726999905679008</v>
      </c>
      <c r="K545" s="53" t="str">
        <f t="shared" si="162"/>
        <v>0</v>
      </c>
      <c r="L545" s="62">
        <f t="shared" si="163"/>
        <v>82.370041595294111</v>
      </c>
      <c r="M545" s="66" t="str">
        <f t="shared" si="164"/>
        <v>0</v>
      </c>
      <c r="N545" s="69">
        <f t="shared" si="165"/>
        <v>1.9211896799999997</v>
      </c>
      <c r="O545" s="70">
        <v>260</v>
      </c>
      <c r="P545" s="3"/>
      <c r="Q545" s="64" t="str">
        <f t="shared" si="0"/>
        <v>1</v>
      </c>
      <c r="R545" s="64">
        <f t="shared" si="1"/>
        <v>1</v>
      </c>
      <c r="S545" s="64" t="str">
        <f t="shared" si="2"/>
        <v>0</v>
      </c>
      <c r="T545" s="64">
        <f t="shared" si="3"/>
        <v>0</v>
      </c>
      <c r="U545" s="64" t="str">
        <f t="shared" si="4"/>
        <v>0</v>
      </c>
      <c r="V545" s="64">
        <f t="shared" si="5"/>
        <v>0</v>
      </c>
      <c r="W545" s="64" t="str">
        <f t="shared" si="6"/>
        <v>0</v>
      </c>
      <c r="X545" s="64">
        <f t="shared" si="7"/>
        <v>0</v>
      </c>
      <c r="Y545" s="64" t="str">
        <f t="shared" si="8"/>
        <v>0</v>
      </c>
      <c r="Z545" s="64">
        <f t="shared" si="9"/>
        <v>0</v>
      </c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15.75" customHeight="1">
      <c r="A546" s="90">
        <v>43865.20847986111</v>
      </c>
      <c r="B546" s="70">
        <f>Parâmetros!G535*0.04*46.0055</f>
        <v>16.580382199999999</v>
      </c>
      <c r="C546" s="85">
        <f t="shared" si="154"/>
        <v>16.580382199999999</v>
      </c>
      <c r="D546" s="89">
        <f t="shared" si="155"/>
        <v>3.3160764399999998</v>
      </c>
      <c r="E546" s="53" t="str">
        <f t="shared" si="156"/>
        <v>1</v>
      </c>
      <c r="F546" s="62">
        <f t="shared" si="157"/>
        <v>-137.83412735499999</v>
      </c>
      <c r="G546" s="53" t="str">
        <f t="shared" si="158"/>
        <v>0</v>
      </c>
      <c r="H546" s="62">
        <f t="shared" si="159"/>
        <v>-27.917063677499996</v>
      </c>
      <c r="I546" s="53" t="str">
        <f t="shared" si="160"/>
        <v>0</v>
      </c>
      <c r="J546" s="62">
        <f t="shared" si="161"/>
        <v>91.407222461481481</v>
      </c>
      <c r="K546" s="53" t="str">
        <f t="shared" si="162"/>
        <v>0</v>
      </c>
      <c r="L546" s="62">
        <f t="shared" si="163"/>
        <v>83.10851105647059</v>
      </c>
      <c r="M546" s="66" t="str">
        <f t="shared" si="164"/>
        <v>0</v>
      </c>
      <c r="N546" s="69">
        <f t="shared" si="165"/>
        <v>3.3160764399999998</v>
      </c>
      <c r="O546" s="70">
        <v>260</v>
      </c>
      <c r="P546" s="3"/>
      <c r="Q546" s="64" t="str">
        <f t="shared" si="0"/>
        <v>1</v>
      </c>
      <c r="R546" s="64">
        <f t="shared" si="1"/>
        <v>1</v>
      </c>
      <c r="S546" s="64" t="str">
        <f t="shared" si="2"/>
        <v>0</v>
      </c>
      <c r="T546" s="64">
        <f t="shared" si="3"/>
        <v>0</v>
      </c>
      <c r="U546" s="64" t="str">
        <f t="shared" si="4"/>
        <v>0</v>
      </c>
      <c r="V546" s="64">
        <f t="shared" si="5"/>
        <v>0</v>
      </c>
      <c r="W546" s="64" t="str">
        <f t="shared" si="6"/>
        <v>0</v>
      </c>
      <c r="X546" s="64">
        <f t="shared" si="7"/>
        <v>0</v>
      </c>
      <c r="Y546" s="64" t="str">
        <f t="shared" si="8"/>
        <v>0</v>
      </c>
      <c r="Z546" s="64">
        <f t="shared" si="9"/>
        <v>0</v>
      </c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15.75" customHeight="1">
      <c r="A547" s="90">
        <v>43865.250146585648</v>
      </c>
      <c r="B547" s="70">
        <f>Parâmetros!G536*0.04*46.0055</f>
        <v>23.370794</v>
      </c>
      <c r="C547" s="85">
        <f t="shared" si="154"/>
        <v>23.370794</v>
      </c>
      <c r="D547" s="89">
        <f t="shared" si="155"/>
        <v>4.6741587999999998</v>
      </c>
      <c r="E547" s="53" t="str">
        <f t="shared" si="156"/>
        <v>1</v>
      </c>
      <c r="F547" s="62">
        <f t="shared" si="157"/>
        <v>-131.21347585000001</v>
      </c>
      <c r="G547" s="53" t="str">
        <f t="shared" si="158"/>
        <v>0</v>
      </c>
      <c r="H547" s="62">
        <f t="shared" si="159"/>
        <v>-24.606737925000004</v>
      </c>
      <c r="I547" s="53" t="str">
        <f t="shared" si="160"/>
        <v>0</v>
      </c>
      <c r="J547" s="62">
        <f t="shared" si="161"/>
        <v>92.069497192592593</v>
      </c>
      <c r="K547" s="53" t="str">
        <f t="shared" si="162"/>
        <v>0</v>
      </c>
      <c r="L547" s="62">
        <f t="shared" si="163"/>
        <v>83.827495835294116</v>
      </c>
      <c r="M547" s="66" t="str">
        <f t="shared" si="164"/>
        <v>0</v>
      </c>
      <c r="N547" s="69">
        <f t="shared" si="165"/>
        <v>4.6741587999999998</v>
      </c>
      <c r="O547" s="70">
        <v>260</v>
      </c>
      <c r="P547" s="3"/>
      <c r="Q547" s="64" t="str">
        <f t="shared" si="0"/>
        <v>1</v>
      </c>
      <c r="R547" s="64">
        <f t="shared" si="1"/>
        <v>1</v>
      </c>
      <c r="S547" s="64" t="str">
        <f t="shared" si="2"/>
        <v>0</v>
      </c>
      <c r="T547" s="64">
        <f t="shared" si="3"/>
        <v>0</v>
      </c>
      <c r="U547" s="64" t="str">
        <f t="shared" si="4"/>
        <v>0</v>
      </c>
      <c r="V547" s="64">
        <f t="shared" si="5"/>
        <v>0</v>
      </c>
      <c r="W547" s="64" t="str">
        <f t="shared" si="6"/>
        <v>0</v>
      </c>
      <c r="X547" s="64">
        <f t="shared" si="7"/>
        <v>0</v>
      </c>
      <c r="Y547" s="64" t="str">
        <f t="shared" si="8"/>
        <v>0</v>
      </c>
      <c r="Z547" s="64">
        <f t="shared" si="9"/>
        <v>0</v>
      </c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15.75" customHeight="1">
      <c r="A548" s="90">
        <v>43865.291813310185</v>
      </c>
      <c r="B548" s="70">
        <f>Parâmetros!G537*0.04*46.0055</f>
        <v>27.603299999999997</v>
      </c>
      <c r="C548" s="85">
        <f t="shared" si="154"/>
        <v>27.603299999999997</v>
      </c>
      <c r="D548" s="89">
        <f t="shared" si="155"/>
        <v>5.5206599999999995</v>
      </c>
      <c r="E548" s="53" t="str">
        <f t="shared" si="156"/>
        <v>1</v>
      </c>
      <c r="F548" s="62">
        <f t="shared" si="157"/>
        <v>-127.0867825</v>
      </c>
      <c r="G548" s="53" t="str">
        <f t="shared" si="158"/>
        <v>0</v>
      </c>
      <c r="H548" s="62">
        <f t="shared" si="159"/>
        <v>-22.543391249999999</v>
      </c>
      <c r="I548" s="53" t="str">
        <f t="shared" si="160"/>
        <v>0</v>
      </c>
      <c r="J548" s="62">
        <f t="shared" si="161"/>
        <v>92.482297160493829</v>
      </c>
      <c r="K548" s="53" t="str">
        <f t="shared" si="162"/>
        <v>0</v>
      </c>
      <c r="L548" s="62">
        <f t="shared" si="163"/>
        <v>84.275643529411767</v>
      </c>
      <c r="M548" s="66" t="str">
        <f t="shared" si="164"/>
        <v>0</v>
      </c>
      <c r="N548" s="69">
        <f t="shared" si="165"/>
        <v>5.5206599999999995</v>
      </c>
      <c r="O548" s="70">
        <v>260</v>
      </c>
      <c r="P548" s="3"/>
      <c r="Q548" s="64" t="str">
        <f t="shared" si="0"/>
        <v>1</v>
      </c>
      <c r="R548" s="64">
        <f t="shared" si="1"/>
        <v>1</v>
      </c>
      <c r="S548" s="64" t="str">
        <f t="shared" si="2"/>
        <v>0</v>
      </c>
      <c r="T548" s="64">
        <f t="shared" si="3"/>
        <v>0</v>
      </c>
      <c r="U548" s="64" t="str">
        <f t="shared" si="4"/>
        <v>0</v>
      </c>
      <c r="V548" s="64">
        <f t="shared" si="5"/>
        <v>0</v>
      </c>
      <c r="W548" s="64" t="str">
        <f t="shared" si="6"/>
        <v>0</v>
      </c>
      <c r="X548" s="64">
        <f t="shared" si="7"/>
        <v>0</v>
      </c>
      <c r="Y548" s="64" t="str">
        <f t="shared" si="8"/>
        <v>0</v>
      </c>
      <c r="Z548" s="64">
        <f t="shared" si="9"/>
        <v>0</v>
      </c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15.75" customHeight="1">
      <c r="A549" s="90">
        <v>43865.333480034722</v>
      </c>
      <c r="B549" s="70">
        <f>Parâmetros!G538*0.04*46.0055</f>
        <v>20.849692599999997</v>
      </c>
      <c r="C549" s="85">
        <f t="shared" si="154"/>
        <v>20.849692599999997</v>
      </c>
      <c r="D549" s="89">
        <f t="shared" si="155"/>
        <v>4.1699385199999996</v>
      </c>
      <c r="E549" s="53" t="str">
        <f t="shared" si="156"/>
        <v>1</v>
      </c>
      <c r="F549" s="62">
        <f t="shared" si="157"/>
        <v>-133.671549715</v>
      </c>
      <c r="G549" s="53" t="str">
        <f t="shared" si="158"/>
        <v>0</v>
      </c>
      <c r="H549" s="62">
        <f t="shared" si="159"/>
        <v>-25.835774857499999</v>
      </c>
      <c r="I549" s="53" t="str">
        <f t="shared" si="160"/>
        <v>0</v>
      </c>
      <c r="J549" s="62">
        <f t="shared" si="161"/>
        <v>91.823611994320999</v>
      </c>
      <c r="K549" s="53" t="str">
        <f t="shared" si="162"/>
        <v>0</v>
      </c>
      <c r="L549" s="62">
        <f t="shared" si="163"/>
        <v>83.560555687058823</v>
      </c>
      <c r="M549" s="66" t="str">
        <f t="shared" si="164"/>
        <v>0</v>
      </c>
      <c r="N549" s="69">
        <f t="shared" si="165"/>
        <v>4.1699385199999996</v>
      </c>
      <c r="O549" s="70">
        <v>260</v>
      </c>
      <c r="P549" s="3"/>
      <c r="Q549" s="64" t="str">
        <f t="shared" si="0"/>
        <v>1</v>
      </c>
      <c r="R549" s="64">
        <f t="shared" si="1"/>
        <v>1</v>
      </c>
      <c r="S549" s="64" t="str">
        <f t="shared" si="2"/>
        <v>0</v>
      </c>
      <c r="T549" s="64">
        <f t="shared" si="3"/>
        <v>0</v>
      </c>
      <c r="U549" s="64" t="str">
        <f t="shared" si="4"/>
        <v>0</v>
      </c>
      <c r="V549" s="64">
        <f t="shared" si="5"/>
        <v>0</v>
      </c>
      <c r="W549" s="64" t="str">
        <f t="shared" si="6"/>
        <v>0</v>
      </c>
      <c r="X549" s="64">
        <f t="shared" si="7"/>
        <v>0</v>
      </c>
      <c r="Y549" s="64" t="str">
        <f t="shared" si="8"/>
        <v>0</v>
      </c>
      <c r="Z549" s="64">
        <f t="shared" si="9"/>
        <v>0</v>
      </c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15.75" customHeight="1">
      <c r="A550" s="90">
        <v>43865.375146759259</v>
      </c>
      <c r="B550" s="70">
        <f>Parâmetros!G539*0.04*46.0055</f>
        <v>19.543136399999998</v>
      </c>
      <c r="C550" s="85">
        <f t="shared" si="154"/>
        <v>19.543136399999998</v>
      </c>
      <c r="D550" s="89">
        <f t="shared" si="155"/>
        <v>3.9086272799999993</v>
      </c>
      <c r="E550" s="53" t="str">
        <f t="shared" si="156"/>
        <v>1</v>
      </c>
      <c r="F550" s="62">
        <f t="shared" si="157"/>
        <v>-134.94544200999997</v>
      </c>
      <c r="G550" s="53" t="str">
        <f t="shared" si="158"/>
        <v>0</v>
      </c>
      <c r="H550" s="62">
        <f t="shared" si="159"/>
        <v>-26.472721004999983</v>
      </c>
      <c r="I550" s="53" t="str">
        <f t="shared" si="160"/>
        <v>0</v>
      </c>
      <c r="J550" s="62">
        <f t="shared" si="161"/>
        <v>91.696182439012347</v>
      </c>
      <c r="K550" s="53" t="str">
        <f t="shared" si="162"/>
        <v>0</v>
      </c>
      <c r="L550" s="62">
        <f t="shared" si="163"/>
        <v>83.422214442352953</v>
      </c>
      <c r="M550" s="66" t="str">
        <f t="shared" si="164"/>
        <v>0</v>
      </c>
      <c r="N550" s="69">
        <f t="shared" si="165"/>
        <v>3.9086272799999993</v>
      </c>
      <c r="O550" s="70">
        <v>260</v>
      </c>
      <c r="P550" s="3"/>
      <c r="Q550" s="64" t="str">
        <f t="shared" si="0"/>
        <v>1</v>
      </c>
      <c r="R550" s="64">
        <f t="shared" si="1"/>
        <v>1</v>
      </c>
      <c r="S550" s="64" t="str">
        <f t="shared" si="2"/>
        <v>0</v>
      </c>
      <c r="T550" s="64">
        <f t="shared" si="3"/>
        <v>0</v>
      </c>
      <c r="U550" s="64" t="str">
        <f t="shared" si="4"/>
        <v>0</v>
      </c>
      <c r="V550" s="64">
        <f t="shared" si="5"/>
        <v>0</v>
      </c>
      <c r="W550" s="64" t="str">
        <f t="shared" si="6"/>
        <v>0</v>
      </c>
      <c r="X550" s="64">
        <f t="shared" si="7"/>
        <v>0</v>
      </c>
      <c r="Y550" s="64" t="str">
        <f t="shared" si="8"/>
        <v>0</v>
      </c>
      <c r="Z550" s="64">
        <f t="shared" si="9"/>
        <v>0</v>
      </c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15.75" customHeight="1">
      <c r="A551" s="90">
        <v>43865.416813483796</v>
      </c>
      <c r="B551" s="70">
        <f>Parâmetros!G540*0.04*46.0055</f>
        <v>15.549858999999998</v>
      </c>
      <c r="C551" s="85">
        <f t="shared" si="154"/>
        <v>15.549858999999998</v>
      </c>
      <c r="D551" s="89">
        <f t="shared" si="155"/>
        <v>3.1099717999999998</v>
      </c>
      <c r="E551" s="53" t="str">
        <f t="shared" si="156"/>
        <v>1</v>
      </c>
      <c r="F551" s="62">
        <f t="shared" si="157"/>
        <v>-138.83888747500001</v>
      </c>
      <c r="G551" s="53" t="str">
        <f t="shared" si="158"/>
        <v>0</v>
      </c>
      <c r="H551" s="62">
        <f t="shared" si="159"/>
        <v>-28.419443737500004</v>
      </c>
      <c r="I551" s="53" t="str">
        <f t="shared" si="160"/>
        <v>0</v>
      </c>
      <c r="J551" s="62">
        <f t="shared" si="161"/>
        <v>91.306714643209872</v>
      </c>
      <c r="K551" s="53" t="str">
        <f t="shared" si="162"/>
        <v>0</v>
      </c>
      <c r="L551" s="62">
        <f t="shared" si="163"/>
        <v>82.999396835294121</v>
      </c>
      <c r="M551" s="66" t="str">
        <f t="shared" si="164"/>
        <v>0</v>
      </c>
      <c r="N551" s="69">
        <f t="shared" si="165"/>
        <v>3.1099717999999998</v>
      </c>
      <c r="O551" s="70">
        <v>260</v>
      </c>
      <c r="P551" s="3"/>
      <c r="Q551" s="64" t="str">
        <f t="shared" si="0"/>
        <v>1</v>
      </c>
      <c r="R551" s="64">
        <f t="shared" si="1"/>
        <v>1</v>
      </c>
      <c r="S551" s="64" t="str">
        <f t="shared" si="2"/>
        <v>0</v>
      </c>
      <c r="T551" s="64">
        <f t="shared" si="3"/>
        <v>0</v>
      </c>
      <c r="U551" s="64" t="str">
        <f t="shared" si="4"/>
        <v>0</v>
      </c>
      <c r="V551" s="64">
        <f t="shared" si="5"/>
        <v>0</v>
      </c>
      <c r="W551" s="64" t="str">
        <f t="shared" si="6"/>
        <v>0</v>
      </c>
      <c r="X551" s="64">
        <f t="shared" si="7"/>
        <v>0</v>
      </c>
      <c r="Y551" s="64" t="str">
        <f t="shared" si="8"/>
        <v>0</v>
      </c>
      <c r="Z551" s="64">
        <f t="shared" si="9"/>
        <v>0</v>
      </c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15.75" customHeight="1">
      <c r="A552" s="90">
        <v>43865.458480208334</v>
      </c>
      <c r="B552" s="70">
        <f>Parâmetros!G541*0.04*46.0055</f>
        <v>10.618069399999998</v>
      </c>
      <c r="C552" s="85">
        <f t="shared" si="154"/>
        <v>10.618069399999998</v>
      </c>
      <c r="D552" s="89">
        <f t="shared" si="155"/>
        <v>2.1236138799999997</v>
      </c>
      <c r="E552" s="53" t="str">
        <f t="shared" si="156"/>
        <v>1</v>
      </c>
      <c r="F552" s="62">
        <f t="shared" si="157"/>
        <v>-143.647382335</v>
      </c>
      <c r="G552" s="53" t="str">
        <f t="shared" si="158"/>
        <v>0</v>
      </c>
      <c r="H552" s="62">
        <f t="shared" si="159"/>
        <v>-30.823691167500002</v>
      </c>
      <c r="I552" s="53" t="str">
        <f t="shared" si="160"/>
        <v>0</v>
      </c>
      <c r="J552" s="62">
        <f t="shared" si="161"/>
        <v>90.825712941481484</v>
      </c>
      <c r="K552" s="53" t="str">
        <f t="shared" si="162"/>
        <v>0</v>
      </c>
      <c r="L552" s="62">
        <f t="shared" si="163"/>
        <v>82.477207348235282</v>
      </c>
      <c r="M552" s="66" t="str">
        <f t="shared" si="164"/>
        <v>0</v>
      </c>
      <c r="N552" s="69">
        <f t="shared" si="165"/>
        <v>2.1236138799999997</v>
      </c>
      <c r="O552" s="70">
        <v>260</v>
      </c>
      <c r="P552" s="3"/>
      <c r="Q552" s="64" t="str">
        <f t="shared" si="0"/>
        <v>1</v>
      </c>
      <c r="R552" s="64">
        <f t="shared" si="1"/>
        <v>1</v>
      </c>
      <c r="S552" s="64" t="str">
        <f t="shared" si="2"/>
        <v>0</v>
      </c>
      <c r="T552" s="64">
        <f t="shared" si="3"/>
        <v>0</v>
      </c>
      <c r="U552" s="64" t="str">
        <f t="shared" si="4"/>
        <v>0</v>
      </c>
      <c r="V552" s="64">
        <f t="shared" si="5"/>
        <v>0</v>
      </c>
      <c r="W552" s="64" t="str">
        <f t="shared" si="6"/>
        <v>0</v>
      </c>
      <c r="X552" s="64">
        <f t="shared" si="7"/>
        <v>0</v>
      </c>
      <c r="Y552" s="64" t="str">
        <f t="shared" si="8"/>
        <v>0</v>
      </c>
      <c r="Z552" s="64">
        <f t="shared" si="9"/>
        <v>0</v>
      </c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15.75" customHeight="1">
      <c r="A553" s="90">
        <v>43865.500146932871</v>
      </c>
      <c r="B553" s="70">
        <f>Parâmetros!G542*0.04*46.0055</f>
        <v>9.6243506000000014</v>
      </c>
      <c r="C553" s="85">
        <f t="shared" si="154"/>
        <v>9.6243506000000014</v>
      </c>
      <c r="D553" s="89">
        <f t="shared" si="155"/>
        <v>1.9248701200000005</v>
      </c>
      <c r="E553" s="53" t="str">
        <f t="shared" si="156"/>
        <v>1</v>
      </c>
      <c r="F553" s="62">
        <f t="shared" si="157"/>
        <v>-144.616258165</v>
      </c>
      <c r="G553" s="53" t="str">
        <f t="shared" si="158"/>
        <v>0</v>
      </c>
      <c r="H553" s="62">
        <f t="shared" si="159"/>
        <v>-31.308129082500002</v>
      </c>
      <c r="I553" s="53" t="str">
        <f t="shared" si="160"/>
        <v>0</v>
      </c>
      <c r="J553" s="62">
        <f t="shared" si="161"/>
        <v>90.728794688148156</v>
      </c>
      <c r="K553" s="53" t="str">
        <f t="shared" si="162"/>
        <v>0</v>
      </c>
      <c r="L553" s="62">
        <f t="shared" si="163"/>
        <v>82.371990063529424</v>
      </c>
      <c r="M553" s="66" t="str">
        <f t="shared" si="164"/>
        <v>0</v>
      </c>
      <c r="N553" s="69">
        <f t="shared" si="165"/>
        <v>1.9248701200000005</v>
      </c>
      <c r="O553" s="70">
        <v>260</v>
      </c>
      <c r="P553" s="3"/>
      <c r="Q553" s="64" t="str">
        <f t="shared" si="0"/>
        <v>1</v>
      </c>
      <c r="R553" s="64">
        <f t="shared" si="1"/>
        <v>1</v>
      </c>
      <c r="S553" s="64" t="str">
        <f t="shared" si="2"/>
        <v>0</v>
      </c>
      <c r="T553" s="64">
        <f t="shared" si="3"/>
        <v>0</v>
      </c>
      <c r="U553" s="64" t="str">
        <f t="shared" si="4"/>
        <v>0</v>
      </c>
      <c r="V553" s="64">
        <f t="shared" si="5"/>
        <v>0</v>
      </c>
      <c r="W553" s="64" t="str">
        <f t="shared" si="6"/>
        <v>0</v>
      </c>
      <c r="X553" s="64">
        <f t="shared" si="7"/>
        <v>0</v>
      </c>
      <c r="Y553" s="64" t="str">
        <f t="shared" si="8"/>
        <v>0</v>
      </c>
      <c r="Z553" s="64">
        <f t="shared" si="9"/>
        <v>0</v>
      </c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15.75" customHeight="1">
      <c r="A554" s="90">
        <v>43865.541813657408</v>
      </c>
      <c r="B554" s="70">
        <f>Parâmetros!G543*0.04*46.0055</f>
        <v>9.7899703999999996</v>
      </c>
      <c r="C554" s="85">
        <f t="shared" si="154"/>
        <v>9.7899703999999996</v>
      </c>
      <c r="D554" s="89">
        <f t="shared" si="155"/>
        <v>1.9579940799999997</v>
      </c>
      <c r="E554" s="53" t="str">
        <f t="shared" si="156"/>
        <v>1</v>
      </c>
      <c r="F554" s="62">
        <f t="shared" si="157"/>
        <v>-144.45477886</v>
      </c>
      <c r="G554" s="53" t="str">
        <f t="shared" si="158"/>
        <v>0</v>
      </c>
      <c r="H554" s="62">
        <f t="shared" si="159"/>
        <v>-31.227389430000002</v>
      </c>
      <c r="I554" s="53" t="str">
        <f t="shared" si="160"/>
        <v>0</v>
      </c>
      <c r="J554" s="62">
        <f t="shared" si="161"/>
        <v>90.74494773037037</v>
      </c>
      <c r="K554" s="53" t="str">
        <f t="shared" si="162"/>
        <v>0</v>
      </c>
      <c r="L554" s="62">
        <f t="shared" si="163"/>
        <v>82.38952627764705</v>
      </c>
      <c r="M554" s="66" t="str">
        <f t="shared" si="164"/>
        <v>0</v>
      </c>
      <c r="N554" s="69">
        <f t="shared" si="165"/>
        <v>1.9579940799999997</v>
      </c>
      <c r="O554" s="70">
        <v>260</v>
      </c>
      <c r="P554" s="3"/>
      <c r="Q554" s="64" t="str">
        <f t="shared" si="0"/>
        <v>1</v>
      </c>
      <c r="R554" s="64">
        <f t="shared" si="1"/>
        <v>1</v>
      </c>
      <c r="S554" s="64" t="str">
        <f t="shared" si="2"/>
        <v>0</v>
      </c>
      <c r="T554" s="64">
        <f t="shared" si="3"/>
        <v>0</v>
      </c>
      <c r="U554" s="64" t="str">
        <f t="shared" si="4"/>
        <v>0</v>
      </c>
      <c r="V554" s="64">
        <f t="shared" si="5"/>
        <v>0</v>
      </c>
      <c r="W554" s="64" t="str">
        <f t="shared" si="6"/>
        <v>0</v>
      </c>
      <c r="X554" s="64">
        <f t="shared" si="7"/>
        <v>0</v>
      </c>
      <c r="Y554" s="64" t="str">
        <f t="shared" si="8"/>
        <v>0</v>
      </c>
      <c r="Z554" s="64">
        <f t="shared" si="9"/>
        <v>0</v>
      </c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15.75" customHeight="1">
      <c r="A555" s="90">
        <v>43865.583480381945</v>
      </c>
      <c r="B555" s="70">
        <f>Parâmetros!G544*0.04*46.0055</f>
        <v>10.8020914</v>
      </c>
      <c r="C555" s="85">
        <f t="shared" si="154"/>
        <v>10.8020914</v>
      </c>
      <c r="D555" s="89">
        <f t="shared" si="155"/>
        <v>2.16041828</v>
      </c>
      <c r="E555" s="53" t="str">
        <f t="shared" si="156"/>
        <v>1</v>
      </c>
      <c r="F555" s="62">
        <f t="shared" si="157"/>
        <v>-143.467960885</v>
      </c>
      <c r="G555" s="53" t="str">
        <f t="shared" si="158"/>
        <v>0</v>
      </c>
      <c r="H555" s="62">
        <f t="shared" si="159"/>
        <v>-30.733980442499998</v>
      </c>
      <c r="I555" s="53" t="str">
        <f t="shared" si="160"/>
        <v>0</v>
      </c>
      <c r="J555" s="62">
        <f t="shared" si="161"/>
        <v>90.843660766172832</v>
      </c>
      <c r="K555" s="53" t="str">
        <f t="shared" si="162"/>
        <v>0</v>
      </c>
      <c r="L555" s="62">
        <f t="shared" si="163"/>
        <v>82.49669203058825</v>
      </c>
      <c r="M555" s="66" t="str">
        <f t="shared" si="164"/>
        <v>0</v>
      </c>
      <c r="N555" s="69">
        <f t="shared" si="165"/>
        <v>2.16041828</v>
      </c>
      <c r="O555" s="70">
        <v>260</v>
      </c>
      <c r="P555" s="3"/>
      <c r="Q555" s="64" t="str">
        <f t="shared" si="0"/>
        <v>1</v>
      </c>
      <c r="R555" s="64">
        <f t="shared" si="1"/>
        <v>1</v>
      </c>
      <c r="S555" s="64" t="str">
        <f t="shared" si="2"/>
        <v>0</v>
      </c>
      <c r="T555" s="64">
        <f t="shared" si="3"/>
        <v>0</v>
      </c>
      <c r="U555" s="64" t="str">
        <f t="shared" si="4"/>
        <v>0</v>
      </c>
      <c r="V555" s="64">
        <f t="shared" si="5"/>
        <v>0</v>
      </c>
      <c r="W555" s="64" t="str">
        <f t="shared" si="6"/>
        <v>0</v>
      </c>
      <c r="X555" s="64">
        <f t="shared" si="7"/>
        <v>0</v>
      </c>
      <c r="Y555" s="64" t="str">
        <f t="shared" si="8"/>
        <v>0</v>
      </c>
      <c r="Z555" s="64">
        <f t="shared" si="9"/>
        <v>0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15.75" customHeight="1">
      <c r="A556" s="90">
        <v>43865.625147106482</v>
      </c>
      <c r="B556" s="70">
        <f>Parâmetros!G545*0.04*46.0055</f>
        <v>10.765286999999999</v>
      </c>
      <c r="C556" s="85">
        <f t="shared" si="154"/>
        <v>10.765286999999999</v>
      </c>
      <c r="D556" s="89">
        <f t="shared" si="155"/>
        <v>2.1530573999999998</v>
      </c>
      <c r="E556" s="53" t="str">
        <f t="shared" si="156"/>
        <v>1</v>
      </c>
      <c r="F556" s="62">
        <f t="shared" si="157"/>
        <v>-143.50384517499998</v>
      </c>
      <c r="G556" s="53" t="str">
        <f t="shared" si="158"/>
        <v>0</v>
      </c>
      <c r="H556" s="62">
        <f t="shared" si="159"/>
        <v>-30.75192258749999</v>
      </c>
      <c r="I556" s="53" t="str">
        <f t="shared" si="160"/>
        <v>0</v>
      </c>
      <c r="J556" s="62">
        <f t="shared" si="161"/>
        <v>90.840071201234565</v>
      </c>
      <c r="K556" s="53" t="str">
        <f t="shared" si="162"/>
        <v>0</v>
      </c>
      <c r="L556" s="62">
        <f t="shared" si="163"/>
        <v>82.492795094117639</v>
      </c>
      <c r="M556" s="66" t="str">
        <f t="shared" si="164"/>
        <v>0</v>
      </c>
      <c r="N556" s="69">
        <f t="shared" si="165"/>
        <v>2.1530573999999998</v>
      </c>
      <c r="O556" s="70">
        <v>260</v>
      </c>
      <c r="P556" s="3"/>
      <c r="Q556" s="64" t="str">
        <f t="shared" si="0"/>
        <v>1</v>
      </c>
      <c r="R556" s="64">
        <f t="shared" si="1"/>
        <v>1</v>
      </c>
      <c r="S556" s="64" t="str">
        <f t="shared" si="2"/>
        <v>0</v>
      </c>
      <c r="T556" s="64">
        <f t="shared" si="3"/>
        <v>0</v>
      </c>
      <c r="U556" s="64" t="str">
        <f t="shared" si="4"/>
        <v>0</v>
      </c>
      <c r="V556" s="64">
        <f t="shared" si="5"/>
        <v>0</v>
      </c>
      <c r="W556" s="64" t="str">
        <f t="shared" si="6"/>
        <v>0</v>
      </c>
      <c r="X556" s="64">
        <f t="shared" si="7"/>
        <v>0</v>
      </c>
      <c r="Y556" s="64" t="str">
        <f t="shared" si="8"/>
        <v>0</v>
      </c>
      <c r="Z556" s="64">
        <f t="shared" si="9"/>
        <v>0</v>
      </c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15.75" customHeight="1">
      <c r="A557" s="90">
        <v>43865.66681383102</v>
      </c>
      <c r="B557" s="70">
        <f>Parâmetros!G546*0.04*46.0055</f>
        <v>11.740603599999998</v>
      </c>
      <c r="C557" s="85">
        <f t="shared" si="154"/>
        <v>11.740603599999998</v>
      </c>
      <c r="D557" s="89">
        <f t="shared" si="155"/>
        <v>2.3481207199999994</v>
      </c>
      <c r="E557" s="53" t="str">
        <f t="shared" si="156"/>
        <v>1</v>
      </c>
      <c r="F557" s="62">
        <f t="shared" si="157"/>
        <v>-142.55291149000001</v>
      </c>
      <c r="G557" s="53" t="str">
        <f t="shared" si="158"/>
        <v>0</v>
      </c>
      <c r="H557" s="62">
        <f t="shared" si="159"/>
        <v>-30.276455745000007</v>
      </c>
      <c r="I557" s="53" t="str">
        <f t="shared" si="160"/>
        <v>0</v>
      </c>
      <c r="J557" s="62">
        <f t="shared" si="161"/>
        <v>90.93519467209876</v>
      </c>
      <c r="K557" s="53" t="str">
        <f t="shared" si="162"/>
        <v>0</v>
      </c>
      <c r="L557" s="62">
        <f t="shared" si="163"/>
        <v>82.596063910588242</v>
      </c>
      <c r="M557" s="66" t="str">
        <f t="shared" si="164"/>
        <v>0</v>
      </c>
      <c r="N557" s="69">
        <f t="shared" si="165"/>
        <v>2.3481207199999994</v>
      </c>
      <c r="O557" s="70">
        <v>260</v>
      </c>
      <c r="P557" s="3"/>
      <c r="Q557" s="64" t="str">
        <f t="shared" si="0"/>
        <v>1</v>
      </c>
      <c r="R557" s="64">
        <f t="shared" si="1"/>
        <v>1</v>
      </c>
      <c r="S557" s="64" t="str">
        <f t="shared" si="2"/>
        <v>0</v>
      </c>
      <c r="T557" s="64">
        <f t="shared" si="3"/>
        <v>0</v>
      </c>
      <c r="U557" s="64" t="str">
        <f t="shared" si="4"/>
        <v>0</v>
      </c>
      <c r="V557" s="64">
        <f t="shared" si="5"/>
        <v>0</v>
      </c>
      <c r="W557" s="64" t="str">
        <f t="shared" si="6"/>
        <v>0</v>
      </c>
      <c r="X557" s="64">
        <f t="shared" si="7"/>
        <v>0</v>
      </c>
      <c r="Y557" s="64" t="str">
        <f t="shared" si="8"/>
        <v>0</v>
      </c>
      <c r="Z557" s="64">
        <f t="shared" si="9"/>
        <v>0</v>
      </c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15.75" customHeight="1">
      <c r="A558" s="90">
        <v>43865.708480555557</v>
      </c>
      <c r="B558" s="70">
        <f>Parâmetros!G547*0.04*46.0055</f>
        <v>11.6301904</v>
      </c>
      <c r="C558" s="85">
        <f t="shared" si="154"/>
        <v>11.6301904</v>
      </c>
      <c r="D558" s="89">
        <f t="shared" si="155"/>
        <v>2.32603808</v>
      </c>
      <c r="E558" s="53" t="str">
        <f t="shared" si="156"/>
        <v>1</v>
      </c>
      <c r="F558" s="62">
        <f t="shared" si="157"/>
        <v>-142.66056436</v>
      </c>
      <c r="G558" s="53" t="str">
        <f t="shared" si="158"/>
        <v>0</v>
      </c>
      <c r="H558" s="62">
        <f t="shared" si="159"/>
        <v>-30.330282179999998</v>
      </c>
      <c r="I558" s="53" t="str">
        <f t="shared" si="160"/>
        <v>0</v>
      </c>
      <c r="J558" s="62">
        <f t="shared" si="161"/>
        <v>90.92442597728396</v>
      </c>
      <c r="K558" s="53" t="str">
        <f t="shared" si="162"/>
        <v>0</v>
      </c>
      <c r="L558" s="62">
        <f t="shared" si="163"/>
        <v>82.584373101176467</v>
      </c>
      <c r="M558" s="66" t="str">
        <f t="shared" si="164"/>
        <v>0</v>
      </c>
      <c r="N558" s="69">
        <f t="shared" si="165"/>
        <v>2.32603808</v>
      </c>
      <c r="O558" s="70">
        <v>260</v>
      </c>
      <c r="P558" s="3"/>
      <c r="Q558" s="64" t="str">
        <f t="shared" si="0"/>
        <v>1</v>
      </c>
      <c r="R558" s="64">
        <f t="shared" si="1"/>
        <v>1</v>
      </c>
      <c r="S558" s="64" t="str">
        <f t="shared" si="2"/>
        <v>0</v>
      </c>
      <c r="T558" s="64">
        <f t="shared" si="3"/>
        <v>0</v>
      </c>
      <c r="U558" s="64" t="str">
        <f t="shared" si="4"/>
        <v>0</v>
      </c>
      <c r="V558" s="64">
        <f t="shared" si="5"/>
        <v>0</v>
      </c>
      <c r="W558" s="64" t="str">
        <f t="shared" si="6"/>
        <v>0</v>
      </c>
      <c r="X558" s="64">
        <f t="shared" si="7"/>
        <v>0</v>
      </c>
      <c r="Y558" s="64" t="str">
        <f t="shared" si="8"/>
        <v>0</v>
      </c>
      <c r="Z558" s="64">
        <f t="shared" si="9"/>
        <v>0</v>
      </c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15.75" customHeight="1">
      <c r="A559" s="90">
        <v>43865.750147280094</v>
      </c>
      <c r="B559" s="70">
        <f>Parâmetros!G548*0.04*46.0055</f>
        <v>16.009913999999998</v>
      </c>
      <c r="C559" s="85">
        <f t="shared" si="154"/>
        <v>16.009913999999998</v>
      </c>
      <c r="D559" s="89">
        <f t="shared" si="155"/>
        <v>3.2019827999999997</v>
      </c>
      <c r="E559" s="53" t="str">
        <f t="shared" si="156"/>
        <v>1</v>
      </c>
      <c r="F559" s="62">
        <f t="shared" si="157"/>
        <v>-138.39033384999999</v>
      </c>
      <c r="G559" s="53" t="str">
        <f t="shared" si="158"/>
        <v>0</v>
      </c>
      <c r="H559" s="62">
        <f t="shared" si="159"/>
        <v>-28.195166924999995</v>
      </c>
      <c r="I559" s="53" t="str">
        <f t="shared" si="160"/>
        <v>0</v>
      </c>
      <c r="J559" s="62">
        <f t="shared" si="161"/>
        <v>91.351584204938263</v>
      </c>
      <c r="K559" s="53" t="str">
        <f t="shared" si="162"/>
        <v>0</v>
      </c>
      <c r="L559" s="62">
        <f t="shared" si="163"/>
        <v>83.048108541176461</v>
      </c>
      <c r="M559" s="66" t="str">
        <f t="shared" si="164"/>
        <v>0</v>
      </c>
      <c r="N559" s="69">
        <f t="shared" si="165"/>
        <v>3.2019827999999997</v>
      </c>
      <c r="O559" s="70">
        <v>260</v>
      </c>
      <c r="P559" s="3"/>
      <c r="Q559" s="64" t="str">
        <f t="shared" si="0"/>
        <v>1</v>
      </c>
      <c r="R559" s="64">
        <f t="shared" si="1"/>
        <v>1</v>
      </c>
      <c r="S559" s="64" t="str">
        <f t="shared" si="2"/>
        <v>0</v>
      </c>
      <c r="T559" s="64">
        <f t="shared" si="3"/>
        <v>0</v>
      </c>
      <c r="U559" s="64" t="str">
        <f t="shared" si="4"/>
        <v>0</v>
      </c>
      <c r="V559" s="64">
        <f t="shared" si="5"/>
        <v>0</v>
      </c>
      <c r="W559" s="64" t="str">
        <f t="shared" si="6"/>
        <v>0</v>
      </c>
      <c r="X559" s="64">
        <f t="shared" si="7"/>
        <v>0</v>
      </c>
      <c r="Y559" s="64" t="str">
        <f t="shared" si="8"/>
        <v>0</v>
      </c>
      <c r="Z559" s="64">
        <f t="shared" si="9"/>
        <v>0</v>
      </c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15.75" customHeight="1">
      <c r="A560" s="90">
        <v>43865.791814004631</v>
      </c>
      <c r="B560" s="70">
        <f>Parâmetros!G549*0.04*46.0055</f>
        <v>28.118561599999996</v>
      </c>
      <c r="C560" s="85">
        <f t="shared" si="154"/>
        <v>28.118561599999996</v>
      </c>
      <c r="D560" s="89">
        <f t="shared" si="155"/>
        <v>5.6237123199999992</v>
      </c>
      <c r="E560" s="53" t="str">
        <f t="shared" si="156"/>
        <v>1</v>
      </c>
      <c r="F560" s="62">
        <f t="shared" si="157"/>
        <v>-126.58440244000002</v>
      </c>
      <c r="G560" s="53" t="str">
        <f t="shared" si="158"/>
        <v>0</v>
      </c>
      <c r="H560" s="62">
        <f t="shared" si="159"/>
        <v>-22.29220122000001</v>
      </c>
      <c r="I560" s="53" t="str">
        <f t="shared" si="160"/>
        <v>0</v>
      </c>
      <c r="J560" s="62">
        <f t="shared" si="161"/>
        <v>92.532551069629633</v>
      </c>
      <c r="K560" s="53" t="str">
        <f t="shared" si="162"/>
        <v>0</v>
      </c>
      <c r="L560" s="62">
        <f t="shared" si="163"/>
        <v>84.330200640000001</v>
      </c>
      <c r="M560" s="66" t="str">
        <f t="shared" si="164"/>
        <v>0</v>
      </c>
      <c r="N560" s="69">
        <f t="shared" si="165"/>
        <v>5.6237123199999992</v>
      </c>
      <c r="O560" s="70">
        <v>260</v>
      </c>
      <c r="P560" s="3"/>
      <c r="Q560" s="64" t="str">
        <f t="shared" si="0"/>
        <v>1</v>
      </c>
      <c r="R560" s="64">
        <f t="shared" si="1"/>
        <v>1</v>
      </c>
      <c r="S560" s="64" t="str">
        <f t="shared" si="2"/>
        <v>0</v>
      </c>
      <c r="T560" s="64">
        <f t="shared" si="3"/>
        <v>0</v>
      </c>
      <c r="U560" s="64" t="str">
        <f t="shared" si="4"/>
        <v>0</v>
      </c>
      <c r="V560" s="64">
        <f t="shared" si="5"/>
        <v>0</v>
      </c>
      <c r="W560" s="64" t="str">
        <f t="shared" si="6"/>
        <v>0</v>
      </c>
      <c r="X560" s="64">
        <f t="shared" si="7"/>
        <v>0</v>
      </c>
      <c r="Y560" s="64" t="str">
        <f t="shared" si="8"/>
        <v>0</v>
      </c>
      <c r="Z560" s="64">
        <f t="shared" si="9"/>
        <v>0</v>
      </c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15.75" customHeight="1">
      <c r="A561" s="90">
        <v>43865.833480729169</v>
      </c>
      <c r="B561" s="70">
        <f>Parâmetros!G550*0.04*46.0055</f>
        <v>17.298068000000001</v>
      </c>
      <c r="C561" s="85">
        <f t="shared" si="154"/>
        <v>17.298068000000001</v>
      </c>
      <c r="D561" s="89">
        <f t="shared" si="155"/>
        <v>3.4596136</v>
      </c>
      <c r="E561" s="53" t="str">
        <f t="shared" si="156"/>
        <v>1</v>
      </c>
      <c r="F561" s="62">
        <f t="shared" si="157"/>
        <v>-137.1343837</v>
      </c>
      <c r="G561" s="53" t="str">
        <f t="shared" si="158"/>
        <v>0</v>
      </c>
      <c r="H561" s="62">
        <f t="shared" si="159"/>
        <v>-27.56719185</v>
      </c>
      <c r="I561" s="53" t="str">
        <f t="shared" si="160"/>
        <v>0</v>
      </c>
      <c r="J561" s="62">
        <f t="shared" si="161"/>
        <v>91.477218977777781</v>
      </c>
      <c r="K561" s="53" t="str">
        <f t="shared" si="162"/>
        <v>0</v>
      </c>
      <c r="L561" s="62">
        <f t="shared" si="163"/>
        <v>83.184501317647062</v>
      </c>
      <c r="M561" s="66" t="str">
        <f t="shared" si="164"/>
        <v>0</v>
      </c>
      <c r="N561" s="69">
        <f t="shared" si="165"/>
        <v>3.4596136</v>
      </c>
      <c r="O561" s="70">
        <v>260</v>
      </c>
      <c r="P561" s="3"/>
      <c r="Q561" s="64" t="str">
        <f t="shared" si="0"/>
        <v>1</v>
      </c>
      <c r="R561" s="64">
        <f t="shared" si="1"/>
        <v>1</v>
      </c>
      <c r="S561" s="64" t="str">
        <f t="shared" si="2"/>
        <v>0</v>
      </c>
      <c r="T561" s="64">
        <f t="shared" si="3"/>
        <v>0</v>
      </c>
      <c r="U561" s="64" t="str">
        <f t="shared" si="4"/>
        <v>0</v>
      </c>
      <c r="V561" s="64">
        <f t="shared" si="5"/>
        <v>0</v>
      </c>
      <c r="W561" s="64" t="str">
        <f t="shared" si="6"/>
        <v>0</v>
      </c>
      <c r="X561" s="64">
        <f t="shared" si="7"/>
        <v>0</v>
      </c>
      <c r="Y561" s="64" t="str">
        <f t="shared" si="8"/>
        <v>0</v>
      </c>
      <c r="Z561" s="64">
        <f t="shared" si="9"/>
        <v>0</v>
      </c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15.75" customHeight="1">
      <c r="A562" s="90">
        <v>43865.875147453706</v>
      </c>
      <c r="B562" s="70">
        <f>Parâmetros!G551*0.04*46.0055</f>
        <v>16.966828400000001</v>
      </c>
      <c r="C562" s="85">
        <f t="shared" si="154"/>
        <v>16.966828400000001</v>
      </c>
      <c r="D562" s="89">
        <f t="shared" si="155"/>
        <v>3.3933656800000001</v>
      </c>
      <c r="E562" s="53" t="str">
        <f t="shared" si="156"/>
        <v>1</v>
      </c>
      <c r="F562" s="62">
        <f t="shared" si="157"/>
        <v>-137.45734231</v>
      </c>
      <c r="G562" s="53" t="str">
        <f t="shared" si="158"/>
        <v>0</v>
      </c>
      <c r="H562" s="62">
        <f t="shared" si="159"/>
        <v>-27.728671155000001</v>
      </c>
      <c r="I562" s="53" t="str">
        <f t="shared" si="160"/>
        <v>0</v>
      </c>
      <c r="J562" s="62">
        <f t="shared" si="161"/>
        <v>91.444912893333338</v>
      </c>
      <c r="K562" s="53" t="str">
        <f t="shared" si="162"/>
        <v>0</v>
      </c>
      <c r="L562" s="62">
        <f t="shared" si="163"/>
        <v>83.149428889411766</v>
      </c>
      <c r="M562" s="66" t="str">
        <f t="shared" si="164"/>
        <v>0</v>
      </c>
      <c r="N562" s="69">
        <f t="shared" si="165"/>
        <v>3.3933656800000001</v>
      </c>
      <c r="O562" s="70">
        <v>260</v>
      </c>
      <c r="P562" s="3"/>
      <c r="Q562" s="64" t="str">
        <f t="shared" si="0"/>
        <v>1</v>
      </c>
      <c r="R562" s="64">
        <f t="shared" si="1"/>
        <v>1</v>
      </c>
      <c r="S562" s="64" t="str">
        <f t="shared" si="2"/>
        <v>0</v>
      </c>
      <c r="T562" s="64">
        <f t="shared" si="3"/>
        <v>0</v>
      </c>
      <c r="U562" s="64" t="str">
        <f t="shared" si="4"/>
        <v>0</v>
      </c>
      <c r="V562" s="64">
        <f t="shared" si="5"/>
        <v>0</v>
      </c>
      <c r="W562" s="64" t="str">
        <f t="shared" si="6"/>
        <v>0</v>
      </c>
      <c r="X562" s="64">
        <f t="shared" si="7"/>
        <v>0</v>
      </c>
      <c r="Y562" s="64" t="str">
        <f t="shared" si="8"/>
        <v>0</v>
      </c>
      <c r="Z562" s="64">
        <f t="shared" si="9"/>
        <v>0</v>
      </c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15.75" customHeight="1">
      <c r="A563" s="90">
        <v>43865.916814178243</v>
      </c>
      <c r="B563" s="70">
        <f>Parâmetros!G552*0.04*46.0055</f>
        <v>11.501374999999999</v>
      </c>
      <c r="C563" s="85">
        <f t="shared" si="154"/>
        <v>11.501374999999999</v>
      </c>
      <c r="D563" s="89">
        <f t="shared" si="155"/>
        <v>2.3002750000000001</v>
      </c>
      <c r="E563" s="53" t="str">
        <f t="shared" si="156"/>
        <v>1</v>
      </c>
      <c r="F563" s="62">
        <f t="shared" si="157"/>
        <v>-142.78615937500001</v>
      </c>
      <c r="G563" s="53" t="str">
        <f t="shared" si="158"/>
        <v>0</v>
      </c>
      <c r="H563" s="62">
        <f t="shared" si="159"/>
        <v>-30.393079687500006</v>
      </c>
      <c r="I563" s="53" t="str">
        <f t="shared" si="160"/>
        <v>0</v>
      </c>
      <c r="J563" s="62">
        <f t="shared" si="161"/>
        <v>90.911862499999998</v>
      </c>
      <c r="K563" s="53" t="str">
        <f t="shared" si="162"/>
        <v>0</v>
      </c>
      <c r="L563" s="62">
        <f t="shared" si="163"/>
        <v>82.570733823529423</v>
      </c>
      <c r="M563" s="66" t="str">
        <f t="shared" si="164"/>
        <v>0</v>
      </c>
      <c r="N563" s="69">
        <f t="shared" si="165"/>
        <v>2.3002750000000001</v>
      </c>
      <c r="O563" s="70">
        <v>260</v>
      </c>
      <c r="P563" s="3"/>
      <c r="Q563" s="64" t="str">
        <f t="shared" si="0"/>
        <v>1</v>
      </c>
      <c r="R563" s="64">
        <f t="shared" si="1"/>
        <v>1</v>
      </c>
      <c r="S563" s="64" t="str">
        <f t="shared" si="2"/>
        <v>0</v>
      </c>
      <c r="T563" s="64">
        <f t="shared" si="3"/>
        <v>0</v>
      </c>
      <c r="U563" s="64" t="str">
        <f t="shared" si="4"/>
        <v>0</v>
      </c>
      <c r="V563" s="64">
        <f t="shared" si="5"/>
        <v>0</v>
      </c>
      <c r="W563" s="64" t="str">
        <f t="shared" si="6"/>
        <v>0</v>
      </c>
      <c r="X563" s="64">
        <f t="shared" si="7"/>
        <v>0</v>
      </c>
      <c r="Y563" s="64" t="str">
        <f t="shared" si="8"/>
        <v>0</v>
      </c>
      <c r="Z563" s="64">
        <f t="shared" si="9"/>
        <v>0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15.75" customHeight="1">
      <c r="A564" s="90">
        <v>43865.95848090278</v>
      </c>
      <c r="B564" s="70">
        <f>Parâmetros!G553*0.04*46.0055</f>
        <v>19.027874799999999</v>
      </c>
      <c r="C564" s="85">
        <f t="shared" si="154"/>
        <v>19.027874799999999</v>
      </c>
      <c r="D564" s="89">
        <f t="shared" si="155"/>
        <v>3.80557496</v>
      </c>
      <c r="E564" s="53" t="str">
        <f t="shared" si="156"/>
        <v>1</v>
      </c>
      <c r="F564" s="62">
        <f t="shared" si="157"/>
        <v>-135.44782207</v>
      </c>
      <c r="G564" s="53" t="str">
        <f t="shared" si="158"/>
        <v>0</v>
      </c>
      <c r="H564" s="62">
        <f t="shared" si="159"/>
        <v>-26.723911035</v>
      </c>
      <c r="I564" s="53" t="str">
        <f t="shared" si="160"/>
        <v>0</v>
      </c>
      <c r="J564" s="62">
        <f t="shared" si="161"/>
        <v>91.645928529876542</v>
      </c>
      <c r="K564" s="53" t="str">
        <f t="shared" si="162"/>
        <v>0</v>
      </c>
      <c r="L564" s="62">
        <f t="shared" si="163"/>
        <v>83.367657331764704</v>
      </c>
      <c r="M564" s="66" t="str">
        <f t="shared" si="164"/>
        <v>0</v>
      </c>
      <c r="N564" s="69">
        <f t="shared" si="165"/>
        <v>3.80557496</v>
      </c>
      <c r="O564" s="70">
        <v>260</v>
      </c>
      <c r="P564" s="3"/>
      <c r="Q564" s="64" t="str">
        <f t="shared" si="0"/>
        <v>1</v>
      </c>
      <c r="R564" s="64">
        <f t="shared" si="1"/>
        <v>1</v>
      </c>
      <c r="S564" s="64" t="str">
        <f t="shared" si="2"/>
        <v>0</v>
      </c>
      <c r="T564" s="64">
        <f t="shared" si="3"/>
        <v>0</v>
      </c>
      <c r="U564" s="64" t="str">
        <f t="shared" si="4"/>
        <v>0</v>
      </c>
      <c r="V564" s="64">
        <f t="shared" si="5"/>
        <v>0</v>
      </c>
      <c r="W564" s="64" t="str">
        <f t="shared" si="6"/>
        <v>0</v>
      </c>
      <c r="X564" s="64">
        <f t="shared" si="7"/>
        <v>0</v>
      </c>
      <c r="Y564" s="64" t="str">
        <f t="shared" si="8"/>
        <v>0</v>
      </c>
      <c r="Z564" s="64">
        <f t="shared" si="9"/>
        <v>0</v>
      </c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15.75" customHeight="1">
      <c r="A565" s="90">
        <v>43866.000147627317</v>
      </c>
      <c r="B565" s="70">
        <f>Parâmetros!G554*0.04*46.0055</f>
        <v>14.335313799999998</v>
      </c>
      <c r="C565" s="85">
        <f t="shared" si="154"/>
        <v>14.335313799999998</v>
      </c>
      <c r="D565" s="89">
        <f t="shared" si="155"/>
        <v>2.8670627599999996</v>
      </c>
      <c r="E565" s="53" t="str">
        <f t="shared" si="156"/>
        <v>1</v>
      </c>
      <c r="F565" s="62">
        <f t="shared" si="157"/>
        <v>-140.02306904500003</v>
      </c>
      <c r="G565" s="53" t="str">
        <f t="shared" si="158"/>
        <v>0</v>
      </c>
      <c r="H565" s="62">
        <f t="shared" si="159"/>
        <v>-29.011534522500014</v>
      </c>
      <c r="I565" s="53" t="str">
        <f t="shared" si="160"/>
        <v>0</v>
      </c>
      <c r="J565" s="62">
        <f t="shared" si="161"/>
        <v>91.188259000246916</v>
      </c>
      <c r="K565" s="53" t="str">
        <f t="shared" si="162"/>
        <v>0</v>
      </c>
      <c r="L565" s="62">
        <f t="shared" si="163"/>
        <v>82.870797931764699</v>
      </c>
      <c r="M565" s="66" t="str">
        <f t="shared" si="164"/>
        <v>0</v>
      </c>
      <c r="N565" s="69">
        <f t="shared" si="165"/>
        <v>2.8670627599999996</v>
      </c>
      <c r="O565" s="70">
        <v>260</v>
      </c>
      <c r="P565" s="3"/>
      <c r="Q565" s="64" t="str">
        <f t="shared" si="0"/>
        <v>1</v>
      </c>
      <c r="R565" s="64">
        <f t="shared" si="1"/>
        <v>1</v>
      </c>
      <c r="S565" s="64" t="str">
        <f t="shared" si="2"/>
        <v>0</v>
      </c>
      <c r="T565" s="64">
        <f t="shared" si="3"/>
        <v>0</v>
      </c>
      <c r="U565" s="64" t="str">
        <f t="shared" si="4"/>
        <v>0</v>
      </c>
      <c r="V565" s="64">
        <f t="shared" si="5"/>
        <v>0</v>
      </c>
      <c r="W565" s="64" t="str">
        <f t="shared" si="6"/>
        <v>0</v>
      </c>
      <c r="X565" s="64">
        <f t="shared" si="7"/>
        <v>0</v>
      </c>
      <c r="Y565" s="64" t="str">
        <f t="shared" si="8"/>
        <v>0</v>
      </c>
      <c r="Z565" s="64">
        <f t="shared" si="9"/>
        <v>0</v>
      </c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15.75" customHeight="1">
      <c r="A566" s="90">
        <v>43866.041814351855</v>
      </c>
      <c r="B566" s="70">
        <f>Parâmetros!G555*0.04*46.0055</f>
        <v>8.5754251999999997</v>
      </c>
      <c r="C566" s="85">
        <f t="shared" si="154"/>
        <v>8.5754251999999997</v>
      </c>
      <c r="D566" s="89">
        <f t="shared" si="155"/>
        <v>1.7150850399999999</v>
      </c>
      <c r="E566" s="53" t="str">
        <f t="shared" si="156"/>
        <v>1</v>
      </c>
      <c r="F566" s="62">
        <f t="shared" si="157"/>
        <v>-145.63896042999997</v>
      </c>
      <c r="G566" s="53" t="str">
        <f t="shared" si="158"/>
        <v>0</v>
      </c>
      <c r="H566" s="62">
        <f t="shared" si="159"/>
        <v>-31.819480214999984</v>
      </c>
      <c r="I566" s="53" t="str">
        <f t="shared" si="160"/>
        <v>0</v>
      </c>
      <c r="J566" s="62">
        <f t="shared" si="161"/>
        <v>90.626492087407399</v>
      </c>
      <c r="K566" s="53" t="str">
        <f t="shared" si="162"/>
        <v>0</v>
      </c>
      <c r="L566" s="62">
        <f t="shared" si="163"/>
        <v>82.260927374117628</v>
      </c>
      <c r="M566" s="66" t="str">
        <f t="shared" si="164"/>
        <v>0</v>
      </c>
      <c r="N566" s="69">
        <f t="shared" si="165"/>
        <v>1.7150850399999999</v>
      </c>
      <c r="O566" s="70">
        <v>260</v>
      </c>
      <c r="P566" s="3"/>
      <c r="Q566" s="64" t="str">
        <f t="shared" si="0"/>
        <v>1</v>
      </c>
      <c r="R566" s="64">
        <f t="shared" si="1"/>
        <v>1</v>
      </c>
      <c r="S566" s="64" t="str">
        <f t="shared" si="2"/>
        <v>0</v>
      </c>
      <c r="T566" s="64">
        <f t="shared" si="3"/>
        <v>0</v>
      </c>
      <c r="U566" s="64" t="str">
        <f t="shared" si="4"/>
        <v>0</v>
      </c>
      <c r="V566" s="64">
        <f t="shared" si="5"/>
        <v>0</v>
      </c>
      <c r="W566" s="64" t="str">
        <f t="shared" si="6"/>
        <v>0</v>
      </c>
      <c r="X566" s="64">
        <f t="shared" si="7"/>
        <v>0</v>
      </c>
      <c r="Y566" s="64" t="str">
        <f t="shared" si="8"/>
        <v>0</v>
      </c>
      <c r="Z566" s="64">
        <f t="shared" si="9"/>
        <v>0</v>
      </c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15.75" customHeight="1">
      <c r="A567" s="90">
        <v>43866.083481076392</v>
      </c>
      <c r="B567" s="70">
        <f>Parâmetros!G556*0.04*46.0055</f>
        <v>6.5327809999999991</v>
      </c>
      <c r="C567" s="85">
        <f t="shared" si="154"/>
        <v>6.5327809999999991</v>
      </c>
      <c r="D567" s="89">
        <f t="shared" si="155"/>
        <v>1.3065561999999997</v>
      </c>
      <c r="E567" s="53" t="str">
        <f t="shared" si="156"/>
        <v>1</v>
      </c>
      <c r="F567" s="62">
        <f t="shared" si="157"/>
        <v>-147.63053852499999</v>
      </c>
      <c r="G567" s="53" t="str">
        <f t="shared" si="158"/>
        <v>0</v>
      </c>
      <c r="H567" s="62">
        <f t="shared" si="159"/>
        <v>-32.815269262499996</v>
      </c>
      <c r="I567" s="53" t="str">
        <f t="shared" si="160"/>
        <v>0</v>
      </c>
      <c r="J567" s="62">
        <f t="shared" si="161"/>
        <v>90.427271233333329</v>
      </c>
      <c r="K567" s="53" t="str">
        <f t="shared" si="162"/>
        <v>0</v>
      </c>
      <c r="L567" s="62">
        <f t="shared" si="163"/>
        <v>82.044647399999988</v>
      </c>
      <c r="M567" s="66" t="str">
        <f t="shared" si="164"/>
        <v>0</v>
      </c>
      <c r="N567" s="69">
        <f t="shared" si="165"/>
        <v>1.3065561999999997</v>
      </c>
      <c r="O567" s="70">
        <v>260</v>
      </c>
      <c r="P567" s="3"/>
      <c r="Q567" s="64" t="str">
        <f t="shared" si="0"/>
        <v>1</v>
      </c>
      <c r="R567" s="64">
        <f t="shared" si="1"/>
        <v>1</v>
      </c>
      <c r="S567" s="64" t="str">
        <f t="shared" si="2"/>
        <v>0</v>
      </c>
      <c r="T567" s="64">
        <f t="shared" si="3"/>
        <v>0</v>
      </c>
      <c r="U567" s="64" t="str">
        <f t="shared" si="4"/>
        <v>0</v>
      </c>
      <c r="V567" s="64">
        <f t="shared" si="5"/>
        <v>0</v>
      </c>
      <c r="W567" s="64" t="str">
        <f t="shared" si="6"/>
        <v>0</v>
      </c>
      <c r="X567" s="64">
        <f t="shared" si="7"/>
        <v>0</v>
      </c>
      <c r="Y567" s="64" t="str">
        <f t="shared" si="8"/>
        <v>0</v>
      </c>
      <c r="Z567" s="64">
        <f t="shared" si="9"/>
        <v>0</v>
      </c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15.75" customHeight="1">
      <c r="A568" s="90">
        <v>43866.125147800929</v>
      </c>
      <c r="B568" s="70">
        <f>Parâmetros!G557*0.04*46.0055</f>
        <v>5.2078226000000001</v>
      </c>
      <c r="C568" s="85">
        <f t="shared" si="154"/>
        <v>5.2078226000000001</v>
      </c>
      <c r="D568" s="89">
        <f t="shared" si="155"/>
        <v>1.0415645199999999</v>
      </c>
      <c r="E568" s="53" t="str">
        <f t="shared" si="156"/>
        <v>1</v>
      </c>
      <c r="F568" s="62">
        <f t="shared" si="157"/>
        <v>-148.92237296500002</v>
      </c>
      <c r="G568" s="53" t="str">
        <f t="shared" si="158"/>
        <v>0</v>
      </c>
      <c r="H568" s="62">
        <f t="shared" si="159"/>
        <v>-33.461186482500011</v>
      </c>
      <c r="I568" s="53" t="str">
        <f t="shared" si="160"/>
        <v>0</v>
      </c>
      <c r="J568" s="62">
        <f t="shared" si="161"/>
        <v>90.298046895555558</v>
      </c>
      <c r="K568" s="53" t="str">
        <f t="shared" si="162"/>
        <v>0</v>
      </c>
      <c r="L568" s="62">
        <f t="shared" si="163"/>
        <v>81.90435768705882</v>
      </c>
      <c r="M568" s="66" t="str">
        <f t="shared" si="164"/>
        <v>0</v>
      </c>
      <c r="N568" s="69">
        <f t="shared" si="165"/>
        <v>1.0415645199999999</v>
      </c>
      <c r="O568" s="70">
        <v>260</v>
      </c>
      <c r="P568" s="3"/>
      <c r="Q568" s="64" t="str">
        <f t="shared" si="0"/>
        <v>1</v>
      </c>
      <c r="R568" s="64">
        <f t="shared" si="1"/>
        <v>1</v>
      </c>
      <c r="S568" s="64" t="str">
        <f t="shared" si="2"/>
        <v>0</v>
      </c>
      <c r="T568" s="64">
        <f t="shared" si="3"/>
        <v>0</v>
      </c>
      <c r="U568" s="64" t="str">
        <f t="shared" si="4"/>
        <v>0</v>
      </c>
      <c r="V568" s="64">
        <f t="shared" si="5"/>
        <v>0</v>
      </c>
      <c r="W568" s="64" t="str">
        <f t="shared" si="6"/>
        <v>0</v>
      </c>
      <c r="X568" s="64">
        <f t="shared" si="7"/>
        <v>0</v>
      </c>
      <c r="Y568" s="64" t="str">
        <f t="shared" si="8"/>
        <v>0</v>
      </c>
      <c r="Z568" s="64">
        <f t="shared" si="9"/>
        <v>0</v>
      </c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15.75" customHeight="1">
      <c r="A569" s="90">
        <v>43866.166814525466</v>
      </c>
      <c r="B569" s="70">
        <f>Parâmetros!G558*0.04*46.0055</f>
        <v>6.1095303999999997</v>
      </c>
      <c r="C569" s="85">
        <f t="shared" si="154"/>
        <v>6.1095303999999997</v>
      </c>
      <c r="D569" s="89">
        <f t="shared" si="155"/>
        <v>1.2219060799999999</v>
      </c>
      <c r="E569" s="53" t="str">
        <f t="shared" si="156"/>
        <v>1</v>
      </c>
      <c r="F569" s="62">
        <f t="shared" si="157"/>
        <v>-148.04320786</v>
      </c>
      <c r="G569" s="53" t="str">
        <f t="shared" si="158"/>
        <v>0</v>
      </c>
      <c r="H569" s="62">
        <f t="shared" si="159"/>
        <v>-33.021603929999998</v>
      </c>
      <c r="I569" s="53" t="str">
        <f t="shared" si="160"/>
        <v>0</v>
      </c>
      <c r="J569" s="62">
        <f t="shared" si="161"/>
        <v>90.385991236543205</v>
      </c>
      <c r="K569" s="53" t="str">
        <f t="shared" si="162"/>
        <v>0</v>
      </c>
      <c r="L569" s="62">
        <f t="shared" si="163"/>
        <v>81.999832630588244</v>
      </c>
      <c r="M569" s="66" t="str">
        <f t="shared" si="164"/>
        <v>0</v>
      </c>
      <c r="N569" s="69">
        <f t="shared" si="165"/>
        <v>1.2219060799999999</v>
      </c>
      <c r="O569" s="70">
        <v>260</v>
      </c>
      <c r="P569" s="3"/>
      <c r="Q569" s="64" t="str">
        <f t="shared" si="0"/>
        <v>1</v>
      </c>
      <c r="R569" s="64">
        <f t="shared" si="1"/>
        <v>1</v>
      </c>
      <c r="S569" s="64" t="str">
        <f t="shared" si="2"/>
        <v>0</v>
      </c>
      <c r="T569" s="64">
        <f t="shared" si="3"/>
        <v>0</v>
      </c>
      <c r="U569" s="64" t="str">
        <f t="shared" si="4"/>
        <v>0</v>
      </c>
      <c r="V569" s="64">
        <f t="shared" si="5"/>
        <v>0</v>
      </c>
      <c r="W569" s="64" t="str">
        <f t="shared" si="6"/>
        <v>0</v>
      </c>
      <c r="X569" s="64">
        <f t="shared" si="7"/>
        <v>0</v>
      </c>
      <c r="Y569" s="64" t="str">
        <f t="shared" si="8"/>
        <v>0</v>
      </c>
      <c r="Z569" s="64">
        <f t="shared" si="9"/>
        <v>0</v>
      </c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15.75" customHeight="1">
      <c r="A570" s="90">
        <v>43866.208481250003</v>
      </c>
      <c r="B570" s="70">
        <f>Parâmetros!G559*0.04*46.0055</f>
        <v>5.9071062000000003</v>
      </c>
      <c r="C570" s="85">
        <f t="shared" si="154"/>
        <v>5.9071062000000003</v>
      </c>
      <c r="D570" s="89">
        <f t="shared" si="155"/>
        <v>1.1814212399999999</v>
      </c>
      <c r="E570" s="53" t="str">
        <f t="shared" si="156"/>
        <v>1</v>
      </c>
      <c r="F570" s="62">
        <f t="shared" si="157"/>
        <v>-148.24057145500001</v>
      </c>
      <c r="G570" s="53" t="str">
        <f t="shared" si="158"/>
        <v>0</v>
      </c>
      <c r="H570" s="62">
        <f t="shared" si="159"/>
        <v>-33.120285727500004</v>
      </c>
      <c r="I570" s="53" t="str">
        <f t="shared" si="160"/>
        <v>0</v>
      </c>
      <c r="J570" s="62">
        <f t="shared" si="161"/>
        <v>90.36624862938271</v>
      </c>
      <c r="K570" s="53" t="str">
        <f t="shared" si="162"/>
        <v>0</v>
      </c>
      <c r="L570" s="62">
        <f t="shared" si="163"/>
        <v>81.978399480000007</v>
      </c>
      <c r="M570" s="66" t="str">
        <f t="shared" si="164"/>
        <v>0</v>
      </c>
      <c r="N570" s="69">
        <f t="shared" si="165"/>
        <v>1.1814212399999999</v>
      </c>
      <c r="O570" s="70">
        <v>260</v>
      </c>
      <c r="P570" s="3"/>
      <c r="Q570" s="64" t="str">
        <f t="shared" si="0"/>
        <v>1</v>
      </c>
      <c r="R570" s="64">
        <f t="shared" si="1"/>
        <v>1</v>
      </c>
      <c r="S570" s="64" t="str">
        <f t="shared" si="2"/>
        <v>0</v>
      </c>
      <c r="T570" s="64">
        <f t="shared" si="3"/>
        <v>0</v>
      </c>
      <c r="U570" s="64" t="str">
        <f t="shared" si="4"/>
        <v>0</v>
      </c>
      <c r="V570" s="64">
        <f t="shared" si="5"/>
        <v>0</v>
      </c>
      <c r="W570" s="64" t="str">
        <f t="shared" si="6"/>
        <v>0</v>
      </c>
      <c r="X570" s="64">
        <f t="shared" si="7"/>
        <v>0</v>
      </c>
      <c r="Y570" s="64" t="str">
        <f t="shared" si="8"/>
        <v>0</v>
      </c>
      <c r="Z570" s="64">
        <f t="shared" si="9"/>
        <v>0</v>
      </c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15.75" customHeight="1">
      <c r="A571" s="90">
        <v>43866.250147974541</v>
      </c>
      <c r="B571" s="70">
        <f>Parâmetros!G560*0.04*46.0055</f>
        <v>8.6858383999999997</v>
      </c>
      <c r="C571" s="85">
        <f t="shared" si="154"/>
        <v>8.6858383999999997</v>
      </c>
      <c r="D571" s="89">
        <f t="shared" si="155"/>
        <v>1.73716768</v>
      </c>
      <c r="E571" s="53" t="str">
        <f t="shared" si="156"/>
        <v>1</v>
      </c>
      <c r="F571" s="62">
        <f t="shared" si="157"/>
        <v>-145.53130756000002</v>
      </c>
      <c r="G571" s="53" t="str">
        <f t="shared" si="158"/>
        <v>0</v>
      </c>
      <c r="H571" s="62">
        <f t="shared" si="159"/>
        <v>-31.765653780000008</v>
      </c>
      <c r="I571" s="53" t="str">
        <f t="shared" si="160"/>
        <v>0</v>
      </c>
      <c r="J571" s="62">
        <f t="shared" si="161"/>
        <v>90.637260782222228</v>
      </c>
      <c r="K571" s="53" t="str">
        <f t="shared" si="162"/>
        <v>0</v>
      </c>
      <c r="L571" s="62">
        <f t="shared" si="163"/>
        <v>82.272618183529403</v>
      </c>
      <c r="M571" s="66" t="str">
        <f t="shared" si="164"/>
        <v>0</v>
      </c>
      <c r="N571" s="69">
        <f t="shared" si="165"/>
        <v>1.73716768</v>
      </c>
      <c r="O571" s="70">
        <v>260</v>
      </c>
      <c r="P571" s="3"/>
      <c r="Q571" s="64" t="str">
        <f t="shared" si="0"/>
        <v>1</v>
      </c>
      <c r="R571" s="64">
        <f t="shared" si="1"/>
        <v>1</v>
      </c>
      <c r="S571" s="64" t="str">
        <f t="shared" si="2"/>
        <v>0</v>
      </c>
      <c r="T571" s="64">
        <f t="shared" si="3"/>
        <v>0</v>
      </c>
      <c r="U571" s="64" t="str">
        <f t="shared" si="4"/>
        <v>0</v>
      </c>
      <c r="V571" s="64">
        <f t="shared" si="5"/>
        <v>0</v>
      </c>
      <c r="W571" s="64" t="str">
        <f t="shared" si="6"/>
        <v>0</v>
      </c>
      <c r="X571" s="64">
        <f t="shared" si="7"/>
        <v>0</v>
      </c>
      <c r="Y571" s="64" t="str">
        <f t="shared" si="8"/>
        <v>0</v>
      </c>
      <c r="Z571" s="64">
        <f t="shared" si="9"/>
        <v>0</v>
      </c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15.75" customHeight="1">
      <c r="A572" s="90">
        <v>43866.291814699071</v>
      </c>
      <c r="B572" s="70">
        <f>Parâmetros!G561*0.04*46.0055</f>
        <v>30.584456400000001</v>
      </c>
      <c r="C572" s="85">
        <f t="shared" si="154"/>
        <v>30.584456400000001</v>
      </c>
      <c r="D572" s="89">
        <f t="shared" si="155"/>
        <v>6.1168912799999999</v>
      </c>
      <c r="E572" s="53" t="str">
        <f t="shared" si="156"/>
        <v>1</v>
      </c>
      <c r="F572" s="62">
        <f t="shared" si="157"/>
        <v>-124.18015501000002</v>
      </c>
      <c r="G572" s="53" t="str">
        <f t="shared" si="158"/>
        <v>0</v>
      </c>
      <c r="H572" s="62">
        <f t="shared" si="159"/>
        <v>-21.090077505000011</v>
      </c>
      <c r="I572" s="53" t="str">
        <f t="shared" si="160"/>
        <v>0</v>
      </c>
      <c r="J572" s="62">
        <f t="shared" si="161"/>
        <v>92.773051920493828</v>
      </c>
      <c r="K572" s="53" t="str">
        <f t="shared" si="162"/>
        <v>0</v>
      </c>
      <c r="L572" s="62">
        <f t="shared" si="163"/>
        <v>84.591295383529413</v>
      </c>
      <c r="M572" s="66" t="str">
        <f t="shared" si="164"/>
        <v>0</v>
      </c>
      <c r="N572" s="69">
        <f t="shared" si="165"/>
        <v>6.1168912799999999</v>
      </c>
      <c r="O572" s="70">
        <v>260</v>
      </c>
      <c r="P572" s="3"/>
      <c r="Q572" s="64" t="str">
        <f t="shared" si="0"/>
        <v>1</v>
      </c>
      <c r="R572" s="64">
        <f t="shared" si="1"/>
        <v>1</v>
      </c>
      <c r="S572" s="64" t="str">
        <f t="shared" si="2"/>
        <v>0</v>
      </c>
      <c r="T572" s="64">
        <f t="shared" si="3"/>
        <v>0</v>
      </c>
      <c r="U572" s="64" t="str">
        <f t="shared" si="4"/>
        <v>0</v>
      </c>
      <c r="V572" s="64">
        <f t="shared" si="5"/>
        <v>0</v>
      </c>
      <c r="W572" s="64" t="str">
        <f t="shared" si="6"/>
        <v>0</v>
      </c>
      <c r="X572" s="64">
        <f t="shared" si="7"/>
        <v>0</v>
      </c>
      <c r="Y572" s="64" t="str">
        <f t="shared" si="8"/>
        <v>0</v>
      </c>
      <c r="Z572" s="64">
        <f t="shared" si="9"/>
        <v>0</v>
      </c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15.75" customHeight="1">
      <c r="A573" s="90">
        <v>43866.333481423608</v>
      </c>
      <c r="B573" s="70">
        <f>Parâmetros!G562*0.04*46.0055</f>
        <v>33.289579799999998</v>
      </c>
      <c r="C573" s="85">
        <f t="shared" si="154"/>
        <v>33.289579799999998</v>
      </c>
      <c r="D573" s="89">
        <f t="shared" si="155"/>
        <v>6.6579159599999995</v>
      </c>
      <c r="E573" s="53" t="str">
        <f t="shared" si="156"/>
        <v>1</v>
      </c>
      <c r="F573" s="62">
        <f t="shared" si="157"/>
        <v>-121.54265969499997</v>
      </c>
      <c r="G573" s="53" t="str">
        <f t="shared" si="158"/>
        <v>0</v>
      </c>
      <c r="H573" s="62">
        <f t="shared" si="159"/>
        <v>-19.771329847499985</v>
      </c>
      <c r="I573" s="53" t="str">
        <f t="shared" si="160"/>
        <v>0</v>
      </c>
      <c r="J573" s="62">
        <f t="shared" si="161"/>
        <v>93.036884943456784</v>
      </c>
      <c r="K573" s="53" t="str">
        <f t="shared" si="162"/>
        <v>0</v>
      </c>
      <c r="L573" s="62">
        <f t="shared" si="163"/>
        <v>84.877720214117645</v>
      </c>
      <c r="M573" s="66" t="str">
        <f t="shared" si="164"/>
        <v>0</v>
      </c>
      <c r="N573" s="69">
        <f t="shared" si="165"/>
        <v>6.6579159599999995</v>
      </c>
      <c r="O573" s="70">
        <v>260</v>
      </c>
      <c r="P573" s="3"/>
      <c r="Q573" s="64" t="str">
        <f t="shared" si="0"/>
        <v>1</v>
      </c>
      <c r="R573" s="64">
        <f t="shared" si="1"/>
        <v>1</v>
      </c>
      <c r="S573" s="64" t="str">
        <f t="shared" si="2"/>
        <v>0</v>
      </c>
      <c r="T573" s="64">
        <f t="shared" si="3"/>
        <v>0</v>
      </c>
      <c r="U573" s="64" t="str">
        <f t="shared" si="4"/>
        <v>0</v>
      </c>
      <c r="V573" s="64">
        <f t="shared" si="5"/>
        <v>0</v>
      </c>
      <c r="W573" s="64" t="str">
        <f t="shared" si="6"/>
        <v>0</v>
      </c>
      <c r="X573" s="64">
        <f t="shared" si="7"/>
        <v>0</v>
      </c>
      <c r="Y573" s="64" t="str">
        <f t="shared" si="8"/>
        <v>0</v>
      </c>
      <c r="Z573" s="64">
        <f t="shared" si="9"/>
        <v>0</v>
      </c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15.75" customHeight="1">
      <c r="A574" s="90">
        <v>43866.375148148145</v>
      </c>
      <c r="B574" s="70">
        <f>Parâmetros!G563*0.04*46.0055</f>
        <v>23.996468799999995</v>
      </c>
      <c r="C574" s="85">
        <f t="shared" si="154"/>
        <v>23.996468799999995</v>
      </c>
      <c r="D574" s="89">
        <f t="shared" si="155"/>
        <v>4.7992937599999994</v>
      </c>
      <c r="E574" s="53" t="str">
        <f t="shared" si="156"/>
        <v>1</v>
      </c>
      <c r="F574" s="62">
        <f t="shared" si="157"/>
        <v>-130.60344292000002</v>
      </c>
      <c r="G574" s="53" t="str">
        <f t="shared" si="158"/>
        <v>0</v>
      </c>
      <c r="H574" s="62">
        <f t="shared" si="159"/>
        <v>-24.30172146000001</v>
      </c>
      <c r="I574" s="53" t="str">
        <f t="shared" si="160"/>
        <v>0</v>
      </c>
      <c r="J574" s="62">
        <f t="shared" si="161"/>
        <v>92.130519796543211</v>
      </c>
      <c r="K574" s="53" t="str">
        <f t="shared" si="162"/>
        <v>0</v>
      </c>
      <c r="L574" s="62">
        <f t="shared" si="163"/>
        <v>83.893743755294111</v>
      </c>
      <c r="M574" s="66" t="str">
        <f t="shared" si="164"/>
        <v>0</v>
      </c>
      <c r="N574" s="69">
        <f t="shared" si="165"/>
        <v>4.7992937599999994</v>
      </c>
      <c r="O574" s="70">
        <v>260</v>
      </c>
      <c r="P574" s="3"/>
      <c r="Q574" s="64" t="str">
        <f t="shared" si="0"/>
        <v>1</v>
      </c>
      <c r="R574" s="64">
        <f t="shared" si="1"/>
        <v>1</v>
      </c>
      <c r="S574" s="64" t="str">
        <f t="shared" si="2"/>
        <v>0</v>
      </c>
      <c r="T574" s="64">
        <f t="shared" si="3"/>
        <v>0</v>
      </c>
      <c r="U574" s="64" t="str">
        <f t="shared" si="4"/>
        <v>0</v>
      </c>
      <c r="V574" s="64">
        <f t="shared" si="5"/>
        <v>0</v>
      </c>
      <c r="W574" s="64" t="str">
        <f t="shared" si="6"/>
        <v>0</v>
      </c>
      <c r="X574" s="64">
        <f t="shared" si="7"/>
        <v>0</v>
      </c>
      <c r="Y574" s="64" t="str">
        <f t="shared" si="8"/>
        <v>0</v>
      </c>
      <c r="Z574" s="64">
        <f t="shared" si="9"/>
        <v>0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15.75" customHeight="1">
      <c r="A575" s="90">
        <v>43866.416814872682</v>
      </c>
      <c r="B575" s="70">
        <f>Parâmetros!G564*0.04*46.0055</f>
        <v>17.426883400000001</v>
      </c>
      <c r="C575" s="85">
        <f t="shared" si="154"/>
        <v>17.426883400000001</v>
      </c>
      <c r="D575" s="89">
        <f t="shared" si="155"/>
        <v>3.4853766800000003</v>
      </c>
      <c r="E575" s="53" t="str">
        <f t="shared" si="156"/>
        <v>1</v>
      </c>
      <c r="F575" s="62">
        <f t="shared" si="157"/>
        <v>-137.00878868499998</v>
      </c>
      <c r="G575" s="53" t="str">
        <f t="shared" si="158"/>
        <v>0</v>
      </c>
      <c r="H575" s="62">
        <f t="shared" si="159"/>
        <v>-27.504394342499992</v>
      </c>
      <c r="I575" s="53" t="str">
        <f t="shared" si="160"/>
        <v>0</v>
      </c>
      <c r="J575" s="62">
        <f t="shared" si="161"/>
        <v>91.489782455061729</v>
      </c>
      <c r="K575" s="53" t="str">
        <f t="shared" si="162"/>
        <v>0</v>
      </c>
      <c r="L575" s="62">
        <f t="shared" si="163"/>
        <v>83.198140595294106</v>
      </c>
      <c r="M575" s="66" t="str">
        <f t="shared" si="164"/>
        <v>0</v>
      </c>
      <c r="N575" s="69">
        <f t="shared" si="165"/>
        <v>3.4853766800000003</v>
      </c>
      <c r="O575" s="70">
        <v>260</v>
      </c>
      <c r="P575" s="3"/>
      <c r="Q575" s="64" t="str">
        <f t="shared" si="0"/>
        <v>1</v>
      </c>
      <c r="R575" s="64">
        <f t="shared" si="1"/>
        <v>1</v>
      </c>
      <c r="S575" s="64" t="str">
        <f t="shared" si="2"/>
        <v>0</v>
      </c>
      <c r="T575" s="64">
        <f t="shared" si="3"/>
        <v>0</v>
      </c>
      <c r="U575" s="64" t="str">
        <f t="shared" si="4"/>
        <v>0</v>
      </c>
      <c r="V575" s="64">
        <f t="shared" si="5"/>
        <v>0</v>
      </c>
      <c r="W575" s="64" t="str">
        <f t="shared" si="6"/>
        <v>0</v>
      </c>
      <c r="X575" s="64">
        <f t="shared" si="7"/>
        <v>0</v>
      </c>
      <c r="Y575" s="64" t="str">
        <f t="shared" si="8"/>
        <v>0</v>
      </c>
      <c r="Z575" s="64">
        <f t="shared" si="9"/>
        <v>0</v>
      </c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15.75" customHeight="1">
      <c r="A576" s="90">
        <v>43866.458481597219</v>
      </c>
      <c r="B576" s="70">
        <f>Parâmetros!G565*0.04*46.0055</f>
        <v>15.255423799999997</v>
      </c>
      <c r="C576" s="85">
        <f t="shared" si="154"/>
        <v>15.255423799999997</v>
      </c>
      <c r="D576" s="89">
        <f t="shared" si="155"/>
        <v>3.0510847599999997</v>
      </c>
      <c r="E576" s="53" t="str">
        <f t="shared" si="156"/>
        <v>1</v>
      </c>
      <c r="F576" s="62">
        <f t="shared" si="157"/>
        <v>-139.12596179500002</v>
      </c>
      <c r="G576" s="53" t="str">
        <f t="shared" si="158"/>
        <v>0</v>
      </c>
      <c r="H576" s="62">
        <f t="shared" si="159"/>
        <v>-28.562980897500012</v>
      </c>
      <c r="I576" s="53" t="str">
        <f t="shared" si="160"/>
        <v>0</v>
      </c>
      <c r="J576" s="62">
        <f t="shared" si="161"/>
        <v>91.277998123703696</v>
      </c>
      <c r="K576" s="53" t="str">
        <f t="shared" si="162"/>
        <v>0</v>
      </c>
      <c r="L576" s="62">
        <f t="shared" si="163"/>
        <v>82.968221343529422</v>
      </c>
      <c r="M576" s="66" t="str">
        <f t="shared" si="164"/>
        <v>0</v>
      </c>
      <c r="N576" s="69">
        <f t="shared" si="165"/>
        <v>3.0510847599999997</v>
      </c>
      <c r="O576" s="70">
        <v>260</v>
      </c>
      <c r="P576" s="3"/>
      <c r="Q576" s="64" t="str">
        <f t="shared" si="0"/>
        <v>1</v>
      </c>
      <c r="R576" s="64">
        <f t="shared" si="1"/>
        <v>1</v>
      </c>
      <c r="S576" s="64" t="str">
        <f t="shared" si="2"/>
        <v>0</v>
      </c>
      <c r="T576" s="64">
        <f t="shared" si="3"/>
        <v>0</v>
      </c>
      <c r="U576" s="64" t="str">
        <f t="shared" si="4"/>
        <v>0</v>
      </c>
      <c r="V576" s="64">
        <f t="shared" si="5"/>
        <v>0</v>
      </c>
      <c r="W576" s="64" t="str">
        <f t="shared" si="6"/>
        <v>0</v>
      </c>
      <c r="X576" s="64">
        <f t="shared" si="7"/>
        <v>0</v>
      </c>
      <c r="Y576" s="64" t="str">
        <f t="shared" si="8"/>
        <v>0</v>
      </c>
      <c r="Z576" s="64">
        <f t="shared" si="9"/>
        <v>0</v>
      </c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15.75" customHeight="1">
      <c r="A577" s="90">
        <v>43866.500148321757</v>
      </c>
      <c r="B577" s="70">
        <f>Parâmetros!G566*0.04*46.0055</f>
        <v>38.589413399999998</v>
      </c>
      <c r="C577" s="85">
        <f t="shared" si="154"/>
        <v>38.589413399999998</v>
      </c>
      <c r="D577" s="89">
        <f t="shared" si="155"/>
        <v>7.7178826799999998</v>
      </c>
      <c r="E577" s="53" t="str">
        <f t="shared" si="156"/>
        <v>1</v>
      </c>
      <c r="F577" s="62">
        <f t="shared" si="157"/>
        <v>-116.37532193499999</v>
      </c>
      <c r="G577" s="53" t="str">
        <f t="shared" si="158"/>
        <v>0</v>
      </c>
      <c r="H577" s="62">
        <f t="shared" si="159"/>
        <v>-17.187660967499994</v>
      </c>
      <c r="I577" s="53" t="str">
        <f t="shared" si="160"/>
        <v>0</v>
      </c>
      <c r="J577" s="62">
        <f t="shared" si="161"/>
        <v>93.553782294567895</v>
      </c>
      <c r="K577" s="53" t="str">
        <f t="shared" si="162"/>
        <v>0</v>
      </c>
      <c r="L577" s="62">
        <f t="shared" si="163"/>
        <v>85.438879065882347</v>
      </c>
      <c r="M577" s="66" t="str">
        <f t="shared" si="164"/>
        <v>0</v>
      </c>
      <c r="N577" s="69">
        <f t="shared" si="165"/>
        <v>7.7178826799999998</v>
      </c>
      <c r="O577" s="70">
        <v>260</v>
      </c>
      <c r="P577" s="3"/>
      <c r="Q577" s="64" t="str">
        <f t="shared" si="0"/>
        <v>1</v>
      </c>
      <c r="R577" s="64">
        <f t="shared" si="1"/>
        <v>1</v>
      </c>
      <c r="S577" s="64" t="str">
        <f t="shared" si="2"/>
        <v>0</v>
      </c>
      <c r="T577" s="64">
        <f t="shared" si="3"/>
        <v>0</v>
      </c>
      <c r="U577" s="64" t="str">
        <f t="shared" si="4"/>
        <v>0</v>
      </c>
      <c r="V577" s="64">
        <f t="shared" si="5"/>
        <v>0</v>
      </c>
      <c r="W577" s="64" t="str">
        <f t="shared" si="6"/>
        <v>0</v>
      </c>
      <c r="X577" s="64">
        <f t="shared" si="7"/>
        <v>0</v>
      </c>
      <c r="Y577" s="64" t="str">
        <f t="shared" si="8"/>
        <v>0</v>
      </c>
      <c r="Z577" s="64">
        <f t="shared" si="9"/>
        <v>0</v>
      </c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15.75" customHeight="1">
      <c r="A578" s="90">
        <v>43866.541815046294</v>
      </c>
      <c r="B578" s="70">
        <f>Parâmetros!G567*0.04*46.0055</f>
        <v>31.835806000000002</v>
      </c>
      <c r="C578" s="85">
        <f t="shared" si="154"/>
        <v>31.835806000000002</v>
      </c>
      <c r="D578" s="89">
        <f t="shared" si="155"/>
        <v>6.3671612</v>
      </c>
      <c r="E578" s="53" t="str">
        <f t="shared" si="156"/>
        <v>1</v>
      </c>
      <c r="F578" s="62">
        <f t="shared" si="157"/>
        <v>-122.96008915000002</v>
      </c>
      <c r="G578" s="53" t="str">
        <f t="shared" si="158"/>
        <v>0</v>
      </c>
      <c r="H578" s="62">
        <f t="shared" si="159"/>
        <v>-20.480044575000008</v>
      </c>
      <c r="I578" s="53" t="str">
        <f t="shared" si="160"/>
        <v>0</v>
      </c>
      <c r="J578" s="62">
        <f t="shared" si="161"/>
        <v>92.895097128395065</v>
      </c>
      <c r="K578" s="53" t="str">
        <f t="shared" si="162"/>
        <v>0</v>
      </c>
      <c r="L578" s="62">
        <f t="shared" si="163"/>
        <v>84.723791223529417</v>
      </c>
      <c r="M578" s="66" t="str">
        <f t="shared" si="164"/>
        <v>0</v>
      </c>
      <c r="N578" s="69">
        <f t="shared" si="165"/>
        <v>6.3671612</v>
      </c>
      <c r="O578" s="70">
        <v>260</v>
      </c>
      <c r="P578" s="3"/>
      <c r="Q578" s="64" t="str">
        <f t="shared" si="0"/>
        <v>1</v>
      </c>
      <c r="R578" s="64">
        <f t="shared" si="1"/>
        <v>1</v>
      </c>
      <c r="S578" s="64" t="str">
        <f t="shared" si="2"/>
        <v>0</v>
      </c>
      <c r="T578" s="64">
        <f t="shared" si="3"/>
        <v>0</v>
      </c>
      <c r="U578" s="64" t="str">
        <f t="shared" si="4"/>
        <v>0</v>
      </c>
      <c r="V578" s="64">
        <f t="shared" si="5"/>
        <v>0</v>
      </c>
      <c r="W578" s="64" t="str">
        <f t="shared" si="6"/>
        <v>0</v>
      </c>
      <c r="X578" s="64">
        <f t="shared" si="7"/>
        <v>0</v>
      </c>
      <c r="Y578" s="64" t="str">
        <f t="shared" si="8"/>
        <v>0</v>
      </c>
      <c r="Z578" s="64">
        <f t="shared" si="9"/>
        <v>0</v>
      </c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15.75" customHeight="1">
      <c r="A579" s="90">
        <v>43866.583481770831</v>
      </c>
      <c r="B579" s="70">
        <f>Parâmetros!G568*0.04*46.0055</f>
        <v>20.9417036</v>
      </c>
      <c r="C579" s="85">
        <f t="shared" si="154"/>
        <v>20.9417036</v>
      </c>
      <c r="D579" s="89">
        <f t="shared" si="155"/>
        <v>4.1883407200000002</v>
      </c>
      <c r="E579" s="53" t="str">
        <f t="shared" si="156"/>
        <v>1</v>
      </c>
      <c r="F579" s="62">
        <f t="shared" si="157"/>
        <v>-133.58183898999999</v>
      </c>
      <c r="G579" s="53" t="str">
        <f t="shared" si="158"/>
        <v>0</v>
      </c>
      <c r="H579" s="62">
        <f t="shared" si="159"/>
        <v>-25.790919494999997</v>
      </c>
      <c r="I579" s="53" t="str">
        <f t="shared" si="160"/>
        <v>0</v>
      </c>
      <c r="J579" s="62">
        <f t="shared" si="161"/>
        <v>91.832585906666665</v>
      </c>
      <c r="K579" s="53" t="str">
        <f t="shared" si="162"/>
        <v>0</v>
      </c>
      <c r="L579" s="62">
        <f t="shared" si="163"/>
        <v>83.5702980282353</v>
      </c>
      <c r="M579" s="66" t="str">
        <f t="shared" si="164"/>
        <v>0</v>
      </c>
      <c r="N579" s="69">
        <f t="shared" si="165"/>
        <v>4.1883407200000002</v>
      </c>
      <c r="O579" s="70">
        <v>260</v>
      </c>
      <c r="P579" s="3"/>
      <c r="Q579" s="64" t="str">
        <f t="shared" si="0"/>
        <v>1</v>
      </c>
      <c r="R579" s="64">
        <f t="shared" si="1"/>
        <v>1</v>
      </c>
      <c r="S579" s="64" t="str">
        <f t="shared" si="2"/>
        <v>0</v>
      </c>
      <c r="T579" s="64">
        <f t="shared" si="3"/>
        <v>0</v>
      </c>
      <c r="U579" s="64" t="str">
        <f t="shared" si="4"/>
        <v>0</v>
      </c>
      <c r="V579" s="64">
        <f t="shared" si="5"/>
        <v>0</v>
      </c>
      <c r="W579" s="64" t="str">
        <f t="shared" si="6"/>
        <v>0</v>
      </c>
      <c r="X579" s="64">
        <f t="shared" si="7"/>
        <v>0</v>
      </c>
      <c r="Y579" s="64" t="str">
        <f t="shared" si="8"/>
        <v>0</v>
      </c>
      <c r="Z579" s="64">
        <f t="shared" si="9"/>
        <v>0</v>
      </c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15.75" customHeight="1">
      <c r="A580" s="90">
        <v>43866.625148495368</v>
      </c>
      <c r="B580" s="70"/>
      <c r="C580" s="85"/>
      <c r="D580" s="89"/>
      <c r="E580" s="53"/>
      <c r="F580" s="62"/>
      <c r="G580" s="53"/>
      <c r="H580" s="62"/>
      <c r="I580" s="53"/>
      <c r="J580" s="62"/>
      <c r="K580" s="53"/>
      <c r="L580" s="62"/>
      <c r="M580" s="66"/>
      <c r="N580" s="69"/>
      <c r="O580" s="70">
        <v>260</v>
      </c>
      <c r="P580" s="3"/>
      <c r="Q580" s="64" t="str">
        <f t="shared" si="0"/>
        <v>1</v>
      </c>
      <c r="R580" s="64">
        <f t="shared" si="1"/>
        <v>1</v>
      </c>
      <c r="S580" s="64" t="str">
        <f t="shared" si="2"/>
        <v>0</v>
      </c>
      <c r="T580" s="64">
        <f t="shared" si="3"/>
        <v>0</v>
      </c>
      <c r="U580" s="64" t="str">
        <f t="shared" si="4"/>
        <v>0</v>
      </c>
      <c r="V580" s="64">
        <f t="shared" si="5"/>
        <v>0</v>
      </c>
      <c r="W580" s="64" t="str">
        <f t="shared" si="6"/>
        <v>0</v>
      </c>
      <c r="X580" s="64">
        <f t="shared" si="7"/>
        <v>0</v>
      </c>
      <c r="Y580" s="64" t="str">
        <f t="shared" si="8"/>
        <v>0</v>
      </c>
      <c r="Z580" s="64">
        <f t="shared" si="9"/>
        <v>0</v>
      </c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15.75" customHeight="1">
      <c r="A581" s="90">
        <v>43866.666815219905</v>
      </c>
      <c r="B581" s="70"/>
      <c r="C581" s="85"/>
      <c r="D581" s="89"/>
      <c r="E581" s="53"/>
      <c r="F581" s="62"/>
      <c r="G581" s="53"/>
      <c r="H581" s="62"/>
      <c r="I581" s="53"/>
      <c r="J581" s="62"/>
      <c r="K581" s="53"/>
      <c r="L581" s="62"/>
      <c r="M581" s="66"/>
      <c r="N581" s="69"/>
      <c r="O581" s="70">
        <v>260</v>
      </c>
      <c r="P581" s="3"/>
      <c r="Q581" s="64" t="str">
        <f t="shared" si="0"/>
        <v>1</v>
      </c>
      <c r="R581" s="64">
        <f t="shared" si="1"/>
        <v>1</v>
      </c>
      <c r="S581" s="64" t="str">
        <f t="shared" si="2"/>
        <v>0</v>
      </c>
      <c r="T581" s="64">
        <f t="shared" si="3"/>
        <v>0</v>
      </c>
      <c r="U581" s="64" t="str">
        <f t="shared" si="4"/>
        <v>0</v>
      </c>
      <c r="V581" s="64">
        <f t="shared" si="5"/>
        <v>0</v>
      </c>
      <c r="W581" s="64" t="str">
        <f t="shared" si="6"/>
        <v>0</v>
      </c>
      <c r="X581" s="64">
        <f t="shared" si="7"/>
        <v>0</v>
      </c>
      <c r="Y581" s="64" t="str">
        <f t="shared" si="8"/>
        <v>0</v>
      </c>
      <c r="Z581" s="64">
        <f t="shared" si="9"/>
        <v>0</v>
      </c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15.75" customHeight="1">
      <c r="A582" s="90">
        <v>43866.708481944443</v>
      </c>
      <c r="B582" s="70">
        <f>Parâmetros!G571*0.04*46.0055</f>
        <v>20.444844199999999</v>
      </c>
      <c r="C582" s="85">
        <f t="shared" ref="C582:C601" si="166">B582</f>
        <v>20.444844199999999</v>
      </c>
      <c r="D582" s="89">
        <f t="shared" ref="D582:D601" si="167">(((C582-$B$4)/($B$5-$B$4))*($B$7-$B$6))+$B$6</f>
        <v>4.0889688399999997</v>
      </c>
      <c r="E582" s="53" t="str">
        <f t="shared" ref="E582:E601" si="168">IF(AND(D582&lt;=40,D582&gt;=0),"1","0")</f>
        <v>1</v>
      </c>
      <c r="F582" s="62">
        <f t="shared" ref="F582:F601" si="169">(((C582-$C$4)/($C$5-$C$4))*($C$7-$C$6))+$C$6</f>
        <v>-134.066276905</v>
      </c>
      <c r="G582" s="53" t="str">
        <f t="shared" ref="G582:G601" si="170">IF(AND(F582&lt;=80,F582&gt;41),"1","0")</f>
        <v>0</v>
      </c>
      <c r="H582" s="62">
        <f t="shared" ref="H582:H601" si="171">(((C582-$D$4)/($D$5-$D$4))*($D$7-$D$6))+$D$6</f>
        <v>-26.033138452499998</v>
      </c>
      <c r="I582" s="53" t="str">
        <f t="shared" ref="I582:I601" si="172">IF(AND(H582&lt;=120,H582&gt;81),"1","0")</f>
        <v>0</v>
      </c>
      <c r="J582" s="62">
        <f t="shared" ref="J582:J601" si="173">(((C582-$E$4)/($E$5-$E$4))*($E$7-$E$6))+$E$6</f>
        <v>91.784126779999994</v>
      </c>
      <c r="K582" s="53" t="str">
        <f t="shared" ref="K582:K601" si="174">IF(AND(J582&lt;=200,J582&gt;121),"1","0")</f>
        <v>0</v>
      </c>
      <c r="L582" s="62">
        <f t="shared" ref="L582:L601" si="175">(((C582-$F$4)/($F$5-$F$4))*($F$7-$F$6))+$F$6</f>
        <v>83.517689385882363</v>
      </c>
      <c r="M582" s="66" t="str">
        <f t="shared" ref="M582:M601" si="176">IF(AND(L582&lt;999,L582&gt;201),"1","0")</f>
        <v>0</v>
      </c>
      <c r="N582" s="69">
        <f t="shared" ref="N582:N601" si="177">(D582*E582)+(F582*G582)+(H582*I582)+(J582*K582)+(L582*M582)</f>
        <v>4.0889688399999997</v>
      </c>
      <c r="O582" s="70">
        <v>260</v>
      </c>
      <c r="P582" s="3"/>
      <c r="Q582" s="64" t="str">
        <f t="shared" si="0"/>
        <v>1</v>
      </c>
      <c r="R582" s="64">
        <f t="shared" si="1"/>
        <v>1</v>
      </c>
      <c r="S582" s="64" t="str">
        <f t="shared" si="2"/>
        <v>0</v>
      </c>
      <c r="T582" s="64">
        <f t="shared" si="3"/>
        <v>0</v>
      </c>
      <c r="U582" s="64" t="str">
        <f t="shared" si="4"/>
        <v>0</v>
      </c>
      <c r="V582" s="64">
        <f t="shared" si="5"/>
        <v>0</v>
      </c>
      <c r="W582" s="64" t="str">
        <f t="shared" si="6"/>
        <v>0</v>
      </c>
      <c r="X582" s="64">
        <f t="shared" si="7"/>
        <v>0</v>
      </c>
      <c r="Y582" s="64" t="str">
        <f t="shared" si="8"/>
        <v>0</v>
      </c>
      <c r="Z582" s="64">
        <f t="shared" si="9"/>
        <v>0</v>
      </c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15.75" customHeight="1">
      <c r="A583" s="90">
        <v>43866.75014866898</v>
      </c>
      <c r="B583" s="70">
        <f>Parâmetros!G572*0.04*46.0055</f>
        <v>26.1495262</v>
      </c>
      <c r="C583" s="85">
        <f t="shared" si="166"/>
        <v>26.1495262</v>
      </c>
      <c r="D583" s="89">
        <f t="shared" si="167"/>
        <v>5.2299052399999999</v>
      </c>
      <c r="E583" s="53" t="str">
        <f t="shared" si="168"/>
        <v>1</v>
      </c>
      <c r="F583" s="62">
        <f t="shared" si="169"/>
        <v>-128.50421195499999</v>
      </c>
      <c r="G583" s="53" t="str">
        <f t="shared" si="170"/>
        <v>0</v>
      </c>
      <c r="H583" s="62">
        <f t="shared" si="171"/>
        <v>-23.252105977499994</v>
      </c>
      <c r="I583" s="53" t="str">
        <f t="shared" si="172"/>
        <v>0</v>
      </c>
      <c r="J583" s="62">
        <f t="shared" si="173"/>
        <v>92.340509345432096</v>
      </c>
      <c r="K583" s="53" t="str">
        <f t="shared" si="174"/>
        <v>0</v>
      </c>
      <c r="L583" s="62">
        <f t="shared" si="175"/>
        <v>84.121714538823539</v>
      </c>
      <c r="M583" s="66" t="str">
        <f t="shared" si="176"/>
        <v>0</v>
      </c>
      <c r="N583" s="69">
        <f t="shared" si="177"/>
        <v>5.2299052399999999</v>
      </c>
      <c r="O583" s="70">
        <v>260</v>
      </c>
      <c r="P583" s="3"/>
      <c r="Q583" s="64" t="str">
        <f t="shared" si="0"/>
        <v>1</v>
      </c>
      <c r="R583" s="64">
        <f t="shared" si="1"/>
        <v>1</v>
      </c>
      <c r="S583" s="64" t="str">
        <f t="shared" si="2"/>
        <v>0</v>
      </c>
      <c r="T583" s="64">
        <f t="shared" si="3"/>
        <v>0</v>
      </c>
      <c r="U583" s="64" t="str">
        <f t="shared" si="4"/>
        <v>0</v>
      </c>
      <c r="V583" s="64">
        <f t="shared" si="5"/>
        <v>0</v>
      </c>
      <c r="W583" s="64" t="str">
        <f t="shared" si="6"/>
        <v>0</v>
      </c>
      <c r="X583" s="64">
        <f t="shared" si="7"/>
        <v>0</v>
      </c>
      <c r="Y583" s="64" t="str">
        <f t="shared" si="8"/>
        <v>0</v>
      </c>
      <c r="Z583" s="64">
        <f t="shared" si="9"/>
        <v>0</v>
      </c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15.75" customHeight="1">
      <c r="A584" s="90">
        <v>43866.791815393517</v>
      </c>
      <c r="B584" s="70">
        <f>Parâmetros!G573*0.04*46.0055</f>
        <v>34.522527199999999</v>
      </c>
      <c r="C584" s="85">
        <f t="shared" si="166"/>
        <v>34.522527199999999</v>
      </c>
      <c r="D584" s="89">
        <f t="shared" si="167"/>
        <v>6.9045054399999994</v>
      </c>
      <c r="E584" s="53" t="str">
        <f t="shared" si="168"/>
        <v>1</v>
      </c>
      <c r="F584" s="62">
        <f t="shared" si="169"/>
        <v>-120.34053598</v>
      </c>
      <c r="G584" s="53" t="str">
        <f t="shared" si="170"/>
        <v>0</v>
      </c>
      <c r="H584" s="62">
        <f t="shared" si="171"/>
        <v>-19.170267989999999</v>
      </c>
      <c r="I584" s="53" t="str">
        <f t="shared" si="172"/>
        <v>0</v>
      </c>
      <c r="J584" s="62">
        <f t="shared" si="173"/>
        <v>93.157135368888888</v>
      </c>
      <c r="K584" s="53" t="str">
        <f t="shared" si="174"/>
        <v>0</v>
      </c>
      <c r="L584" s="62">
        <f t="shared" si="175"/>
        <v>85.008267585882365</v>
      </c>
      <c r="M584" s="66" t="str">
        <f t="shared" si="176"/>
        <v>0</v>
      </c>
      <c r="N584" s="69">
        <f t="shared" si="177"/>
        <v>6.9045054399999994</v>
      </c>
      <c r="O584" s="70">
        <v>260</v>
      </c>
      <c r="P584" s="3"/>
      <c r="Q584" s="64" t="str">
        <f t="shared" si="0"/>
        <v>1</v>
      </c>
      <c r="R584" s="64">
        <f t="shared" si="1"/>
        <v>1</v>
      </c>
      <c r="S584" s="64" t="str">
        <f t="shared" si="2"/>
        <v>0</v>
      </c>
      <c r="T584" s="64">
        <f t="shared" si="3"/>
        <v>0</v>
      </c>
      <c r="U584" s="64" t="str">
        <f t="shared" si="4"/>
        <v>0</v>
      </c>
      <c r="V584" s="64">
        <f t="shared" si="5"/>
        <v>0</v>
      </c>
      <c r="W584" s="64" t="str">
        <f t="shared" si="6"/>
        <v>0</v>
      </c>
      <c r="X584" s="64">
        <f t="shared" si="7"/>
        <v>0</v>
      </c>
      <c r="Y584" s="64" t="str">
        <f t="shared" si="8"/>
        <v>0</v>
      </c>
      <c r="Z584" s="64">
        <f t="shared" si="9"/>
        <v>0</v>
      </c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15.75" customHeight="1">
      <c r="A585" s="90">
        <v>43866.833482118054</v>
      </c>
      <c r="B585" s="70">
        <f>Parâmetros!G574*0.04*46.0055</f>
        <v>55.335415400000002</v>
      </c>
      <c r="C585" s="85">
        <f t="shared" si="166"/>
        <v>55.335415400000002</v>
      </c>
      <c r="D585" s="89">
        <f t="shared" si="167"/>
        <v>11.06708308</v>
      </c>
      <c r="E585" s="53" t="str">
        <f t="shared" si="168"/>
        <v>1</v>
      </c>
      <c r="F585" s="62">
        <f t="shared" si="169"/>
        <v>-100.04796998500001</v>
      </c>
      <c r="G585" s="53" t="str">
        <f t="shared" si="170"/>
        <v>0</v>
      </c>
      <c r="H585" s="62">
        <f t="shared" si="171"/>
        <v>-9.0239849925000044</v>
      </c>
      <c r="I585" s="53" t="str">
        <f t="shared" si="172"/>
        <v>0</v>
      </c>
      <c r="J585" s="62">
        <f t="shared" si="173"/>
        <v>95.187034341481478</v>
      </c>
      <c r="K585" s="53" t="str">
        <f t="shared" si="174"/>
        <v>0</v>
      </c>
      <c r="L585" s="62">
        <f t="shared" si="175"/>
        <v>87.211985159999998</v>
      </c>
      <c r="M585" s="66" t="str">
        <f t="shared" si="176"/>
        <v>0</v>
      </c>
      <c r="N585" s="69">
        <f t="shared" si="177"/>
        <v>11.06708308</v>
      </c>
      <c r="O585" s="70">
        <v>260</v>
      </c>
      <c r="P585" s="3"/>
      <c r="Q585" s="64" t="str">
        <f t="shared" si="0"/>
        <v>1</v>
      </c>
      <c r="R585" s="64">
        <f t="shared" si="1"/>
        <v>1</v>
      </c>
      <c r="S585" s="64" t="str">
        <f t="shared" si="2"/>
        <v>0</v>
      </c>
      <c r="T585" s="64">
        <f t="shared" si="3"/>
        <v>0</v>
      </c>
      <c r="U585" s="64" t="str">
        <f t="shared" si="4"/>
        <v>0</v>
      </c>
      <c r="V585" s="64">
        <f t="shared" si="5"/>
        <v>0</v>
      </c>
      <c r="W585" s="64" t="str">
        <f t="shared" si="6"/>
        <v>0</v>
      </c>
      <c r="X585" s="64">
        <f t="shared" si="7"/>
        <v>0</v>
      </c>
      <c r="Y585" s="64" t="str">
        <f t="shared" si="8"/>
        <v>0</v>
      </c>
      <c r="Z585" s="64">
        <f t="shared" si="9"/>
        <v>0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15.75" customHeight="1">
      <c r="A586" s="90">
        <v>43866.875148842591</v>
      </c>
      <c r="B586" s="70">
        <f>Parâmetros!G575*0.04*46.0055</f>
        <v>57.3780596</v>
      </c>
      <c r="C586" s="85">
        <f t="shared" si="166"/>
        <v>57.3780596</v>
      </c>
      <c r="D586" s="89">
        <f t="shared" si="167"/>
        <v>11.475611919999999</v>
      </c>
      <c r="E586" s="53" t="str">
        <f t="shared" si="168"/>
        <v>1</v>
      </c>
      <c r="F586" s="62">
        <f t="shared" si="169"/>
        <v>-98.056391890000015</v>
      </c>
      <c r="G586" s="53" t="str">
        <f t="shared" si="170"/>
        <v>0</v>
      </c>
      <c r="H586" s="62">
        <f t="shared" si="171"/>
        <v>-8.0281959450000073</v>
      </c>
      <c r="I586" s="53" t="str">
        <f t="shared" si="172"/>
        <v>0</v>
      </c>
      <c r="J586" s="62">
        <f t="shared" si="173"/>
        <v>95.386255195555563</v>
      </c>
      <c r="K586" s="53" t="str">
        <f t="shared" si="174"/>
        <v>0</v>
      </c>
      <c r="L586" s="62">
        <f t="shared" si="175"/>
        <v>87.428265134117638</v>
      </c>
      <c r="M586" s="66" t="str">
        <f t="shared" si="176"/>
        <v>0</v>
      </c>
      <c r="N586" s="69">
        <f t="shared" si="177"/>
        <v>11.475611919999999</v>
      </c>
      <c r="O586" s="70">
        <v>260</v>
      </c>
      <c r="P586" s="3"/>
      <c r="Q586" s="64" t="str">
        <f t="shared" si="0"/>
        <v>1</v>
      </c>
      <c r="R586" s="64">
        <f t="shared" si="1"/>
        <v>1</v>
      </c>
      <c r="S586" s="64" t="str">
        <f t="shared" si="2"/>
        <v>0</v>
      </c>
      <c r="T586" s="64">
        <f t="shared" si="3"/>
        <v>0</v>
      </c>
      <c r="U586" s="64" t="str">
        <f t="shared" si="4"/>
        <v>0</v>
      </c>
      <c r="V586" s="64">
        <f t="shared" si="5"/>
        <v>0</v>
      </c>
      <c r="W586" s="64" t="str">
        <f t="shared" si="6"/>
        <v>0</v>
      </c>
      <c r="X586" s="64">
        <f t="shared" si="7"/>
        <v>0</v>
      </c>
      <c r="Y586" s="64" t="str">
        <f t="shared" si="8"/>
        <v>0</v>
      </c>
      <c r="Z586" s="64">
        <f t="shared" si="9"/>
        <v>0</v>
      </c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15.75" customHeight="1">
      <c r="A587" s="90">
        <v>43866.916815567129</v>
      </c>
      <c r="B587" s="70">
        <f>Parâmetros!G576*0.04*46.0055</f>
        <v>49.299493799999993</v>
      </c>
      <c r="C587" s="85">
        <f t="shared" si="166"/>
        <v>49.299493799999993</v>
      </c>
      <c r="D587" s="89">
        <f t="shared" si="167"/>
        <v>9.8598987599999983</v>
      </c>
      <c r="E587" s="53" t="str">
        <f t="shared" si="168"/>
        <v>1</v>
      </c>
      <c r="F587" s="62">
        <f t="shared" si="169"/>
        <v>-105.93299354499999</v>
      </c>
      <c r="G587" s="53" t="str">
        <f t="shared" si="170"/>
        <v>0</v>
      </c>
      <c r="H587" s="62">
        <f t="shared" si="171"/>
        <v>-11.966496772499994</v>
      </c>
      <c r="I587" s="53" t="str">
        <f t="shared" si="172"/>
        <v>0</v>
      </c>
      <c r="J587" s="62">
        <f t="shared" si="173"/>
        <v>94.598345691604933</v>
      </c>
      <c r="K587" s="53" t="str">
        <f t="shared" si="174"/>
        <v>0</v>
      </c>
      <c r="L587" s="62">
        <f t="shared" si="175"/>
        <v>86.572887578823511</v>
      </c>
      <c r="M587" s="66" t="str">
        <f t="shared" si="176"/>
        <v>0</v>
      </c>
      <c r="N587" s="69">
        <f t="shared" si="177"/>
        <v>9.8598987599999983</v>
      </c>
      <c r="O587" s="70">
        <v>260</v>
      </c>
      <c r="P587" s="3"/>
      <c r="Q587" s="64" t="str">
        <f t="shared" si="0"/>
        <v>1</v>
      </c>
      <c r="R587" s="64">
        <f t="shared" si="1"/>
        <v>1</v>
      </c>
      <c r="S587" s="64" t="str">
        <f t="shared" si="2"/>
        <v>0</v>
      </c>
      <c r="T587" s="64">
        <f t="shared" si="3"/>
        <v>0</v>
      </c>
      <c r="U587" s="64" t="str">
        <f t="shared" si="4"/>
        <v>0</v>
      </c>
      <c r="V587" s="64">
        <f t="shared" si="5"/>
        <v>0</v>
      </c>
      <c r="W587" s="64" t="str">
        <f t="shared" si="6"/>
        <v>0</v>
      </c>
      <c r="X587" s="64">
        <f t="shared" si="7"/>
        <v>0</v>
      </c>
      <c r="Y587" s="64" t="str">
        <f t="shared" si="8"/>
        <v>0</v>
      </c>
      <c r="Z587" s="64">
        <f t="shared" si="9"/>
        <v>0</v>
      </c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15.75" customHeight="1">
      <c r="A588" s="90">
        <v>43866.958482291666</v>
      </c>
      <c r="B588" s="70">
        <f>Parâmetros!G577*0.04*46.0055</f>
        <v>60.230400599999996</v>
      </c>
      <c r="C588" s="85">
        <f t="shared" si="166"/>
        <v>60.230400599999996</v>
      </c>
      <c r="D588" s="89">
        <f t="shared" si="167"/>
        <v>12.046080119999999</v>
      </c>
      <c r="E588" s="53" t="str">
        <f t="shared" si="168"/>
        <v>1</v>
      </c>
      <c r="F588" s="62">
        <f t="shared" si="169"/>
        <v>-95.275359414999997</v>
      </c>
      <c r="G588" s="53" t="str">
        <f t="shared" si="170"/>
        <v>0</v>
      </c>
      <c r="H588" s="62">
        <f t="shared" si="171"/>
        <v>-6.6376797074999985</v>
      </c>
      <c r="I588" s="53" t="str">
        <f t="shared" si="172"/>
        <v>0</v>
      </c>
      <c r="J588" s="62">
        <f t="shared" si="173"/>
        <v>95.6644464782716</v>
      </c>
      <c r="K588" s="53" t="str">
        <f t="shared" si="174"/>
        <v>0</v>
      </c>
      <c r="L588" s="62">
        <f t="shared" si="175"/>
        <v>87.730277710588226</v>
      </c>
      <c r="M588" s="66" t="str">
        <f t="shared" si="176"/>
        <v>0</v>
      </c>
      <c r="N588" s="69">
        <f t="shared" si="177"/>
        <v>12.046080119999999</v>
      </c>
      <c r="O588" s="70">
        <v>260</v>
      </c>
      <c r="P588" s="3"/>
      <c r="Q588" s="64" t="str">
        <f t="shared" si="0"/>
        <v>1</v>
      </c>
      <c r="R588" s="64">
        <f t="shared" si="1"/>
        <v>1</v>
      </c>
      <c r="S588" s="64" t="str">
        <f t="shared" si="2"/>
        <v>0</v>
      </c>
      <c r="T588" s="64">
        <f t="shared" si="3"/>
        <v>0</v>
      </c>
      <c r="U588" s="64" t="str">
        <f t="shared" si="4"/>
        <v>0</v>
      </c>
      <c r="V588" s="64">
        <f t="shared" si="5"/>
        <v>0</v>
      </c>
      <c r="W588" s="64" t="str">
        <f t="shared" si="6"/>
        <v>0</v>
      </c>
      <c r="X588" s="64">
        <f t="shared" si="7"/>
        <v>0</v>
      </c>
      <c r="Y588" s="64" t="str">
        <f t="shared" si="8"/>
        <v>0</v>
      </c>
      <c r="Z588" s="64">
        <f t="shared" si="9"/>
        <v>0</v>
      </c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15.75" customHeight="1">
      <c r="A589" s="90">
        <v>43867.000149016203</v>
      </c>
      <c r="B589" s="70">
        <f>Parâmetros!G578*0.04*46.0055</f>
        <v>57.267646400000004</v>
      </c>
      <c r="C589" s="85">
        <f t="shared" si="166"/>
        <v>57.267646400000004</v>
      </c>
      <c r="D589" s="89">
        <f t="shared" si="167"/>
        <v>11.453529280000001</v>
      </c>
      <c r="E589" s="53" t="str">
        <f t="shared" si="168"/>
        <v>1</v>
      </c>
      <c r="F589" s="62">
        <f t="shared" si="169"/>
        <v>-98.164044760000024</v>
      </c>
      <c r="G589" s="53" t="str">
        <f t="shared" si="170"/>
        <v>0</v>
      </c>
      <c r="H589" s="62">
        <f t="shared" si="171"/>
        <v>-8.0820223800000122</v>
      </c>
      <c r="I589" s="53" t="str">
        <f t="shared" si="172"/>
        <v>0</v>
      </c>
      <c r="J589" s="62">
        <f t="shared" si="173"/>
        <v>95.375486500740735</v>
      </c>
      <c r="K589" s="53" t="str">
        <f t="shared" si="174"/>
        <v>0</v>
      </c>
      <c r="L589" s="62">
        <f t="shared" si="175"/>
        <v>87.416574324705905</v>
      </c>
      <c r="M589" s="66" t="str">
        <f t="shared" si="176"/>
        <v>0</v>
      </c>
      <c r="N589" s="69">
        <f t="shared" si="177"/>
        <v>11.453529280000001</v>
      </c>
      <c r="O589" s="70">
        <v>260</v>
      </c>
      <c r="P589" s="3"/>
      <c r="Q589" s="64" t="str">
        <f t="shared" si="0"/>
        <v>1</v>
      </c>
      <c r="R589" s="64">
        <f t="shared" si="1"/>
        <v>1</v>
      </c>
      <c r="S589" s="64" t="str">
        <f t="shared" si="2"/>
        <v>0</v>
      </c>
      <c r="T589" s="64">
        <f t="shared" si="3"/>
        <v>0</v>
      </c>
      <c r="U589" s="64" t="str">
        <f t="shared" si="4"/>
        <v>0</v>
      </c>
      <c r="V589" s="64">
        <f t="shared" si="5"/>
        <v>0</v>
      </c>
      <c r="W589" s="64" t="str">
        <f t="shared" si="6"/>
        <v>0</v>
      </c>
      <c r="X589" s="64">
        <f t="shared" si="7"/>
        <v>0</v>
      </c>
      <c r="Y589" s="64" t="str">
        <f t="shared" si="8"/>
        <v>0</v>
      </c>
      <c r="Z589" s="64">
        <f t="shared" si="9"/>
        <v>0</v>
      </c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15.75" customHeight="1">
      <c r="A590" s="90">
        <v>43867.04181574074</v>
      </c>
      <c r="B590" s="70">
        <f>Parâmetros!G579*0.04*46.0055</f>
        <v>47.1832408</v>
      </c>
      <c r="C590" s="85">
        <f t="shared" si="166"/>
        <v>47.1832408</v>
      </c>
      <c r="D590" s="89">
        <f t="shared" si="167"/>
        <v>9.436648159999999</v>
      </c>
      <c r="E590" s="53" t="str">
        <f t="shared" si="168"/>
        <v>1</v>
      </c>
      <c r="F590" s="62">
        <f t="shared" si="169"/>
        <v>-107.99634022000001</v>
      </c>
      <c r="G590" s="53" t="str">
        <f t="shared" si="170"/>
        <v>0</v>
      </c>
      <c r="H590" s="62">
        <f t="shared" si="171"/>
        <v>-12.998170110000004</v>
      </c>
      <c r="I590" s="53" t="str">
        <f t="shared" si="172"/>
        <v>0</v>
      </c>
      <c r="J590" s="62">
        <f t="shared" si="173"/>
        <v>94.391945707654315</v>
      </c>
      <c r="K590" s="53" t="str">
        <f t="shared" si="174"/>
        <v>0</v>
      </c>
      <c r="L590" s="62">
        <f t="shared" si="175"/>
        <v>86.348813731764707</v>
      </c>
      <c r="M590" s="66" t="str">
        <f t="shared" si="176"/>
        <v>0</v>
      </c>
      <c r="N590" s="69">
        <f t="shared" si="177"/>
        <v>9.436648159999999</v>
      </c>
      <c r="O590" s="70">
        <v>260</v>
      </c>
      <c r="P590" s="3"/>
      <c r="Q590" s="64" t="str">
        <f t="shared" si="0"/>
        <v>1</v>
      </c>
      <c r="R590" s="64">
        <f t="shared" si="1"/>
        <v>1</v>
      </c>
      <c r="S590" s="64" t="str">
        <f t="shared" si="2"/>
        <v>0</v>
      </c>
      <c r="T590" s="64">
        <f t="shared" si="3"/>
        <v>0</v>
      </c>
      <c r="U590" s="64" t="str">
        <f t="shared" si="4"/>
        <v>0</v>
      </c>
      <c r="V590" s="64">
        <f t="shared" si="5"/>
        <v>0</v>
      </c>
      <c r="W590" s="64" t="str">
        <f t="shared" si="6"/>
        <v>0</v>
      </c>
      <c r="X590" s="64">
        <f t="shared" si="7"/>
        <v>0</v>
      </c>
      <c r="Y590" s="64" t="str">
        <f t="shared" si="8"/>
        <v>0</v>
      </c>
      <c r="Z590" s="64">
        <f t="shared" si="9"/>
        <v>0</v>
      </c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15.75" customHeight="1">
      <c r="A591" s="90">
        <v>43867.083482465277</v>
      </c>
      <c r="B591" s="70">
        <f>Parâmetros!G580*0.04*46.0055</f>
        <v>41.736189599999996</v>
      </c>
      <c r="C591" s="85">
        <f t="shared" si="166"/>
        <v>41.736189599999996</v>
      </c>
      <c r="D591" s="89">
        <f t="shared" si="167"/>
        <v>8.3472379199999995</v>
      </c>
      <c r="E591" s="53" t="str">
        <f t="shared" si="168"/>
        <v>1</v>
      </c>
      <c r="F591" s="62">
        <f t="shared" si="169"/>
        <v>-113.30721514000001</v>
      </c>
      <c r="G591" s="53" t="str">
        <f t="shared" si="170"/>
        <v>0</v>
      </c>
      <c r="H591" s="62">
        <f t="shared" si="171"/>
        <v>-15.653607570000005</v>
      </c>
      <c r="I591" s="53" t="str">
        <f t="shared" si="172"/>
        <v>0</v>
      </c>
      <c r="J591" s="62">
        <f t="shared" si="173"/>
        <v>93.860690096790123</v>
      </c>
      <c r="K591" s="53" t="str">
        <f t="shared" si="174"/>
        <v>0</v>
      </c>
      <c r="L591" s="62">
        <f t="shared" si="175"/>
        <v>85.772067134117634</v>
      </c>
      <c r="M591" s="66" t="str">
        <f t="shared" si="176"/>
        <v>0</v>
      </c>
      <c r="N591" s="69">
        <f t="shared" si="177"/>
        <v>8.3472379199999995</v>
      </c>
      <c r="O591" s="70">
        <v>260</v>
      </c>
      <c r="P591" s="3"/>
      <c r="Q591" s="64" t="str">
        <f t="shared" si="0"/>
        <v>1</v>
      </c>
      <c r="R591" s="64">
        <f t="shared" si="1"/>
        <v>1</v>
      </c>
      <c r="S591" s="64" t="str">
        <f t="shared" si="2"/>
        <v>0</v>
      </c>
      <c r="T591" s="64">
        <f t="shared" si="3"/>
        <v>0</v>
      </c>
      <c r="U591" s="64" t="str">
        <f t="shared" si="4"/>
        <v>0</v>
      </c>
      <c r="V591" s="64">
        <f t="shared" si="5"/>
        <v>0</v>
      </c>
      <c r="W591" s="64" t="str">
        <f t="shared" si="6"/>
        <v>0</v>
      </c>
      <c r="X591" s="64">
        <f t="shared" si="7"/>
        <v>0</v>
      </c>
      <c r="Y591" s="64" t="str">
        <f t="shared" si="8"/>
        <v>0</v>
      </c>
      <c r="Z591" s="64">
        <f t="shared" si="9"/>
        <v>0</v>
      </c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15.75" customHeight="1">
      <c r="A592" s="90">
        <v>43867.125149189815</v>
      </c>
      <c r="B592" s="70">
        <f>Parâmetros!G581*0.04*46.0055</f>
        <v>38.644619999999996</v>
      </c>
      <c r="C592" s="85">
        <f t="shared" si="166"/>
        <v>38.644619999999996</v>
      </c>
      <c r="D592" s="89">
        <f t="shared" si="167"/>
        <v>7.7289239999999992</v>
      </c>
      <c r="E592" s="53" t="str">
        <f t="shared" si="168"/>
        <v>1</v>
      </c>
      <c r="F592" s="62">
        <f t="shared" si="169"/>
        <v>-116.3214955</v>
      </c>
      <c r="G592" s="53" t="str">
        <f t="shared" si="170"/>
        <v>0</v>
      </c>
      <c r="H592" s="62">
        <f t="shared" si="171"/>
        <v>-17.160747749999999</v>
      </c>
      <c r="I592" s="53" t="str">
        <f t="shared" si="172"/>
        <v>0</v>
      </c>
      <c r="J592" s="62">
        <f t="shared" si="173"/>
        <v>93.55916664197531</v>
      </c>
      <c r="K592" s="53" t="str">
        <f t="shared" si="174"/>
        <v>0</v>
      </c>
      <c r="L592" s="62">
        <f t="shared" si="175"/>
        <v>85.444724470588227</v>
      </c>
      <c r="M592" s="66" t="str">
        <f t="shared" si="176"/>
        <v>0</v>
      </c>
      <c r="N592" s="69">
        <f t="shared" si="177"/>
        <v>7.7289239999999992</v>
      </c>
      <c r="O592" s="70">
        <v>260</v>
      </c>
      <c r="P592" s="3"/>
      <c r="Q592" s="64" t="str">
        <f t="shared" si="0"/>
        <v>1</v>
      </c>
      <c r="R592" s="64">
        <f t="shared" si="1"/>
        <v>1</v>
      </c>
      <c r="S592" s="64" t="str">
        <f t="shared" si="2"/>
        <v>0</v>
      </c>
      <c r="T592" s="64">
        <f t="shared" si="3"/>
        <v>0</v>
      </c>
      <c r="U592" s="64" t="str">
        <f t="shared" si="4"/>
        <v>0</v>
      </c>
      <c r="V592" s="64">
        <f t="shared" si="5"/>
        <v>0</v>
      </c>
      <c r="W592" s="64" t="str">
        <f t="shared" si="6"/>
        <v>0</v>
      </c>
      <c r="X592" s="64">
        <f t="shared" si="7"/>
        <v>0</v>
      </c>
      <c r="Y592" s="64" t="str">
        <f t="shared" si="8"/>
        <v>0</v>
      </c>
      <c r="Z592" s="64">
        <f t="shared" si="9"/>
        <v>0</v>
      </c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15.75" customHeight="1">
      <c r="A593" s="90">
        <v>43867.166815914352</v>
      </c>
      <c r="B593" s="70">
        <f>Parâmetros!G582*0.04*46.0055</f>
        <v>36.1051164</v>
      </c>
      <c r="C593" s="85">
        <f t="shared" si="166"/>
        <v>36.1051164</v>
      </c>
      <c r="D593" s="89">
        <f t="shared" si="167"/>
        <v>7.2210232799999998</v>
      </c>
      <c r="E593" s="53" t="str">
        <f t="shared" si="168"/>
        <v>1</v>
      </c>
      <c r="F593" s="62">
        <f t="shared" si="169"/>
        <v>-118.79751151000002</v>
      </c>
      <c r="G593" s="53" t="str">
        <f t="shared" si="170"/>
        <v>0</v>
      </c>
      <c r="H593" s="62">
        <f t="shared" si="171"/>
        <v>-18.39875575500001</v>
      </c>
      <c r="I593" s="53" t="str">
        <f t="shared" si="172"/>
        <v>0</v>
      </c>
      <c r="J593" s="62">
        <f t="shared" si="173"/>
        <v>93.311486661234568</v>
      </c>
      <c r="K593" s="53" t="str">
        <f t="shared" si="174"/>
        <v>0</v>
      </c>
      <c r="L593" s="62">
        <f t="shared" si="175"/>
        <v>85.175835854117651</v>
      </c>
      <c r="M593" s="66" t="str">
        <f t="shared" si="176"/>
        <v>0</v>
      </c>
      <c r="N593" s="69">
        <f t="shared" si="177"/>
        <v>7.2210232799999998</v>
      </c>
      <c r="O593" s="70">
        <v>260</v>
      </c>
      <c r="P593" s="3"/>
      <c r="Q593" s="64" t="str">
        <f t="shared" si="0"/>
        <v>1</v>
      </c>
      <c r="R593" s="64">
        <f t="shared" si="1"/>
        <v>1</v>
      </c>
      <c r="S593" s="64" t="str">
        <f t="shared" si="2"/>
        <v>0</v>
      </c>
      <c r="T593" s="64">
        <f t="shared" si="3"/>
        <v>0</v>
      </c>
      <c r="U593" s="64" t="str">
        <f t="shared" si="4"/>
        <v>0</v>
      </c>
      <c r="V593" s="64">
        <f t="shared" si="5"/>
        <v>0</v>
      </c>
      <c r="W593" s="64" t="str">
        <f t="shared" si="6"/>
        <v>0</v>
      </c>
      <c r="X593" s="64">
        <f t="shared" si="7"/>
        <v>0</v>
      </c>
      <c r="Y593" s="64" t="str">
        <f t="shared" si="8"/>
        <v>0</v>
      </c>
      <c r="Z593" s="64">
        <f t="shared" si="9"/>
        <v>0</v>
      </c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15.75" customHeight="1">
      <c r="A594" s="90">
        <v>43867.208482638889</v>
      </c>
      <c r="B594" s="70">
        <f>Parâmetros!G583*0.04*46.0055</f>
        <v>40.981699399999997</v>
      </c>
      <c r="C594" s="85">
        <f t="shared" si="166"/>
        <v>40.981699399999997</v>
      </c>
      <c r="D594" s="89">
        <f t="shared" si="167"/>
        <v>8.19633988</v>
      </c>
      <c r="E594" s="53" t="str">
        <f t="shared" si="168"/>
        <v>1</v>
      </c>
      <c r="F594" s="62">
        <f t="shared" si="169"/>
        <v>-114.04284308499999</v>
      </c>
      <c r="G594" s="53" t="str">
        <f t="shared" si="170"/>
        <v>0</v>
      </c>
      <c r="H594" s="62">
        <f t="shared" si="171"/>
        <v>-16.021421542500008</v>
      </c>
      <c r="I594" s="53" t="str">
        <f t="shared" si="172"/>
        <v>0</v>
      </c>
      <c r="J594" s="62">
        <f t="shared" si="173"/>
        <v>93.787104015555556</v>
      </c>
      <c r="K594" s="53" t="str">
        <f t="shared" si="174"/>
        <v>0</v>
      </c>
      <c r="L594" s="62">
        <f t="shared" si="175"/>
        <v>85.692179936470595</v>
      </c>
      <c r="M594" s="66" t="str">
        <f t="shared" si="176"/>
        <v>0</v>
      </c>
      <c r="N594" s="69">
        <f t="shared" si="177"/>
        <v>8.19633988</v>
      </c>
      <c r="O594" s="70">
        <v>260</v>
      </c>
      <c r="P594" s="3"/>
      <c r="Q594" s="64" t="str">
        <f t="shared" si="0"/>
        <v>1</v>
      </c>
      <c r="R594" s="64">
        <f t="shared" si="1"/>
        <v>1</v>
      </c>
      <c r="S594" s="64" t="str">
        <f t="shared" si="2"/>
        <v>0</v>
      </c>
      <c r="T594" s="64">
        <f t="shared" si="3"/>
        <v>0</v>
      </c>
      <c r="U594" s="64" t="str">
        <f t="shared" si="4"/>
        <v>0</v>
      </c>
      <c r="V594" s="64">
        <f t="shared" si="5"/>
        <v>0</v>
      </c>
      <c r="W594" s="64" t="str">
        <f t="shared" si="6"/>
        <v>0</v>
      </c>
      <c r="X594" s="64">
        <f t="shared" si="7"/>
        <v>0</v>
      </c>
      <c r="Y594" s="64" t="str">
        <f t="shared" si="8"/>
        <v>0</v>
      </c>
      <c r="Z594" s="64">
        <f t="shared" si="9"/>
        <v>0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15.75" customHeight="1">
      <c r="A595" s="90">
        <v>43867.250149363426</v>
      </c>
      <c r="B595" s="70">
        <f>Parâmetros!G584*0.04*46.0055</f>
        <v>38.276575999999999</v>
      </c>
      <c r="C595" s="85">
        <f t="shared" si="166"/>
        <v>38.276575999999999</v>
      </c>
      <c r="D595" s="89">
        <f t="shared" si="167"/>
        <v>7.6553152000000004</v>
      </c>
      <c r="E595" s="53" t="str">
        <f t="shared" si="168"/>
        <v>1</v>
      </c>
      <c r="F595" s="62">
        <f t="shared" si="169"/>
        <v>-116.68033839999998</v>
      </c>
      <c r="G595" s="53" t="str">
        <f t="shared" si="170"/>
        <v>0</v>
      </c>
      <c r="H595" s="62">
        <f t="shared" si="171"/>
        <v>-17.340169199999991</v>
      </c>
      <c r="I595" s="53" t="str">
        <f t="shared" si="172"/>
        <v>0</v>
      </c>
      <c r="J595" s="62">
        <f t="shared" si="173"/>
        <v>93.523270992592586</v>
      </c>
      <c r="K595" s="53" t="str">
        <f t="shared" si="174"/>
        <v>0</v>
      </c>
      <c r="L595" s="62">
        <f t="shared" si="175"/>
        <v>85.405755105882363</v>
      </c>
      <c r="M595" s="66" t="str">
        <f t="shared" si="176"/>
        <v>0</v>
      </c>
      <c r="N595" s="69">
        <f t="shared" si="177"/>
        <v>7.6553152000000004</v>
      </c>
      <c r="O595" s="70">
        <v>260</v>
      </c>
      <c r="P595" s="3"/>
      <c r="Q595" s="64" t="str">
        <f t="shared" si="0"/>
        <v>1</v>
      </c>
      <c r="R595" s="64">
        <f t="shared" si="1"/>
        <v>1</v>
      </c>
      <c r="S595" s="64" t="str">
        <f t="shared" si="2"/>
        <v>0</v>
      </c>
      <c r="T595" s="64">
        <f t="shared" si="3"/>
        <v>0</v>
      </c>
      <c r="U595" s="64" t="str">
        <f t="shared" si="4"/>
        <v>0</v>
      </c>
      <c r="V595" s="64">
        <f t="shared" si="5"/>
        <v>0</v>
      </c>
      <c r="W595" s="64" t="str">
        <f t="shared" si="6"/>
        <v>0</v>
      </c>
      <c r="X595" s="64">
        <f t="shared" si="7"/>
        <v>0</v>
      </c>
      <c r="Y595" s="64" t="str">
        <f t="shared" si="8"/>
        <v>0</v>
      </c>
      <c r="Z595" s="64">
        <f t="shared" si="9"/>
        <v>0</v>
      </c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15.75" customHeight="1">
      <c r="A596" s="90">
        <v>43867.291816087964</v>
      </c>
      <c r="B596" s="70">
        <f>Parâmetros!G585*0.04*46.0055</f>
        <v>29.829966200000001</v>
      </c>
      <c r="C596" s="85">
        <f t="shared" si="166"/>
        <v>29.829966200000001</v>
      </c>
      <c r="D596" s="89">
        <f t="shared" si="167"/>
        <v>5.9659932400000004</v>
      </c>
      <c r="E596" s="53" t="str">
        <f t="shared" si="168"/>
        <v>1</v>
      </c>
      <c r="F596" s="62">
        <f t="shared" si="169"/>
        <v>-124.915782955</v>
      </c>
      <c r="G596" s="53" t="str">
        <f t="shared" si="170"/>
        <v>0</v>
      </c>
      <c r="H596" s="62">
        <f t="shared" si="171"/>
        <v>-21.457891477499999</v>
      </c>
      <c r="I596" s="53" t="str">
        <f t="shared" si="172"/>
        <v>0</v>
      </c>
      <c r="J596" s="62">
        <f t="shared" si="173"/>
        <v>92.699465839259261</v>
      </c>
      <c r="K596" s="53" t="str">
        <f t="shared" si="174"/>
        <v>0</v>
      </c>
      <c r="L596" s="62">
        <f t="shared" si="175"/>
        <v>84.511408185882345</v>
      </c>
      <c r="M596" s="66" t="str">
        <f t="shared" si="176"/>
        <v>0</v>
      </c>
      <c r="N596" s="69">
        <f t="shared" si="177"/>
        <v>5.9659932400000004</v>
      </c>
      <c r="O596" s="70">
        <v>260</v>
      </c>
      <c r="P596" s="3"/>
      <c r="Q596" s="64" t="str">
        <f t="shared" si="0"/>
        <v>1</v>
      </c>
      <c r="R596" s="64">
        <f t="shared" si="1"/>
        <v>1</v>
      </c>
      <c r="S596" s="64" t="str">
        <f t="shared" si="2"/>
        <v>0</v>
      </c>
      <c r="T596" s="64">
        <f t="shared" si="3"/>
        <v>0</v>
      </c>
      <c r="U596" s="64" t="str">
        <f t="shared" si="4"/>
        <v>0</v>
      </c>
      <c r="V596" s="64">
        <f t="shared" si="5"/>
        <v>0</v>
      </c>
      <c r="W596" s="64" t="str">
        <f t="shared" si="6"/>
        <v>0</v>
      </c>
      <c r="X596" s="64">
        <f t="shared" si="7"/>
        <v>0</v>
      </c>
      <c r="Y596" s="64" t="str">
        <f t="shared" si="8"/>
        <v>0</v>
      </c>
      <c r="Z596" s="64">
        <f t="shared" si="9"/>
        <v>0</v>
      </c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15.75" customHeight="1">
      <c r="A597" s="90">
        <v>43867.333482812501</v>
      </c>
      <c r="B597" s="70">
        <f>Parâmetros!G586*0.04*46.0055</f>
        <v>31.1181202</v>
      </c>
      <c r="C597" s="85">
        <f t="shared" si="166"/>
        <v>31.1181202</v>
      </c>
      <c r="D597" s="89">
        <f t="shared" si="167"/>
        <v>6.2236240399999998</v>
      </c>
      <c r="E597" s="53" t="str">
        <f t="shared" si="168"/>
        <v>1</v>
      </c>
      <c r="F597" s="62">
        <f t="shared" si="169"/>
        <v>-123.65983280500001</v>
      </c>
      <c r="G597" s="53" t="str">
        <f t="shared" si="170"/>
        <v>0</v>
      </c>
      <c r="H597" s="62">
        <f t="shared" si="171"/>
        <v>-20.829916402500004</v>
      </c>
      <c r="I597" s="53" t="str">
        <f t="shared" si="172"/>
        <v>0</v>
      </c>
      <c r="J597" s="62">
        <f t="shared" si="173"/>
        <v>92.825100612098765</v>
      </c>
      <c r="K597" s="53" t="str">
        <f t="shared" si="174"/>
        <v>0</v>
      </c>
      <c r="L597" s="62">
        <f t="shared" si="175"/>
        <v>84.647800962352946</v>
      </c>
      <c r="M597" s="66" t="str">
        <f t="shared" si="176"/>
        <v>0</v>
      </c>
      <c r="N597" s="69">
        <f t="shared" si="177"/>
        <v>6.2236240399999998</v>
      </c>
      <c r="O597" s="70">
        <v>260</v>
      </c>
      <c r="P597" s="3"/>
      <c r="Q597" s="64" t="str">
        <f t="shared" si="0"/>
        <v>1</v>
      </c>
      <c r="R597" s="64">
        <f t="shared" si="1"/>
        <v>1</v>
      </c>
      <c r="S597" s="64" t="str">
        <f t="shared" si="2"/>
        <v>0</v>
      </c>
      <c r="T597" s="64">
        <f t="shared" si="3"/>
        <v>0</v>
      </c>
      <c r="U597" s="64" t="str">
        <f t="shared" si="4"/>
        <v>0</v>
      </c>
      <c r="V597" s="64">
        <f t="shared" si="5"/>
        <v>0</v>
      </c>
      <c r="W597" s="64" t="str">
        <f t="shared" si="6"/>
        <v>0</v>
      </c>
      <c r="X597" s="64">
        <f t="shared" si="7"/>
        <v>0</v>
      </c>
      <c r="Y597" s="64" t="str">
        <f t="shared" si="8"/>
        <v>0</v>
      </c>
      <c r="Z597" s="64">
        <f t="shared" si="9"/>
        <v>0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15.75" customHeight="1">
      <c r="A598" s="90">
        <v>43867.375149537038</v>
      </c>
      <c r="B598" s="70">
        <f>Parâmetros!G587*0.04*46.0055</f>
        <v>31.394153199999998</v>
      </c>
      <c r="C598" s="85">
        <f t="shared" si="166"/>
        <v>31.394153199999998</v>
      </c>
      <c r="D598" s="89">
        <f t="shared" si="167"/>
        <v>6.2788306399999989</v>
      </c>
      <c r="E598" s="53" t="str">
        <f t="shared" si="168"/>
        <v>1</v>
      </c>
      <c r="F598" s="62">
        <f t="shared" si="169"/>
        <v>-123.39070063</v>
      </c>
      <c r="G598" s="53" t="str">
        <f t="shared" si="170"/>
        <v>0</v>
      </c>
      <c r="H598" s="62">
        <f t="shared" si="171"/>
        <v>-20.695350314999999</v>
      </c>
      <c r="I598" s="53" t="str">
        <f t="shared" si="172"/>
        <v>0</v>
      </c>
      <c r="J598" s="62">
        <f t="shared" si="173"/>
        <v>92.852022349135808</v>
      </c>
      <c r="K598" s="53" t="str">
        <f t="shared" si="174"/>
        <v>0</v>
      </c>
      <c r="L598" s="62">
        <f t="shared" si="175"/>
        <v>84.677027985882333</v>
      </c>
      <c r="M598" s="66" t="str">
        <f t="shared" si="176"/>
        <v>0</v>
      </c>
      <c r="N598" s="69">
        <f t="shared" si="177"/>
        <v>6.2788306399999989</v>
      </c>
      <c r="O598" s="70">
        <v>260</v>
      </c>
      <c r="P598" s="3"/>
      <c r="Q598" s="64" t="str">
        <f t="shared" si="0"/>
        <v>1</v>
      </c>
      <c r="R598" s="64">
        <f t="shared" si="1"/>
        <v>1</v>
      </c>
      <c r="S598" s="64" t="str">
        <f t="shared" si="2"/>
        <v>0</v>
      </c>
      <c r="T598" s="64">
        <f t="shared" si="3"/>
        <v>0</v>
      </c>
      <c r="U598" s="64" t="str">
        <f t="shared" si="4"/>
        <v>0</v>
      </c>
      <c r="V598" s="64">
        <f t="shared" si="5"/>
        <v>0</v>
      </c>
      <c r="W598" s="64" t="str">
        <f t="shared" si="6"/>
        <v>0</v>
      </c>
      <c r="X598" s="64">
        <f t="shared" si="7"/>
        <v>0</v>
      </c>
      <c r="Y598" s="64" t="str">
        <f t="shared" si="8"/>
        <v>0</v>
      </c>
      <c r="Z598" s="64">
        <f t="shared" si="9"/>
        <v>0</v>
      </c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15.75" customHeight="1">
      <c r="A599" s="90">
        <v>43867.416816261575</v>
      </c>
      <c r="B599" s="70">
        <f>Parâmetros!G588*0.04*46.0055</f>
        <v>17.978949399999998</v>
      </c>
      <c r="C599" s="85">
        <f t="shared" si="166"/>
        <v>17.978949399999998</v>
      </c>
      <c r="D599" s="89">
        <f t="shared" si="167"/>
        <v>3.5957898799999994</v>
      </c>
      <c r="E599" s="53" t="str">
        <f t="shared" si="168"/>
        <v>1</v>
      </c>
      <c r="F599" s="62">
        <f t="shared" si="169"/>
        <v>-136.47052433500002</v>
      </c>
      <c r="G599" s="53" t="str">
        <f t="shared" si="170"/>
        <v>0</v>
      </c>
      <c r="H599" s="62">
        <f t="shared" si="171"/>
        <v>-27.235262167500011</v>
      </c>
      <c r="I599" s="53" t="str">
        <f t="shared" si="172"/>
        <v>0</v>
      </c>
      <c r="J599" s="62">
        <f t="shared" si="173"/>
        <v>91.5436259291358</v>
      </c>
      <c r="K599" s="53" t="str">
        <f t="shared" si="174"/>
        <v>0</v>
      </c>
      <c r="L599" s="62">
        <f t="shared" si="175"/>
        <v>83.256594642352937</v>
      </c>
      <c r="M599" s="66" t="str">
        <f t="shared" si="176"/>
        <v>0</v>
      </c>
      <c r="N599" s="69">
        <f t="shared" si="177"/>
        <v>3.5957898799999994</v>
      </c>
      <c r="O599" s="70">
        <v>260</v>
      </c>
      <c r="P599" s="3"/>
      <c r="Q599" s="64" t="str">
        <f t="shared" si="0"/>
        <v>1</v>
      </c>
      <c r="R599" s="64">
        <f t="shared" si="1"/>
        <v>1</v>
      </c>
      <c r="S599" s="64" t="str">
        <f t="shared" si="2"/>
        <v>0</v>
      </c>
      <c r="T599" s="64">
        <f t="shared" si="3"/>
        <v>0</v>
      </c>
      <c r="U599" s="64" t="str">
        <f t="shared" si="4"/>
        <v>0</v>
      </c>
      <c r="V599" s="64">
        <f t="shared" si="5"/>
        <v>0</v>
      </c>
      <c r="W599" s="64" t="str">
        <f t="shared" si="6"/>
        <v>0</v>
      </c>
      <c r="X599" s="64">
        <f t="shared" si="7"/>
        <v>0</v>
      </c>
      <c r="Y599" s="64" t="str">
        <f t="shared" si="8"/>
        <v>0</v>
      </c>
      <c r="Z599" s="64">
        <f t="shared" si="9"/>
        <v>0</v>
      </c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15.75" customHeight="1">
      <c r="A600" s="90">
        <v>43867.458482986112</v>
      </c>
      <c r="B600" s="70">
        <f>Parâmetros!G589*0.04*46.0055</f>
        <v>12.237463</v>
      </c>
      <c r="C600" s="85">
        <f t="shared" si="166"/>
        <v>12.237463</v>
      </c>
      <c r="D600" s="89">
        <f t="shared" si="167"/>
        <v>2.4474925999999999</v>
      </c>
      <c r="E600" s="53" t="str">
        <f t="shared" si="168"/>
        <v>1</v>
      </c>
      <c r="F600" s="62">
        <f t="shared" si="169"/>
        <v>-142.06847357500001</v>
      </c>
      <c r="G600" s="53" t="str">
        <f t="shared" si="170"/>
        <v>0</v>
      </c>
      <c r="H600" s="62">
        <f t="shared" si="171"/>
        <v>-30.034236787500006</v>
      </c>
      <c r="I600" s="53" t="str">
        <f t="shared" si="172"/>
        <v>0</v>
      </c>
      <c r="J600" s="62">
        <f t="shared" si="173"/>
        <v>90.983653798765431</v>
      </c>
      <c r="K600" s="53" t="str">
        <f t="shared" si="174"/>
        <v>0</v>
      </c>
      <c r="L600" s="62">
        <f t="shared" si="175"/>
        <v>82.648672552941179</v>
      </c>
      <c r="M600" s="66" t="str">
        <f t="shared" si="176"/>
        <v>0</v>
      </c>
      <c r="N600" s="69">
        <f t="shared" si="177"/>
        <v>2.4474925999999999</v>
      </c>
      <c r="O600" s="70">
        <v>260</v>
      </c>
      <c r="P600" s="3"/>
      <c r="Q600" s="64" t="str">
        <f t="shared" si="0"/>
        <v>1</v>
      </c>
      <c r="R600" s="64">
        <f t="shared" si="1"/>
        <v>1</v>
      </c>
      <c r="S600" s="64" t="str">
        <f t="shared" si="2"/>
        <v>0</v>
      </c>
      <c r="T600" s="64">
        <f t="shared" si="3"/>
        <v>0</v>
      </c>
      <c r="U600" s="64" t="str">
        <f t="shared" si="4"/>
        <v>0</v>
      </c>
      <c r="V600" s="64">
        <f t="shared" si="5"/>
        <v>0</v>
      </c>
      <c r="W600" s="64" t="str">
        <f t="shared" si="6"/>
        <v>0</v>
      </c>
      <c r="X600" s="64">
        <f t="shared" si="7"/>
        <v>0</v>
      </c>
      <c r="Y600" s="64" t="str">
        <f t="shared" si="8"/>
        <v>0</v>
      </c>
      <c r="Z600" s="64">
        <f t="shared" si="9"/>
        <v>0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15.75" customHeight="1">
      <c r="A601" s="90">
        <v>43867.50014971065</v>
      </c>
      <c r="B601" s="70">
        <f>Parâmetros!G590*0.04*46.0055</f>
        <v>11.759005799999999</v>
      </c>
      <c r="C601" s="85">
        <f t="shared" si="166"/>
        <v>11.759005799999999</v>
      </c>
      <c r="D601" s="89">
        <f t="shared" si="167"/>
        <v>2.3518011599999995</v>
      </c>
      <c r="E601" s="53" t="str">
        <f t="shared" si="168"/>
        <v>1</v>
      </c>
      <c r="F601" s="62">
        <f t="shared" si="169"/>
        <v>-142.53496934500001</v>
      </c>
      <c r="G601" s="53" t="str">
        <f t="shared" si="170"/>
        <v>0</v>
      </c>
      <c r="H601" s="62">
        <f t="shared" si="171"/>
        <v>-30.267484672500004</v>
      </c>
      <c r="I601" s="53" t="str">
        <f t="shared" si="172"/>
        <v>0</v>
      </c>
      <c r="J601" s="62">
        <f t="shared" si="173"/>
        <v>90.936989454567907</v>
      </c>
      <c r="K601" s="53" t="str">
        <f t="shared" si="174"/>
        <v>0</v>
      </c>
      <c r="L601" s="62">
        <f t="shared" si="175"/>
        <v>82.598012378823526</v>
      </c>
      <c r="M601" s="66" t="str">
        <f t="shared" si="176"/>
        <v>0</v>
      </c>
      <c r="N601" s="69">
        <f t="shared" si="177"/>
        <v>2.3518011599999995</v>
      </c>
      <c r="O601" s="70">
        <v>260</v>
      </c>
      <c r="P601" s="3"/>
      <c r="Q601" s="64" t="str">
        <f t="shared" si="0"/>
        <v>1</v>
      </c>
      <c r="R601" s="64">
        <f t="shared" si="1"/>
        <v>1</v>
      </c>
      <c r="S601" s="64" t="str">
        <f t="shared" si="2"/>
        <v>0</v>
      </c>
      <c r="T601" s="64">
        <f t="shared" si="3"/>
        <v>0</v>
      </c>
      <c r="U601" s="64" t="str">
        <f t="shared" si="4"/>
        <v>0</v>
      </c>
      <c r="V601" s="64">
        <f t="shared" si="5"/>
        <v>0</v>
      </c>
      <c r="W601" s="64" t="str">
        <f t="shared" si="6"/>
        <v>0</v>
      </c>
      <c r="X601" s="64">
        <f t="shared" si="7"/>
        <v>0</v>
      </c>
      <c r="Y601" s="64" t="str">
        <f t="shared" si="8"/>
        <v>0</v>
      </c>
      <c r="Z601" s="64">
        <f t="shared" si="9"/>
        <v>0</v>
      </c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15.75" customHeight="1">
      <c r="A602" s="90">
        <v>43867.541816435187</v>
      </c>
      <c r="B602" s="70"/>
      <c r="C602" s="85"/>
      <c r="D602" s="89"/>
      <c r="E602" s="53"/>
      <c r="F602" s="62"/>
      <c r="G602" s="53"/>
      <c r="H602" s="62"/>
      <c r="I602" s="53"/>
      <c r="J602" s="62"/>
      <c r="K602" s="53"/>
      <c r="L602" s="62"/>
      <c r="M602" s="66"/>
      <c r="N602" s="69"/>
      <c r="O602" s="70">
        <v>260</v>
      </c>
      <c r="P602" s="3"/>
      <c r="Q602" s="64" t="str">
        <f t="shared" si="0"/>
        <v>1</v>
      </c>
      <c r="R602" s="64">
        <f t="shared" si="1"/>
        <v>1</v>
      </c>
      <c r="S602" s="64" t="str">
        <f t="shared" si="2"/>
        <v>0</v>
      </c>
      <c r="T602" s="64">
        <f t="shared" si="3"/>
        <v>0</v>
      </c>
      <c r="U602" s="64" t="str">
        <f t="shared" si="4"/>
        <v>0</v>
      </c>
      <c r="V602" s="64">
        <f t="shared" si="5"/>
        <v>0</v>
      </c>
      <c r="W602" s="64" t="str">
        <f t="shared" si="6"/>
        <v>0</v>
      </c>
      <c r="X602" s="64">
        <f t="shared" si="7"/>
        <v>0</v>
      </c>
      <c r="Y602" s="64" t="str">
        <f t="shared" si="8"/>
        <v>0</v>
      </c>
      <c r="Z602" s="64">
        <f t="shared" si="9"/>
        <v>0</v>
      </c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15.75" customHeight="1">
      <c r="A603" s="90">
        <v>43867.583483159724</v>
      </c>
      <c r="B603" s="70">
        <f>Parâmetros!G592*0.04*46.0055</f>
        <v>13.985671999999999</v>
      </c>
      <c r="C603" s="85">
        <f t="shared" ref="C603:C621" si="178">B603</f>
        <v>13.985671999999999</v>
      </c>
      <c r="D603" s="89">
        <f t="shared" ref="D603:D621" si="179">(((C603-$B$4)/($B$5-$B$4))*($B$7-$B$6))+$B$6</f>
        <v>2.7971344</v>
      </c>
      <c r="E603" s="53" t="str">
        <f t="shared" ref="E603:E621" si="180">IF(AND(D603&lt;=40,D603&gt;=0),"1","0")</f>
        <v>1</v>
      </c>
      <c r="F603" s="62">
        <f t="shared" ref="F603:F621" si="181">(((C603-$C$4)/($C$5-$C$4))*($C$7-$C$6))+$C$6</f>
        <v>-140.36396980000001</v>
      </c>
      <c r="G603" s="53" t="str">
        <f t="shared" ref="G603:G621" si="182">IF(AND(F603&lt;=80,F603&gt;41),"1","0")</f>
        <v>0</v>
      </c>
      <c r="H603" s="62">
        <f t="shared" ref="H603:H621" si="183">(((C603-$D$4)/($D$5-$D$4))*($D$7-$D$6))+$D$6</f>
        <v>-29.181984900000003</v>
      </c>
      <c r="I603" s="53" t="str">
        <f t="shared" ref="I603:I621" si="184">IF(AND(H603&lt;=120,H603&gt;81),"1","0")</f>
        <v>0</v>
      </c>
      <c r="J603" s="62">
        <f t="shared" ref="J603:J621" si="185">(((C603-$E$4)/($E$5-$E$4))*($E$7-$E$6))+$E$6</f>
        <v>91.15415813333334</v>
      </c>
      <c r="K603" s="53" t="str">
        <f t="shared" ref="K603:K621" si="186">IF(AND(J603&lt;=200,J603&gt;121),"1","0")</f>
        <v>0</v>
      </c>
      <c r="L603" s="62">
        <f t="shared" ref="L603:L621" si="187">(((C603-$F$4)/($F$5-$F$4))*($F$7-$F$6))+$F$6</f>
        <v>82.833777035294119</v>
      </c>
      <c r="M603" s="66" t="str">
        <f t="shared" ref="M603:M621" si="188">IF(AND(L603&lt;999,L603&gt;201),"1","0")</f>
        <v>0</v>
      </c>
      <c r="N603" s="69">
        <f t="shared" ref="N603:N621" si="189">(D603*E603)+(F603*G603)+(H603*I603)+(J603*K603)+(L603*M603)</f>
        <v>2.7971344</v>
      </c>
      <c r="O603" s="70">
        <v>260</v>
      </c>
      <c r="P603" s="3"/>
      <c r="Q603" s="64" t="str">
        <f t="shared" si="0"/>
        <v>1</v>
      </c>
      <c r="R603" s="64">
        <f t="shared" si="1"/>
        <v>1</v>
      </c>
      <c r="S603" s="64" t="str">
        <f t="shared" si="2"/>
        <v>0</v>
      </c>
      <c r="T603" s="64">
        <f t="shared" si="3"/>
        <v>0</v>
      </c>
      <c r="U603" s="64" t="str">
        <f t="shared" si="4"/>
        <v>0</v>
      </c>
      <c r="V603" s="64">
        <f t="shared" si="5"/>
        <v>0</v>
      </c>
      <c r="W603" s="64" t="str">
        <f t="shared" si="6"/>
        <v>0</v>
      </c>
      <c r="X603" s="64">
        <f t="shared" si="7"/>
        <v>0</v>
      </c>
      <c r="Y603" s="64" t="str">
        <f t="shared" si="8"/>
        <v>0</v>
      </c>
      <c r="Z603" s="64">
        <f t="shared" si="9"/>
        <v>0</v>
      </c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15.75" customHeight="1">
      <c r="A604" s="90">
        <v>43867.625149884261</v>
      </c>
      <c r="B604" s="70">
        <f>Parâmetros!G593*0.04*46.0055</f>
        <v>10.12121</v>
      </c>
      <c r="C604" s="85">
        <f t="shared" si="178"/>
        <v>10.12121</v>
      </c>
      <c r="D604" s="89">
        <f t="shared" si="179"/>
        <v>2.0242420000000001</v>
      </c>
      <c r="E604" s="53" t="str">
        <f t="shared" si="180"/>
        <v>1</v>
      </c>
      <c r="F604" s="62">
        <f t="shared" si="181"/>
        <v>-144.13182025</v>
      </c>
      <c r="G604" s="53" t="str">
        <f t="shared" si="182"/>
        <v>0</v>
      </c>
      <c r="H604" s="62">
        <f t="shared" si="183"/>
        <v>-31.065910125000002</v>
      </c>
      <c r="I604" s="53" t="str">
        <f t="shared" si="184"/>
        <v>0</v>
      </c>
      <c r="J604" s="62">
        <f t="shared" si="185"/>
        <v>90.777253814814813</v>
      </c>
      <c r="K604" s="53" t="str">
        <f t="shared" si="186"/>
        <v>0</v>
      </c>
      <c r="L604" s="62">
        <f t="shared" si="187"/>
        <v>82.42459870588236</v>
      </c>
      <c r="M604" s="66" t="str">
        <f t="shared" si="188"/>
        <v>0</v>
      </c>
      <c r="N604" s="69">
        <f t="shared" si="189"/>
        <v>2.0242420000000001</v>
      </c>
      <c r="O604" s="70">
        <v>260</v>
      </c>
      <c r="P604" s="3"/>
      <c r="Q604" s="64" t="str">
        <f t="shared" si="0"/>
        <v>1</v>
      </c>
      <c r="R604" s="64">
        <f t="shared" si="1"/>
        <v>1</v>
      </c>
      <c r="S604" s="64" t="str">
        <f t="shared" si="2"/>
        <v>0</v>
      </c>
      <c r="T604" s="64">
        <f t="shared" si="3"/>
        <v>0</v>
      </c>
      <c r="U604" s="64" t="str">
        <f t="shared" si="4"/>
        <v>0</v>
      </c>
      <c r="V604" s="64">
        <f t="shared" si="5"/>
        <v>0</v>
      </c>
      <c r="W604" s="64" t="str">
        <f t="shared" si="6"/>
        <v>0</v>
      </c>
      <c r="X604" s="64">
        <f t="shared" si="7"/>
        <v>0</v>
      </c>
      <c r="Y604" s="64" t="str">
        <f t="shared" si="8"/>
        <v>0</v>
      </c>
      <c r="Z604" s="64">
        <f t="shared" si="9"/>
        <v>0</v>
      </c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15.75" customHeight="1">
      <c r="A605" s="90">
        <v>43867.666816608798</v>
      </c>
      <c r="B605" s="70">
        <f>Parâmetros!G594*0.04*46.0055</f>
        <v>11.998234399999998</v>
      </c>
      <c r="C605" s="85">
        <f t="shared" si="178"/>
        <v>11.998234399999998</v>
      </c>
      <c r="D605" s="89">
        <f t="shared" si="179"/>
        <v>2.3996468799999997</v>
      </c>
      <c r="E605" s="53" t="str">
        <f t="shared" si="180"/>
        <v>1</v>
      </c>
      <c r="F605" s="62">
        <f t="shared" si="181"/>
        <v>-142.30172146000001</v>
      </c>
      <c r="G605" s="53" t="str">
        <f t="shared" si="182"/>
        <v>0</v>
      </c>
      <c r="H605" s="62">
        <f t="shared" si="183"/>
        <v>-30.150860730000005</v>
      </c>
      <c r="I605" s="53" t="str">
        <f t="shared" si="184"/>
        <v>0</v>
      </c>
      <c r="J605" s="62">
        <f t="shared" si="185"/>
        <v>90.960321626666669</v>
      </c>
      <c r="K605" s="53" t="str">
        <f t="shared" si="186"/>
        <v>0</v>
      </c>
      <c r="L605" s="62">
        <f t="shared" si="187"/>
        <v>82.623342465882359</v>
      </c>
      <c r="M605" s="66" t="str">
        <f t="shared" si="188"/>
        <v>0</v>
      </c>
      <c r="N605" s="69">
        <f t="shared" si="189"/>
        <v>2.3996468799999997</v>
      </c>
      <c r="O605" s="70">
        <v>260</v>
      </c>
      <c r="P605" s="3"/>
      <c r="Q605" s="64" t="str">
        <f t="shared" si="0"/>
        <v>1</v>
      </c>
      <c r="R605" s="64">
        <f t="shared" si="1"/>
        <v>1</v>
      </c>
      <c r="S605" s="64" t="str">
        <f t="shared" si="2"/>
        <v>0</v>
      </c>
      <c r="T605" s="64">
        <f t="shared" si="3"/>
        <v>0</v>
      </c>
      <c r="U605" s="64" t="str">
        <f t="shared" si="4"/>
        <v>0</v>
      </c>
      <c r="V605" s="64">
        <f t="shared" si="5"/>
        <v>0</v>
      </c>
      <c r="W605" s="64" t="str">
        <f t="shared" si="6"/>
        <v>0</v>
      </c>
      <c r="X605" s="64">
        <f t="shared" si="7"/>
        <v>0</v>
      </c>
      <c r="Y605" s="64" t="str">
        <f t="shared" si="8"/>
        <v>0</v>
      </c>
      <c r="Z605" s="64">
        <f t="shared" si="9"/>
        <v>0</v>
      </c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15.75" customHeight="1">
      <c r="A606" s="90">
        <v>43867.708483333336</v>
      </c>
      <c r="B606" s="70">
        <f>Parâmetros!G595*0.04*46.0055</f>
        <v>11.206939800000001</v>
      </c>
      <c r="C606" s="85">
        <f t="shared" si="178"/>
        <v>11.206939800000001</v>
      </c>
      <c r="D606" s="89">
        <f t="shared" si="179"/>
        <v>2.24138796</v>
      </c>
      <c r="E606" s="53" t="str">
        <f t="shared" si="180"/>
        <v>1</v>
      </c>
      <c r="F606" s="62">
        <f t="shared" si="181"/>
        <v>-143.073233695</v>
      </c>
      <c r="G606" s="53" t="str">
        <f t="shared" si="182"/>
        <v>0</v>
      </c>
      <c r="H606" s="62">
        <f t="shared" si="183"/>
        <v>-30.536616847499999</v>
      </c>
      <c r="I606" s="53" t="str">
        <f t="shared" si="184"/>
        <v>0</v>
      </c>
      <c r="J606" s="62">
        <f t="shared" si="185"/>
        <v>90.883145980493822</v>
      </c>
      <c r="K606" s="53" t="str">
        <f t="shared" si="186"/>
        <v>0</v>
      </c>
      <c r="L606" s="62">
        <f t="shared" si="187"/>
        <v>82.539558331764724</v>
      </c>
      <c r="M606" s="66" t="str">
        <f t="shared" si="188"/>
        <v>0</v>
      </c>
      <c r="N606" s="69">
        <f t="shared" si="189"/>
        <v>2.24138796</v>
      </c>
      <c r="O606" s="70">
        <v>260</v>
      </c>
      <c r="P606" s="3"/>
      <c r="Q606" s="64" t="str">
        <f t="shared" si="0"/>
        <v>1</v>
      </c>
      <c r="R606" s="64">
        <f t="shared" si="1"/>
        <v>1</v>
      </c>
      <c r="S606" s="64" t="str">
        <f t="shared" si="2"/>
        <v>0</v>
      </c>
      <c r="T606" s="64">
        <f t="shared" si="3"/>
        <v>0</v>
      </c>
      <c r="U606" s="64" t="str">
        <f t="shared" si="4"/>
        <v>0</v>
      </c>
      <c r="V606" s="64">
        <f t="shared" si="5"/>
        <v>0</v>
      </c>
      <c r="W606" s="64" t="str">
        <f t="shared" si="6"/>
        <v>0</v>
      </c>
      <c r="X606" s="64">
        <f t="shared" si="7"/>
        <v>0</v>
      </c>
      <c r="Y606" s="64" t="str">
        <f t="shared" si="8"/>
        <v>0</v>
      </c>
      <c r="Z606" s="64">
        <f t="shared" si="9"/>
        <v>0</v>
      </c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15.75" customHeight="1">
      <c r="A607" s="90">
        <v>43867.750150057873</v>
      </c>
      <c r="B607" s="70">
        <f>Parâmetros!G596*0.04*46.0055</f>
        <v>19.6167452</v>
      </c>
      <c r="C607" s="85">
        <f t="shared" si="178"/>
        <v>19.6167452</v>
      </c>
      <c r="D607" s="89">
        <f t="shared" si="179"/>
        <v>3.9233490399999997</v>
      </c>
      <c r="E607" s="53" t="str">
        <f t="shared" si="180"/>
        <v>1</v>
      </c>
      <c r="F607" s="62">
        <f t="shared" si="181"/>
        <v>-134.87367343</v>
      </c>
      <c r="G607" s="53" t="str">
        <f t="shared" si="182"/>
        <v>0</v>
      </c>
      <c r="H607" s="62">
        <f t="shared" si="183"/>
        <v>-26.436836714999998</v>
      </c>
      <c r="I607" s="53" t="str">
        <f t="shared" si="184"/>
        <v>0</v>
      </c>
      <c r="J607" s="62">
        <f t="shared" si="185"/>
        <v>91.703361568888894</v>
      </c>
      <c r="K607" s="53" t="str">
        <f t="shared" si="186"/>
        <v>0</v>
      </c>
      <c r="L607" s="62">
        <f t="shared" si="187"/>
        <v>83.430008315294117</v>
      </c>
      <c r="M607" s="66" t="str">
        <f t="shared" si="188"/>
        <v>0</v>
      </c>
      <c r="N607" s="69">
        <f t="shared" si="189"/>
        <v>3.9233490399999997</v>
      </c>
      <c r="O607" s="70">
        <v>260</v>
      </c>
      <c r="P607" s="3"/>
      <c r="Q607" s="64" t="str">
        <f t="shared" si="0"/>
        <v>1</v>
      </c>
      <c r="R607" s="64">
        <f t="shared" si="1"/>
        <v>1</v>
      </c>
      <c r="S607" s="64" t="str">
        <f t="shared" si="2"/>
        <v>0</v>
      </c>
      <c r="T607" s="64">
        <f t="shared" si="3"/>
        <v>0</v>
      </c>
      <c r="U607" s="64" t="str">
        <f t="shared" si="4"/>
        <v>0</v>
      </c>
      <c r="V607" s="64">
        <f t="shared" si="5"/>
        <v>0</v>
      </c>
      <c r="W607" s="64" t="str">
        <f t="shared" si="6"/>
        <v>0</v>
      </c>
      <c r="X607" s="64">
        <f t="shared" si="7"/>
        <v>0</v>
      </c>
      <c r="Y607" s="64" t="str">
        <f t="shared" si="8"/>
        <v>0</v>
      </c>
      <c r="Z607" s="64">
        <f t="shared" si="9"/>
        <v>0</v>
      </c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15.75" customHeight="1">
      <c r="A608" s="90">
        <v>43867.79181678241</v>
      </c>
      <c r="B608" s="70">
        <f>Parâmetros!G597*0.04*46.0055</f>
        <v>27.051233999999997</v>
      </c>
      <c r="C608" s="85">
        <f t="shared" si="178"/>
        <v>27.051233999999997</v>
      </c>
      <c r="D608" s="89">
        <f t="shared" si="179"/>
        <v>5.4102467999999995</v>
      </c>
      <c r="E608" s="53" t="str">
        <f t="shared" si="180"/>
        <v>1</v>
      </c>
      <c r="F608" s="62">
        <f t="shared" si="181"/>
        <v>-127.62504685000002</v>
      </c>
      <c r="G608" s="53" t="str">
        <f t="shared" si="182"/>
        <v>0</v>
      </c>
      <c r="H608" s="62">
        <f t="shared" si="183"/>
        <v>-22.812523425000009</v>
      </c>
      <c r="I608" s="53" t="str">
        <f t="shared" si="184"/>
        <v>0</v>
      </c>
      <c r="J608" s="62">
        <f t="shared" si="185"/>
        <v>92.428453686419758</v>
      </c>
      <c r="K608" s="53" t="str">
        <f t="shared" si="186"/>
        <v>0</v>
      </c>
      <c r="L608" s="62">
        <f t="shared" si="187"/>
        <v>84.21718948235295</v>
      </c>
      <c r="M608" s="66" t="str">
        <f t="shared" si="188"/>
        <v>0</v>
      </c>
      <c r="N608" s="69">
        <f t="shared" si="189"/>
        <v>5.4102467999999995</v>
      </c>
      <c r="O608" s="70">
        <v>260</v>
      </c>
      <c r="P608" s="3"/>
      <c r="Q608" s="64" t="str">
        <f t="shared" si="0"/>
        <v>1</v>
      </c>
      <c r="R608" s="64">
        <f t="shared" si="1"/>
        <v>1</v>
      </c>
      <c r="S608" s="64" t="str">
        <f t="shared" si="2"/>
        <v>0</v>
      </c>
      <c r="T608" s="64">
        <f t="shared" si="3"/>
        <v>0</v>
      </c>
      <c r="U608" s="64" t="str">
        <f t="shared" si="4"/>
        <v>0</v>
      </c>
      <c r="V608" s="64">
        <f t="shared" si="5"/>
        <v>0</v>
      </c>
      <c r="W608" s="64" t="str">
        <f t="shared" si="6"/>
        <v>0</v>
      </c>
      <c r="X608" s="64">
        <f t="shared" si="7"/>
        <v>0</v>
      </c>
      <c r="Y608" s="64" t="str">
        <f t="shared" si="8"/>
        <v>0</v>
      </c>
      <c r="Z608" s="64">
        <f t="shared" si="9"/>
        <v>0</v>
      </c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15.75" customHeight="1">
      <c r="A609" s="90">
        <v>43867.833483506947</v>
      </c>
      <c r="B609" s="70">
        <f>Parâmetros!G598*0.04*46.0055</f>
        <v>36.289138399999999</v>
      </c>
      <c r="C609" s="85">
        <f t="shared" si="178"/>
        <v>36.289138399999999</v>
      </c>
      <c r="D609" s="89">
        <f t="shared" si="179"/>
        <v>7.2578276800000001</v>
      </c>
      <c r="E609" s="53" t="str">
        <f t="shared" si="180"/>
        <v>1</v>
      </c>
      <c r="F609" s="62">
        <f t="shared" si="181"/>
        <v>-118.61809005999999</v>
      </c>
      <c r="G609" s="53" t="str">
        <f t="shared" si="182"/>
        <v>0</v>
      </c>
      <c r="H609" s="62">
        <f t="shared" si="183"/>
        <v>-18.309045029999993</v>
      </c>
      <c r="I609" s="53" t="str">
        <f t="shared" si="184"/>
        <v>0</v>
      </c>
      <c r="J609" s="62">
        <f t="shared" si="185"/>
        <v>93.32943448592593</v>
      </c>
      <c r="K609" s="53" t="str">
        <f t="shared" si="186"/>
        <v>0</v>
      </c>
      <c r="L609" s="62">
        <f t="shared" si="187"/>
        <v>85.195320536470575</v>
      </c>
      <c r="M609" s="66" t="str">
        <f t="shared" si="188"/>
        <v>0</v>
      </c>
      <c r="N609" s="69">
        <f t="shared" si="189"/>
        <v>7.2578276800000001</v>
      </c>
      <c r="O609" s="70">
        <v>260</v>
      </c>
      <c r="P609" s="3"/>
      <c r="Q609" s="64" t="str">
        <f t="shared" si="0"/>
        <v>1</v>
      </c>
      <c r="R609" s="64">
        <f t="shared" si="1"/>
        <v>1</v>
      </c>
      <c r="S609" s="64" t="str">
        <f t="shared" si="2"/>
        <v>0</v>
      </c>
      <c r="T609" s="64">
        <f t="shared" si="3"/>
        <v>0</v>
      </c>
      <c r="U609" s="64" t="str">
        <f t="shared" si="4"/>
        <v>0</v>
      </c>
      <c r="V609" s="64">
        <f t="shared" si="5"/>
        <v>0</v>
      </c>
      <c r="W609" s="64" t="str">
        <f t="shared" si="6"/>
        <v>0</v>
      </c>
      <c r="X609" s="64">
        <f t="shared" si="7"/>
        <v>0</v>
      </c>
      <c r="Y609" s="64" t="str">
        <f t="shared" si="8"/>
        <v>0</v>
      </c>
      <c r="Z609" s="64">
        <f t="shared" si="9"/>
        <v>0</v>
      </c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15.75" customHeight="1">
      <c r="A610" s="90">
        <v>43867.875150231484</v>
      </c>
      <c r="B610" s="70">
        <f>Parâmetros!G599*0.04*46.0055</f>
        <v>37.264454999999998</v>
      </c>
      <c r="C610" s="85">
        <f t="shared" si="178"/>
        <v>37.264454999999998</v>
      </c>
      <c r="D610" s="89">
        <f t="shared" si="179"/>
        <v>7.4528909999999993</v>
      </c>
      <c r="E610" s="53" t="str">
        <f t="shared" si="180"/>
        <v>1</v>
      </c>
      <c r="F610" s="62">
        <f t="shared" si="181"/>
        <v>-117.66715637499999</v>
      </c>
      <c r="G610" s="53" t="str">
        <f t="shared" si="182"/>
        <v>0</v>
      </c>
      <c r="H610" s="62">
        <f t="shared" si="183"/>
        <v>-17.833578187499995</v>
      </c>
      <c r="I610" s="53" t="str">
        <f t="shared" si="184"/>
        <v>0</v>
      </c>
      <c r="J610" s="62">
        <f t="shared" si="185"/>
        <v>93.424557956790125</v>
      </c>
      <c r="K610" s="53" t="str">
        <f t="shared" si="186"/>
        <v>0</v>
      </c>
      <c r="L610" s="62">
        <f t="shared" si="187"/>
        <v>85.298589352941178</v>
      </c>
      <c r="M610" s="66" t="str">
        <f t="shared" si="188"/>
        <v>0</v>
      </c>
      <c r="N610" s="69">
        <f t="shared" si="189"/>
        <v>7.4528909999999993</v>
      </c>
      <c r="O610" s="70">
        <v>260</v>
      </c>
      <c r="P610" s="3"/>
      <c r="Q610" s="64" t="str">
        <f t="shared" si="0"/>
        <v>1</v>
      </c>
      <c r="R610" s="64">
        <f t="shared" si="1"/>
        <v>1</v>
      </c>
      <c r="S610" s="64" t="str">
        <f t="shared" si="2"/>
        <v>0</v>
      </c>
      <c r="T610" s="64">
        <f t="shared" si="3"/>
        <v>0</v>
      </c>
      <c r="U610" s="64" t="str">
        <f t="shared" si="4"/>
        <v>0</v>
      </c>
      <c r="V610" s="64">
        <f t="shared" si="5"/>
        <v>0</v>
      </c>
      <c r="W610" s="64" t="str">
        <f t="shared" si="6"/>
        <v>0</v>
      </c>
      <c r="X610" s="64">
        <f t="shared" si="7"/>
        <v>0</v>
      </c>
      <c r="Y610" s="64" t="str">
        <f t="shared" si="8"/>
        <v>0</v>
      </c>
      <c r="Z610" s="64">
        <f t="shared" si="9"/>
        <v>0</v>
      </c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15.75" customHeight="1">
      <c r="A611" s="90">
        <v>43867.916816956022</v>
      </c>
      <c r="B611" s="70">
        <f>Parâmetros!G600*0.04*46.0055</f>
        <v>45.471836199999998</v>
      </c>
      <c r="C611" s="85">
        <f t="shared" si="178"/>
        <v>45.471836199999998</v>
      </c>
      <c r="D611" s="89">
        <f t="shared" si="179"/>
        <v>9.0943672400000004</v>
      </c>
      <c r="E611" s="53" t="str">
        <f t="shared" si="180"/>
        <v>1</v>
      </c>
      <c r="F611" s="62">
        <f t="shared" si="181"/>
        <v>-109.664959705</v>
      </c>
      <c r="G611" s="53" t="str">
        <f t="shared" si="182"/>
        <v>0</v>
      </c>
      <c r="H611" s="62">
        <f t="shared" si="183"/>
        <v>-13.832479852500001</v>
      </c>
      <c r="I611" s="53" t="str">
        <f t="shared" si="184"/>
        <v>0</v>
      </c>
      <c r="J611" s="62">
        <f t="shared" si="185"/>
        <v>94.225030938024688</v>
      </c>
      <c r="K611" s="53" t="str">
        <f t="shared" si="186"/>
        <v>0</v>
      </c>
      <c r="L611" s="62">
        <f t="shared" si="187"/>
        <v>86.167606185882377</v>
      </c>
      <c r="M611" s="66" t="str">
        <f t="shared" si="188"/>
        <v>0</v>
      </c>
      <c r="N611" s="69">
        <f t="shared" si="189"/>
        <v>9.0943672400000004</v>
      </c>
      <c r="O611" s="70">
        <v>260</v>
      </c>
      <c r="P611" s="3"/>
      <c r="Q611" s="64" t="str">
        <f t="shared" si="0"/>
        <v>1</v>
      </c>
      <c r="R611" s="64">
        <f t="shared" si="1"/>
        <v>1</v>
      </c>
      <c r="S611" s="64" t="str">
        <f t="shared" si="2"/>
        <v>0</v>
      </c>
      <c r="T611" s="64">
        <f t="shared" si="3"/>
        <v>0</v>
      </c>
      <c r="U611" s="64" t="str">
        <f t="shared" si="4"/>
        <v>0</v>
      </c>
      <c r="V611" s="64">
        <f t="shared" si="5"/>
        <v>0</v>
      </c>
      <c r="W611" s="64" t="str">
        <f t="shared" si="6"/>
        <v>0</v>
      </c>
      <c r="X611" s="64">
        <f t="shared" si="7"/>
        <v>0</v>
      </c>
      <c r="Y611" s="64" t="str">
        <f t="shared" si="8"/>
        <v>0</v>
      </c>
      <c r="Z611" s="64">
        <f t="shared" si="9"/>
        <v>0</v>
      </c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15.75" customHeight="1">
      <c r="A612" s="90">
        <v>43867.958483680559</v>
      </c>
      <c r="B612" s="70">
        <f>Parâmetros!G601*0.04*46.0055</f>
        <v>46.5207616</v>
      </c>
      <c r="C612" s="85">
        <f t="shared" si="178"/>
        <v>46.5207616</v>
      </c>
      <c r="D612" s="89">
        <f t="shared" si="179"/>
        <v>9.30415232</v>
      </c>
      <c r="E612" s="53" t="str">
        <f t="shared" si="180"/>
        <v>1</v>
      </c>
      <c r="F612" s="62">
        <f t="shared" si="181"/>
        <v>-108.64225743999998</v>
      </c>
      <c r="G612" s="53" t="str">
        <f t="shared" si="182"/>
        <v>0</v>
      </c>
      <c r="H612" s="62">
        <f t="shared" si="183"/>
        <v>-13.321128720000004</v>
      </c>
      <c r="I612" s="53" t="str">
        <f t="shared" si="184"/>
        <v>0</v>
      </c>
      <c r="J612" s="62">
        <f t="shared" si="185"/>
        <v>94.32733353876543</v>
      </c>
      <c r="K612" s="53" t="str">
        <f t="shared" si="186"/>
        <v>0</v>
      </c>
      <c r="L612" s="62">
        <f t="shared" si="187"/>
        <v>86.278668875294116</v>
      </c>
      <c r="M612" s="66" t="str">
        <f t="shared" si="188"/>
        <v>0</v>
      </c>
      <c r="N612" s="69">
        <f t="shared" si="189"/>
        <v>9.30415232</v>
      </c>
      <c r="O612" s="70">
        <v>260</v>
      </c>
      <c r="P612" s="3"/>
      <c r="Q612" s="64" t="str">
        <f t="shared" si="0"/>
        <v>1</v>
      </c>
      <c r="R612" s="64">
        <f t="shared" si="1"/>
        <v>1</v>
      </c>
      <c r="S612" s="64" t="str">
        <f t="shared" si="2"/>
        <v>0</v>
      </c>
      <c r="T612" s="64">
        <f t="shared" si="3"/>
        <v>0</v>
      </c>
      <c r="U612" s="64" t="str">
        <f t="shared" si="4"/>
        <v>0</v>
      </c>
      <c r="V612" s="64">
        <f t="shared" si="5"/>
        <v>0</v>
      </c>
      <c r="W612" s="64" t="str">
        <f t="shared" si="6"/>
        <v>0</v>
      </c>
      <c r="X612" s="64">
        <f t="shared" si="7"/>
        <v>0</v>
      </c>
      <c r="Y612" s="64" t="str">
        <f t="shared" si="8"/>
        <v>0</v>
      </c>
      <c r="Z612" s="64">
        <f t="shared" si="9"/>
        <v>0</v>
      </c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15.75" customHeight="1">
      <c r="A613" s="90">
        <v>43868.000150405096</v>
      </c>
      <c r="B613" s="70">
        <f>Parâmetros!G602*0.04*46.0055</f>
        <v>35.6634636</v>
      </c>
      <c r="C613" s="85">
        <f t="shared" si="178"/>
        <v>35.6634636</v>
      </c>
      <c r="D613" s="89">
        <f t="shared" si="179"/>
        <v>7.1326927199999997</v>
      </c>
      <c r="E613" s="53" t="str">
        <f t="shared" si="180"/>
        <v>1</v>
      </c>
      <c r="F613" s="62">
        <f t="shared" si="181"/>
        <v>-119.22812299</v>
      </c>
      <c r="G613" s="53" t="str">
        <f t="shared" si="182"/>
        <v>0</v>
      </c>
      <c r="H613" s="62">
        <f t="shared" si="183"/>
        <v>-18.614061495000001</v>
      </c>
      <c r="I613" s="53" t="str">
        <f t="shared" si="184"/>
        <v>0</v>
      </c>
      <c r="J613" s="62">
        <f t="shared" si="185"/>
        <v>93.268411881975311</v>
      </c>
      <c r="K613" s="53" t="str">
        <f t="shared" si="186"/>
        <v>0</v>
      </c>
      <c r="L613" s="62">
        <f t="shared" si="187"/>
        <v>85.12907261647058</v>
      </c>
      <c r="M613" s="66" t="str">
        <f t="shared" si="188"/>
        <v>0</v>
      </c>
      <c r="N613" s="69">
        <f t="shared" si="189"/>
        <v>7.1326927199999997</v>
      </c>
      <c r="O613" s="70">
        <v>260</v>
      </c>
      <c r="P613" s="3"/>
      <c r="Q613" s="64" t="str">
        <f t="shared" si="0"/>
        <v>1</v>
      </c>
      <c r="R613" s="64">
        <f t="shared" si="1"/>
        <v>1</v>
      </c>
      <c r="S613" s="64" t="str">
        <f t="shared" si="2"/>
        <v>0</v>
      </c>
      <c r="T613" s="64">
        <f t="shared" si="3"/>
        <v>0</v>
      </c>
      <c r="U613" s="64" t="str">
        <f t="shared" si="4"/>
        <v>0</v>
      </c>
      <c r="V613" s="64">
        <f t="shared" si="5"/>
        <v>0</v>
      </c>
      <c r="W613" s="64" t="str">
        <f t="shared" si="6"/>
        <v>0</v>
      </c>
      <c r="X613" s="64">
        <f t="shared" si="7"/>
        <v>0</v>
      </c>
      <c r="Y613" s="64" t="str">
        <f t="shared" si="8"/>
        <v>0</v>
      </c>
      <c r="Z613" s="64">
        <f t="shared" si="9"/>
        <v>0</v>
      </c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15.75" customHeight="1">
      <c r="A614" s="90">
        <v>43868.041817129626</v>
      </c>
      <c r="B614" s="70">
        <f>Parâmetros!G603*0.04*46.0055</f>
        <v>29.590737599999997</v>
      </c>
      <c r="C614" s="85">
        <f t="shared" si="178"/>
        <v>29.590737599999997</v>
      </c>
      <c r="D614" s="89">
        <f t="shared" si="179"/>
        <v>5.9181475199999989</v>
      </c>
      <c r="E614" s="53" t="str">
        <f t="shared" si="180"/>
        <v>1</v>
      </c>
      <c r="F614" s="62">
        <f t="shared" si="181"/>
        <v>-125.14903083999997</v>
      </c>
      <c r="G614" s="53" t="str">
        <f t="shared" si="182"/>
        <v>0</v>
      </c>
      <c r="H614" s="62">
        <f t="shared" si="183"/>
        <v>-21.574515419999983</v>
      </c>
      <c r="I614" s="53" t="str">
        <f t="shared" si="184"/>
        <v>0</v>
      </c>
      <c r="J614" s="62">
        <f t="shared" si="185"/>
        <v>92.676133667160485</v>
      </c>
      <c r="K614" s="53" t="str">
        <f t="shared" si="186"/>
        <v>0</v>
      </c>
      <c r="L614" s="62">
        <f t="shared" si="187"/>
        <v>84.486078098823526</v>
      </c>
      <c r="M614" s="66" t="str">
        <f t="shared" si="188"/>
        <v>0</v>
      </c>
      <c r="N614" s="69">
        <f t="shared" si="189"/>
        <v>5.9181475199999989</v>
      </c>
      <c r="O614" s="70">
        <v>260</v>
      </c>
      <c r="P614" s="3"/>
      <c r="Q614" s="64" t="str">
        <f t="shared" si="0"/>
        <v>1</v>
      </c>
      <c r="R614" s="64">
        <f t="shared" si="1"/>
        <v>1</v>
      </c>
      <c r="S614" s="64" t="str">
        <f t="shared" si="2"/>
        <v>0</v>
      </c>
      <c r="T614" s="64">
        <f t="shared" si="3"/>
        <v>0</v>
      </c>
      <c r="U614" s="64" t="str">
        <f t="shared" si="4"/>
        <v>0</v>
      </c>
      <c r="V614" s="64">
        <f t="shared" si="5"/>
        <v>0</v>
      </c>
      <c r="W614" s="64" t="str">
        <f t="shared" si="6"/>
        <v>0</v>
      </c>
      <c r="X614" s="64">
        <f t="shared" si="7"/>
        <v>0</v>
      </c>
      <c r="Y614" s="64" t="str">
        <f t="shared" si="8"/>
        <v>0</v>
      </c>
      <c r="Z614" s="64">
        <f t="shared" si="9"/>
        <v>0</v>
      </c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15.75" customHeight="1">
      <c r="A615" s="90">
        <v>43868.083483854163</v>
      </c>
      <c r="B615" s="70">
        <f>Parâmetros!G604*0.04*46.0055</f>
        <v>30.860489399999995</v>
      </c>
      <c r="C615" s="85">
        <f t="shared" si="178"/>
        <v>30.860489399999995</v>
      </c>
      <c r="D615" s="89">
        <f t="shared" si="179"/>
        <v>6.172097879999999</v>
      </c>
      <c r="E615" s="53" t="str">
        <f t="shared" si="180"/>
        <v>1</v>
      </c>
      <c r="F615" s="62">
        <f t="shared" si="181"/>
        <v>-123.91102283499998</v>
      </c>
      <c r="G615" s="53" t="str">
        <f t="shared" si="182"/>
        <v>0</v>
      </c>
      <c r="H615" s="62">
        <f t="shared" si="183"/>
        <v>-20.955511417499991</v>
      </c>
      <c r="I615" s="53" t="str">
        <f t="shared" si="184"/>
        <v>0</v>
      </c>
      <c r="J615" s="62">
        <f t="shared" si="185"/>
        <v>92.79997365753087</v>
      </c>
      <c r="K615" s="53" t="str">
        <f t="shared" si="186"/>
        <v>0</v>
      </c>
      <c r="L615" s="62">
        <f t="shared" si="187"/>
        <v>84.620522407058829</v>
      </c>
      <c r="M615" s="66" t="str">
        <f t="shared" si="188"/>
        <v>0</v>
      </c>
      <c r="N615" s="69">
        <f t="shared" si="189"/>
        <v>6.172097879999999</v>
      </c>
      <c r="O615" s="70">
        <v>260</v>
      </c>
      <c r="P615" s="3"/>
      <c r="Q615" s="64" t="str">
        <f t="shared" si="0"/>
        <v>1</v>
      </c>
      <c r="R615" s="64">
        <f t="shared" si="1"/>
        <v>1</v>
      </c>
      <c r="S615" s="64" t="str">
        <f t="shared" si="2"/>
        <v>0</v>
      </c>
      <c r="T615" s="64">
        <f t="shared" si="3"/>
        <v>0</v>
      </c>
      <c r="U615" s="64" t="str">
        <f t="shared" si="4"/>
        <v>0</v>
      </c>
      <c r="V615" s="64">
        <f t="shared" si="5"/>
        <v>0</v>
      </c>
      <c r="W615" s="64" t="str">
        <f t="shared" si="6"/>
        <v>0</v>
      </c>
      <c r="X615" s="64">
        <f t="shared" si="7"/>
        <v>0</v>
      </c>
      <c r="Y615" s="64" t="str">
        <f t="shared" si="8"/>
        <v>0</v>
      </c>
      <c r="Z615" s="64">
        <f t="shared" si="9"/>
        <v>0</v>
      </c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15.75" customHeight="1">
      <c r="A616" s="90">
        <v>43868.1251505787</v>
      </c>
      <c r="B616" s="70">
        <f>Parâmetros!G605*0.04*46.0055</f>
        <v>30.198010199999999</v>
      </c>
      <c r="C616" s="85">
        <f t="shared" si="178"/>
        <v>30.198010199999999</v>
      </c>
      <c r="D616" s="89">
        <f t="shared" si="179"/>
        <v>6.0396020399999992</v>
      </c>
      <c r="E616" s="53" t="str">
        <f t="shared" si="180"/>
        <v>1</v>
      </c>
      <c r="F616" s="62">
        <f t="shared" si="181"/>
        <v>-124.55694005500001</v>
      </c>
      <c r="G616" s="53" t="str">
        <f t="shared" si="182"/>
        <v>0</v>
      </c>
      <c r="H616" s="62">
        <f t="shared" si="183"/>
        <v>-21.278470027500006</v>
      </c>
      <c r="I616" s="53" t="str">
        <f t="shared" si="184"/>
        <v>0</v>
      </c>
      <c r="J616" s="62">
        <f t="shared" si="185"/>
        <v>92.735361488641971</v>
      </c>
      <c r="K616" s="53" t="str">
        <f t="shared" si="186"/>
        <v>0</v>
      </c>
      <c r="L616" s="62">
        <f t="shared" si="187"/>
        <v>84.550377550588237</v>
      </c>
      <c r="M616" s="66" t="str">
        <f t="shared" si="188"/>
        <v>0</v>
      </c>
      <c r="N616" s="69">
        <f t="shared" si="189"/>
        <v>6.0396020399999992</v>
      </c>
      <c r="O616" s="70">
        <v>260</v>
      </c>
      <c r="P616" s="3"/>
      <c r="Q616" s="64" t="str">
        <f t="shared" si="0"/>
        <v>1</v>
      </c>
      <c r="R616" s="64">
        <f t="shared" si="1"/>
        <v>1</v>
      </c>
      <c r="S616" s="64" t="str">
        <f t="shared" si="2"/>
        <v>0</v>
      </c>
      <c r="T616" s="64">
        <f t="shared" si="3"/>
        <v>0</v>
      </c>
      <c r="U616" s="64" t="str">
        <f t="shared" si="4"/>
        <v>0</v>
      </c>
      <c r="V616" s="64">
        <f t="shared" si="5"/>
        <v>0</v>
      </c>
      <c r="W616" s="64" t="str">
        <f t="shared" si="6"/>
        <v>0</v>
      </c>
      <c r="X616" s="64">
        <f t="shared" si="7"/>
        <v>0</v>
      </c>
      <c r="Y616" s="64" t="str">
        <f t="shared" si="8"/>
        <v>0</v>
      </c>
      <c r="Z616" s="64">
        <f t="shared" si="9"/>
        <v>0</v>
      </c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15.75" customHeight="1">
      <c r="A617" s="90">
        <v>43868.166817303238</v>
      </c>
      <c r="B617" s="70">
        <f>Parâmetros!G606*0.04*46.0055</f>
        <v>27.640104399999998</v>
      </c>
      <c r="C617" s="85">
        <f t="shared" si="178"/>
        <v>27.640104399999998</v>
      </c>
      <c r="D617" s="89">
        <f t="shared" si="179"/>
        <v>5.5280208799999997</v>
      </c>
      <c r="E617" s="53" t="str">
        <f t="shared" si="180"/>
        <v>1</v>
      </c>
      <c r="F617" s="62">
        <f t="shared" si="181"/>
        <v>-127.05089821000001</v>
      </c>
      <c r="G617" s="53" t="str">
        <f t="shared" si="182"/>
        <v>0</v>
      </c>
      <c r="H617" s="62">
        <f t="shared" si="183"/>
        <v>-22.525449105000007</v>
      </c>
      <c r="I617" s="53" t="str">
        <f t="shared" si="184"/>
        <v>0</v>
      </c>
      <c r="J617" s="62">
        <f t="shared" si="185"/>
        <v>92.485886725432096</v>
      </c>
      <c r="K617" s="53" t="str">
        <f t="shared" si="186"/>
        <v>0</v>
      </c>
      <c r="L617" s="62">
        <f t="shared" si="187"/>
        <v>84.279540465882334</v>
      </c>
      <c r="M617" s="66" t="str">
        <f t="shared" si="188"/>
        <v>0</v>
      </c>
      <c r="N617" s="69">
        <f t="shared" si="189"/>
        <v>5.5280208799999997</v>
      </c>
      <c r="O617" s="70">
        <v>260</v>
      </c>
      <c r="P617" s="3"/>
      <c r="Q617" s="64" t="str">
        <f t="shared" si="0"/>
        <v>1</v>
      </c>
      <c r="R617" s="64">
        <f t="shared" si="1"/>
        <v>1</v>
      </c>
      <c r="S617" s="64" t="str">
        <f t="shared" si="2"/>
        <v>0</v>
      </c>
      <c r="T617" s="64">
        <f t="shared" si="3"/>
        <v>0</v>
      </c>
      <c r="U617" s="64" t="str">
        <f t="shared" si="4"/>
        <v>0</v>
      </c>
      <c r="V617" s="64">
        <f t="shared" si="5"/>
        <v>0</v>
      </c>
      <c r="W617" s="64" t="str">
        <f t="shared" si="6"/>
        <v>0</v>
      </c>
      <c r="X617" s="64">
        <f t="shared" si="7"/>
        <v>0</v>
      </c>
      <c r="Y617" s="64" t="str">
        <f t="shared" si="8"/>
        <v>0</v>
      </c>
      <c r="Z617" s="64">
        <f t="shared" si="9"/>
        <v>0</v>
      </c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15.75" customHeight="1">
      <c r="A618" s="90">
        <v>43868.208484027775</v>
      </c>
      <c r="B618" s="70">
        <f>Parâmetros!G607*0.04*46.0055</f>
        <v>25.505449199999997</v>
      </c>
      <c r="C618" s="85">
        <f t="shared" si="178"/>
        <v>25.505449199999997</v>
      </c>
      <c r="D618" s="89">
        <f t="shared" si="179"/>
        <v>5.1010898399999993</v>
      </c>
      <c r="E618" s="53" t="str">
        <f t="shared" si="180"/>
        <v>1</v>
      </c>
      <c r="F618" s="62">
        <f t="shared" si="181"/>
        <v>-129.13218703000001</v>
      </c>
      <c r="G618" s="53" t="str">
        <f t="shared" si="182"/>
        <v>0</v>
      </c>
      <c r="H618" s="62">
        <f t="shared" si="183"/>
        <v>-23.566093515000006</v>
      </c>
      <c r="I618" s="53" t="str">
        <f t="shared" si="184"/>
        <v>0</v>
      </c>
      <c r="J618" s="62">
        <f t="shared" si="185"/>
        <v>92.277691959012344</v>
      </c>
      <c r="K618" s="53" t="str">
        <f t="shared" si="186"/>
        <v>0</v>
      </c>
      <c r="L618" s="62">
        <f t="shared" si="187"/>
        <v>84.053518150588232</v>
      </c>
      <c r="M618" s="66" t="str">
        <f t="shared" si="188"/>
        <v>0</v>
      </c>
      <c r="N618" s="69">
        <f t="shared" si="189"/>
        <v>5.1010898399999993</v>
      </c>
      <c r="O618" s="70">
        <v>260</v>
      </c>
      <c r="P618" s="3"/>
      <c r="Q618" s="64" t="str">
        <f t="shared" si="0"/>
        <v>1</v>
      </c>
      <c r="R618" s="64">
        <f t="shared" si="1"/>
        <v>1</v>
      </c>
      <c r="S618" s="64" t="str">
        <f t="shared" si="2"/>
        <v>0</v>
      </c>
      <c r="T618" s="64">
        <f t="shared" si="3"/>
        <v>0</v>
      </c>
      <c r="U618" s="64" t="str">
        <f t="shared" si="4"/>
        <v>0</v>
      </c>
      <c r="V618" s="64">
        <f t="shared" si="5"/>
        <v>0</v>
      </c>
      <c r="W618" s="64" t="str">
        <f t="shared" si="6"/>
        <v>0</v>
      </c>
      <c r="X618" s="64">
        <f t="shared" si="7"/>
        <v>0</v>
      </c>
      <c r="Y618" s="64" t="str">
        <f t="shared" si="8"/>
        <v>0</v>
      </c>
      <c r="Z618" s="64">
        <f t="shared" si="9"/>
        <v>0</v>
      </c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15.75" customHeight="1">
      <c r="A619" s="90">
        <v>43868.250150752312</v>
      </c>
      <c r="B619" s="70">
        <f>Parâmetros!G608*0.04*46.0055</f>
        <v>27.069636200000001</v>
      </c>
      <c r="C619" s="85">
        <f t="shared" si="178"/>
        <v>27.069636200000001</v>
      </c>
      <c r="D619" s="89">
        <f t="shared" si="179"/>
        <v>5.4139272400000005</v>
      </c>
      <c r="E619" s="53" t="str">
        <f t="shared" si="180"/>
        <v>1</v>
      </c>
      <c r="F619" s="62">
        <f t="shared" si="181"/>
        <v>-127.60710470500001</v>
      </c>
      <c r="G619" s="53" t="str">
        <f t="shared" si="182"/>
        <v>0</v>
      </c>
      <c r="H619" s="62">
        <f t="shared" si="183"/>
        <v>-22.803552352500006</v>
      </c>
      <c r="I619" s="53" t="str">
        <f t="shared" si="184"/>
        <v>0</v>
      </c>
      <c r="J619" s="62">
        <f t="shared" si="185"/>
        <v>92.430248468888891</v>
      </c>
      <c r="K619" s="53" t="str">
        <f t="shared" si="186"/>
        <v>0</v>
      </c>
      <c r="L619" s="62">
        <f t="shared" si="187"/>
        <v>84.219137950588234</v>
      </c>
      <c r="M619" s="66" t="str">
        <f t="shared" si="188"/>
        <v>0</v>
      </c>
      <c r="N619" s="69">
        <f t="shared" si="189"/>
        <v>5.4139272400000005</v>
      </c>
      <c r="O619" s="70">
        <v>260</v>
      </c>
      <c r="P619" s="3"/>
      <c r="Q619" s="64" t="str">
        <f t="shared" si="0"/>
        <v>1</v>
      </c>
      <c r="R619" s="64">
        <f t="shared" si="1"/>
        <v>1</v>
      </c>
      <c r="S619" s="64" t="str">
        <f t="shared" si="2"/>
        <v>0</v>
      </c>
      <c r="T619" s="64">
        <f t="shared" si="3"/>
        <v>0</v>
      </c>
      <c r="U619" s="64" t="str">
        <f t="shared" si="4"/>
        <v>0</v>
      </c>
      <c r="V619" s="64">
        <f t="shared" si="5"/>
        <v>0</v>
      </c>
      <c r="W619" s="64" t="str">
        <f t="shared" si="6"/>
        <v>0</v>
      </c>
      <c r="X619" s="64">
        <f t="shared" si="7"/>
        <v>0</v>
      </c>
      <c r="Y619" s="64" t="str">
        <f t="shared" si="8"/>
        <v>0</v>
      </c>
      <c r="Z619" s="64">
        <f t="shared" si="9"/>
        <v>0</v>
      </c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15.75" customHeight="1">
      <c r="A620" s="90">
        <v>43868.291817476849</v>
      </c>
      <c r="B620" s="70">
        <f>Parâmetros!G609*0.04*46.0055</f>
        <v>32.700709400000001</v>
      </c>
      <c r="C620" s="85">
        <f t="shared" si="178"/>
        <v>32.700709400000001</v>
      </c>
      <c r="D620" s="89">
        <f t="shared" si="179"/>
        <v>6.5401418800000002</v>
      </c>
      <c r="E620" s="53" t="str">
        <f t="shared" si="180"/>
        <v>1</v>
      </c>
      <c r="F620" s="62">
        <f t="shared" si="181"/>
        <v>-122.116808335</v>
      </c>
      <c r="G620" s="53" t="str">
        <f t="shared" si="182"/>
        <v>0</v>
      </c>
      <c r="H620" s="62">
        <f t="shared" si="183"/>
        <v>-20.058404167500001</v>
      </c>
      <c r="I620" s="53" t="str">
        <f t="shared" si="184"/>
        <v>0</v>
      </c>
      <c r="J620" s="62">
        <f t="shared" si="185"/>
        <v>92.979451904444446</v>
      </c>
      <c r="K620" s="53" t="str">
        <f t="shared" si="186"/>
        <v>0</v>
      </c>
      <c r="L620" s="62">
        <f t="shared" si="187"/>
        <v>84.815369230588232</v>
      </c>
      <c r="M620" s="66" t="str">
        <f t="shared" si="188"/>
        <v>0</v>
      </c>
      <c r="N620" s="69">
        <f t="shared" si="189"/>
        <v>6.5401418800000002</v>
      </c>
      <c r="O620" s="70">
        <v>260</v>
      </c>
      <c r="P620" s="3"/>
      <c r="Q620" s="64" t="str">
        <f t="shared" si="0"/>
        <v>1</v>
      </c>
      <c r="R620" s="64">
        <f t="shared" si="1"/>
        <v>1</v>
      </c>
      <c r="S620" s="64" t="str">
        <f t="shared" si="2"/>
        <v>0</v>
      </c>
      <c r="T620" s="64">
        <f t="shared" si="3"/>
        <v>0</v>
      </c>
      <c r="U620" s="64" t="str">
        <f t="shared" si="4"/>
        <v>0</v>
      </c>
      <c r="V620" s="64">
        <f t="shared" si="5"/>
        <v>0</v>
      </c>
      <c r="W620" s="64" t="str">
        <f t="shared" si="6"/>
        <v>0</v>
      </c>
      <c r="X620" s="64">
        <f t="shared" si="7"/>
        <v>0</v>
      </c>
      <c r="Y620" s="64" t="str">
        <f t="shared" si="8"/>
        <v>0</v>
      </c>
      <c r="Z620" s="64">
        <f t="shared" si="9"/>
        <v>0</v>
      </c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15.75" customHeight="1">
      <c r="A621" s="90">
        <v>43868.333484201386</v>
      </c>
      <c r="B621" s="70">
        <f>Parâmetros!G610*0.04*46.0055</f>
        <v>32.314263199999992</v>
      </c>
      <c r="C621" s="85">
        <f t="shared" si="178"/>
        <v>32.314263199999992</v>
      </c>
      <c r="D621" s="89">
        <f t="shared" si="179"/>
        <v>6.4628526399999986</v>
      </c>
      <c r="E621" s="53" t="str">
        <f t="shared" si="180"/>
        <v>1</v>
      </c>
      <c r="F621" s="62">
        <f t="shared" si="181"/>
        <v>-122.49359337999999</v>
      </c>
      <c r="G621" s="53" t="str">
        <f t="shared" si="182"/>
        <v>0</v>
      </c>
      <c r="H621" s="62">
        <f t="shared" si="183"/>
        <v>-20.246796689999996</v>
      </c>
      <c r="I621" s="53" t="str">
        <f t="shared" si="184"/>
        <v>0</v>
      </c>
      <c r="J621" s="62">
        <f t="shared" si="185"/>
        <v>92.941761472592589</v>
      </c>
      <c r="K621" s="53" t="str">
        <f t="shared" si="186"/>
        <v>0</v>
      </c>
      <c r="L621" s="62">
        <f t="shared" si="187"/>
        <v>84.774451397647042</v>
      </c>
      <c r="M621" s="66" t="str">
        <f t="shared" si="188"/>
        <v>0</v>
      </c>
      <c r="N621" s="69">
        <f t="shared" si="189"/>
        <v>6.4628526399999986</v>
      </c>
      <c r="O621" s="70">
        <v>260</v>
      </c>
      <c r="P621" s="3"/>
      <c r="Q621" s="64" t="str">
        <f t="shared" si="0"/>
        <v>1</v>
      </c>
      <c r="R621" s="64">
        <f t="shared" si="1"/>
        <v>1</v>
      </c>
      <c r="S621" s="64" t="str">
        <f t="shared" si="2"/>
        <v>0</v>
      </c>
      <c r="T621" s="64">
        <f t="shared" si="3"/>
        <v>0</v>
      </c>
      <c r="U621" s="64" t="str">
        <f t="shared" si="4"/>
        <v>0</v>
      </c>
      <c r="V621" s="64">
        <f t="shared" si="5"/>
        <v>0</v>
      </c>
      <c r="W621" s="64" t="str">
        <f t="shared" si="6"/>
        <v>0</v>
      </c>
      <c r="X621" s="64">
        <f t="shared" si="7"/>
        <v>0</v>
      </c>
      <c r="Y621" s="64" t="str">
        <f t="shared" si="8"/>
        <v>0</v>
      </c>
      <c r="Z621" s="64">
        <f t="shared" si="9"/>
        <v>0</v>
      </c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15.75" customHeight="1">
      <c r="A622" s="90">
        <v>43868.375150925924</v>
      </c>
      <c r="B622" s="70"/>
      <c r="C622" s="85"/>
      <c r="D622" s="89"/>
      <c r="E622" s="53"/>
      <c r="F622" s="62"/>
      <c r="G622" s="53"/>
      <c r="H622" s="62"/>
      <c r="I622" s="53"/>
      <c r="J622" s="62"/>
      <c r="K622" s="53"/>
      <c r="L622" s="62"/>
      <c r="M622" s="66"/>
      <c r="N622" s="69"/>
      <c r="O622" s="70">
        <v>260</v>
      </c>
      <c r="P622" s="3"/>
      <c r="Q622" s="64" t="str">
        <f t="shared" si="0"/>
        <v>1</v>
      </c>
      <c r="R622" s="64">
        <f t="shared" si="1"/>
        <v>1</v>
      </c>
      <c r="S622" s="64" t="str">
        <f t="shared" si="2"/>
        <v>0</v>
      </c>
      <c r="T622" s="64">
        <f t="shared" si="3"/>
        <v>0</v>
      </c>
      <c r="U622" s="64" t="str">
        <f t="shared" si="4"/>
        <v>0</v>
      </c>
      <c r="V622" s="64">
        <f t="shared" si="5"/>
        <v>0</v>
      </c>
      <c r="W622" s="64" t="str">
        <f t="shared" si="6"/>
        <v>0</v>
      </c>
      <c r="X622" s="64">
        <f t="shared" si="7"/>
        <v>0</v>
      </c>
      <c r="Y622" s="64" t="str">
        <f t="shared" si="8"/>
        <v>0</v>
      </c>
      <c r="Z622" s="64">
        <f t="shared" si="9"/>
        <v>0</v>
      </c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15.75" customHeight="1">
      <c r="A623" s="90">
        <v>43868.416817650461</v>
      </c>
      <c r="B623" s="70">
        <f>Parâmetros!G612*0.04*46.0055</f>
        <v>16.746001999999997</v>
      </c>
      <c r="C623" s="85">
        <f t="shared" ref="C623:C756" si="190">B623</f>
        <v>16.746001999999997</v>
      </c>
      <c r="D623" s="89">
        <f t="shared" ref="D623:D756" si="191">(((C623-$B$4)/($B$5-$B$4))*($B$7-$B$6))+$B$6</f>
        <v>3.3492003999999991</v>
      </c>
      <c r="E623" s="53" t="str">
        <f t="shared" ref="E623:E756" si="192">IF(AND(D623&lt;=40,D623&gt;=0),"1","0")</f>
        <v>1</v>
      </c>
      <c r="F623" s="62">
        <f t="shared" ref="F623:F756" si="193">(((C623-$C$4)/($C$5-$C$4))*($C$7-$C$6))+$C$6</f>
        <v>-137.67264804999999</v>
      </c>
      <c r="G623" s="53" t="str">
        <f t="shared" ref="G623:G756" si="194">IF(AND(F623&lt;=80,F623&gt;41),"1","0")</f>
        <v>0</v>
      </c>
      <c r="H623" s="62">
        <f t="shared" ref="H623:H756" si="195">(((C623-$D$4)/($D$5-$D$4))*($D$7-$D$6))+$D$6</f>
        <v>-27.836324024999996</v>
      </c>
      <c r="I623" s="53" t="str">
        <f t="shared" ref="I623:I756" si="196">IF(AND(H623&lt;=120,H623&gt;81),"1","0")</f>
        <v>0</v>
      </c>
      <c r="J623" s="62">
        <f t="shared" ref="J623:J756" si="197">(((C623-$E$4)/($E$5-$E$4))*($E$7-$E$6))+$E$6</f>
        <v>91.42337550370371</v>
      </c>
      <c r="K623" s="53" t="str">
        <f t="shared" ref="K623:K756" si="198">IF(AND(J623&lt;=200,J623&gt;121),"1","0")</f>
        <v>0</v>
      </c>
      <c r="L623" s="62">
        <f t="shared" ref="L623:L756" si="199">(((C623-$F$4)/($F$5-$F$4))*($F$7-$F$6))+$F$6</f>
        <v>83.126047270588245</v>
      </c>
      <c r="M623" s="66" t="str">
        <f t="shared" ref="M623:M756" si="200">IF(AND(L623&lt;999,L623&gt;201),"1","0")</f>
        <v>0</v>
      </c>
      <c r="N623" s="69">
        <f t="shared" ref="N623:N756" si="201">(D623*E623)+(F623*G623)+(H623*I623)+(J623*K623)+(L623*M623)</f>
        <v>3.3492003999999991</v>
      </c>
      <c r="O623" s="70">
        <v>260</v>
      </c>
      <c r="P623" s="3"/>
      <c r="Q623" s="64" t="str">
        <f t="shared" si="0"/>
        <v>1</v>
      </c>
      <c r="R623" s="64">
        <f t="shared" si="1"/>
        <v>1</v>
      </c>
      <c r="S623" s="64" t="str">
        <f t="shared" si="2"/>
        <v>0</v>
      </c>
      <c r="T623" s="64">
        <f t="shared" si="3"/>
        <v>0</v>
      </c>
      <c r="U623" s="64" t="str">
        <f t="shared" si="4"/>
        <v>0</v>
      </c>
      <c r="V623" s="64">
        <f t="shared" si="5"/>
        <v>0</v>
      </c>
      <c r="W623" s="64" t="str">
        <f t="shared" si="6"/>
        <v>0</v>
      </c>
      <c r="X623" s="64">
        <f t="shared" si="7"/>
        <v>0</v>
      </c>
      <c r="Y623" s="64" t="str">
        <f t="shared" si="8"/>
        <v>0</v>
      </c>
      <c r="Z623" s="64">
        <f t="shared" si="9"/>
        <v>0</v>
      </c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15.75" customHeight="1">
      <c r="A624" s="90">
        <v>43868.458484374998</v>
      </c>
      <c r="B624" s="70">
        <f>Parâmetros!G613*0.04*46.0055</f>
        <v>11.887821199999999</v>
      </c>
      <c r="C624" s="85">
        <f t="shared" si="190"/>
        <v>11.887821199999999</v>
      </c>
      <c r="D624" s="89">
        <f t="shared" si="191"/>
        <v>2.3775642399999999</v>
      </c>
      <c r="E624" s="53" t="str">
        <f t="shared" si="192"/>
        <v>1</v>
      </c>
      <c r="F624" s="62">
        <f t="shared" si="193"/>
        <v>-142.40937433000002</v>
      </c>
      <c r="G624" s="53" t="str">
        <f t="shared" si="194"/>
        <v>0</v>
      </c>
      <c r="H624" s="62">
        <f t="shared" si="195"/>
        <v>-30.20468716500001</v>
      </c>
      <c r="I624" s="53" t="str">
        <f t="shared" si="196"/>
        <v>0</v>
      </c>
      <c r="J624" s="62">
        <f t="shared" si="197"/>
        <v>90.949552931851855</v>
      </c>
      <c r="K624" s="53" t="str">
        <f t="shared" si="198"/>
        <v>0</v>
      </c>
      <c r="L624" s="62">
        <f t="shared" si="199"/>
        <v>82.611651656470571</v>
      </c>
      <c r="M624" s="66" t="str">
        <f t="shared" si="200"/>
        <v>0</v>
      </c>
      <c r="N624" s="69">
        <f t="shared" si="201"/>
        <v>2.3775642399999999</v>
      </c>
      <c r="O624" s="70">
        <v>260</v>
      </c>
      <c r="P624" s="3"/>
      <c r="Q624" s="64" t="str">
        <f t="shared" si="0"/>
        <v>1</v>
      </c>
      <c r="R624" s="64">
        <f t="shared" si="1"/>
        <v>1</v>
      </c>
      <c r="S624" s="64" t="str">
        <f t="shared" si="2"/>
        <v>0</v>
      </c>
      <c r="T624" s="64">
        <f t="shared" si="3"/>
        <v>0</v>
      </c>
      <c r="U624" s="64" t="str">
        <f t="shared" si="4"/>
        <v>0</v>
      </c>
      <c r="V624" s="64">
        <f t="shared" si="5"/>
        <v>0</v>
      </c>
      <c r="W624" s="64" t="str">
        <f t="shared" si="6"/>
        <v>0</v>
      </c>
      <c r="X624" s="64">
        <f t="shared" si="7"/>
        <v>0</v>
      </c>
      <c r="Y624" s="64" t="str">
        <f t="shared" si="8"/>
        <v>0</v>
      </c>
      <c r="Z624" s="64">
        <f t="shared" si="9"/>
        <v>0</v>
      </c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15.75" customHeight="1">
      <c r="A625" s="90">
        <v>43868.500151099535</v>
      </c>
      <c r="B625" s="70">
        <f>Parâmetros!G614*0.04*46.0055</f>
        <v>11.427766200000001</v>
      </c>
      <c r="C625" s="85">
        <f t="shared" si="190"/>
        <v>11.427766200000001</v>
      </c>
      <c r="D625" s="89">
        <f t="shared" si="191"/>
        <v>2.28555324</v>
      </c>
      <c r="E625" s="53" t="str">
        <f t="shared" si="192"/>
        <v>1</v>
      </c>
      <c r="F625" s="62">
        <f t="shared" si="193"/>
        <v>-142.85792795500001</v>
      </c>
      <c r="G625" s="53" t="str">
        <f t="shared" si="194"/>
        <v>0</v>
      </c>
      <c r="H625" s="62">
        <f t="shared" si="195"/>
        <v>-30.428963977500004</v>
      </c>
      <c r="I625" s="53" t="str">
        <f t="shared" si="196"/>
        <v>0</v>
      </c>
      <c r="J625" s="62">
        <f t="shared" si="197"/>
        <v>90.90468337012345</v>
      </c>
      <c r="K625" s="53" t="str">
        <f t="shared" si="198"/>
        <v>0</v>
      </c>
      <c r="L625" s="62">
        <f t="shared" si="199"/>
        <v>82.56293995058823</v>
      </c>
      <c r="M625" s="66" t="str">
        <f t="shared" si="200"/>
        <v>0</v>
      </c>
      <c r="N625" s="69">
        <f t="shared" si="201"/>
        <v>2.28555324</v>
      </c>
      <c r="O625" s="70">
        <v>260</v>
      </c>
      <c r="P625" s="3"/>
      <c r="Q625" s="64" t="str">
        <f t="shared" si="0"/>
        <v>1</v>
      </c>
      <c r="R625" s="64">
        <f t="shared" si="1"/>
        <v>1</v>
      </c>
      <c r="S625" s="64" t="str">
        <f t="shared" si="2"/>
        <v>0</v>
      </c>
      <c r="T625" s="64">
        <f t="shared" si="3"/>
        <v>0</v>
      </c>
      <c r="U625" s="64" t="str">
        <f t="shared" si="4"/>
        <v>0</v>
      </c>
      <c r="V625" s="64">
        <f t="shared" si="5"/>
        <v>0</v>
      </c>
      <c r="W625" s="64" t="str">
        <f t="shared" si="6"/>
        <v>0</v>
      </c>
      <c r="X625" s="64">
        <f t="shared" si="7"/>
        <v>0</v>
      </c>
      <c r="Y625" s="64" t="str">
        <f t="shared" si="8"/>
        <v>0</v>
      </c>
      <c r="Z625" s="64">
        <f t="shared" si="9"/>
        <v>0</v>
      </c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15.75" customHeight="1">
      <c r="A626" s="90">
        <v>43868.541817824072</v>
      </c>
      <c r="B626" s="70">
        <f>Parâmetros!G615*0.04*46.0055</f>
        <v>10.213220999999999</v>
      </c>
      <c r="C626" s="85">
        <f t="shared" si="190"/>
        <v>10.213220999999999</v>
      </c>
      <c r="D626" s="89">
        <f t="shared" si="191"/>
        <v>2.0426441999999998</v>
      </c>
      <c r="E626" s="53" t="str">
        <f t="shared" si="192"/>
        <v>1</v>
      </c>
      <c r="F626" s="62">
        <f t="shared" si="193"/>
        <v>-144.042109525</v>
      </c>
      <c r="G626" s="53" t="str">
        <f t="shared" si="194"/>
        <v>0</v>
      </c>
      <c r="H626" s="62">
        <f t="shared" si="195"/>
        <v>-31.0210547625</v>
      </c>
      <c r="I626" s="53" t="str">
        <f t="shared" si="196"/>
        <v>0</v>
      </c>
      <c r="J626" s="62">
        <f t="shared" si="197"/>
        <v>90.786227727160494</v>
      </c>
      <c r="K626" s="53" t="str">
        <f t="shared" si="198"/>
        <v>0</v>
      </c>
      <c r="L626" s="62">
        <f t="shared" si="199"/>
        <v>82.434341047058822</v>
      </c>
      <c r="M626" s="66" t="str">
        <f t="shared" si="200"/>
        <v>0</v>
      </c>
      <c r="N626" s="69">
        <f t="shared" si="201"/>
        <v>2.0426441999999998</v>
      </c>
      <c r="O626" s="70">
        <v>260</v>
      </c>
      <c r="P626" s="3"/>
      <c r="Q626" s="64" t="str">
        <f t="shared" si="0"/>
        <v>1</v>
      </c>
      <c r="R626" s="64">
        <f t="shared" si="1"/>
        <v>1</v>
      </c>
      <c r="S626" s="64" t="str">
        <f t="shared" si="2"/>
        <v>0</v>
      </c>
      <c r="T626" s="64">
        <f t="shared" si="3"/>
        <v>0</v>
      </c>
      <c r="U626" s="64" t="str">
        <f t="shared" si="4"/>
        <v>0</v>
      </c>
      <c r="V626" s="64">
        <f t="shared" si="5"/>
        <v>0</v>
      </c>
      <c r="W626" s="64" t="str">
        <f t="shared" si="6"/>
        <v>0</v>
      </c>
      <c r="X626" s="64">
        <f t="shared" si="7"/>
        <v>0</v>
      </c>
      <c r="Y626" s="64" t="str">
        <f t="shared" si="8"/>
        <v>0</v>
      </c>
      <c r="Z626" s="64">
        <f t="shared" si="9"/>
        <v>0</v>
      </c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15.75" customHeight="1">
      <c r="A627" s="90">
        <v>43868.58348454861</v>
      </c>
      <c r="B627" s="70">
        <f>Parâmetros!G616*0.04*46.0055</f>
        <v>9.3483175999999997</v>
      </c>
      <c r="C627" s="85">
        <f t="shared" si="190"/>
        <v>9.3483175999999997</v>
      </c>
      <c r="D627" s="89">
        <f t="shared" si="191"/>
        <v>1.86966352</v>
      </c>
      <c r="E627" s="53" t="str">
        <f t="shared" si="192"/>
        <v>1</v>
      </c>
      <c r="F627" s="62">
        <f t="shared" si="193"/>
        <v>-144.88539033999999</v>
      </c>
      <c r="G627" s="53" t="str">
        <f t="shared" si="194"/>
        <v>0</v>
      </c>
      <c r="H627" s="62">
        <f t="shared" si="195"/>
        <v>-31.442695169999993</v>
      </c>
      <c r="I627" s="53" t="str">
        <f t="shared" si="196"/>
        <v>0</v>
      </c>
      <c r="J627" s="62">
        <f t="shared" si="197"/>
        <v>90.701872951111113</v>
      </c>
      <c r="K627" s="53" t="str">
        <f t="shared" si="198"/>
        <v>0</v>
      </c>
      <c r="L627" s="62">
        <f t="shared" si="199"/>
        <v>82.342763040000008</v>
      </c>
      <c r="M627" s="66" t="str">
        <f t="shared" si="200"/>
        <v>0</v>
      </c>
      <c r="N627" s="69">
        <f t="shared" si="201"/>
        <v>1.86966352</v>
      </c>
      <c r="O627" s="70">
        <v>260</v>
      </c>
      <c r="P627" s="3"/>
      <c r="Q627" s="64" t="str">
        <f t="shared" si="0"/>
        <v>1</v>
      </c>
      <c r="R627" s="64">
        <f t="shared" si="1"/>
        <v>1</v>
      </c>
      <c r="S627" s="64" t="str">
        <f t="shared" si="2"/>
        <v>0</v>
      </c>
      <c r="T627" s="64">
        <f t="shared" si="3"/>
        <v>0</v>
      </c>
      <c r="U627" s="64" t="str">
        <f t="shared" si="4"/>
        <v>0</v>
      </c>
      <c r="V627" s="64">
        <f t="shared" si="5"/>
        <v>0</v>
      </c>
      <c r="W627" s="64" t="str">
        <f t="shared" si="6"/>
        <v>0</v>
      </c>
      <c r="X627" s="64">
        <f t="shared" si="7"/>
        <v>0</v>
      </c>
      <c r="Y627" s="64" t="str">
        <f t="shared" si="8"/>
        <v>0</v>
      </c>
      <c r="Z627" s="64">
        <f t="shared" si="9"/>
        <v>0</v>
      </c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15.75" customHeight="1">
      <c r="A628" s="90">
        <v>43868.625151273147</v>
      </c>
      <c r="B628" s="70">
        <f>Parâmetros!G617*0.04*46.0055</f>
        <v>9.7163616000000008</v>
      </c>
      <c r="C628" s="85">
        <f t="shared" si="190"/>
        <v>9.7163616000000008</v>
      </c>
      <c r="D628" s="89">
        <f t="shared" si="191"/>
        <v>1.9432723200000002</v>
      </c>
      <c r="E628" s="53" t="str">
        <f t="shared" si="192"/>
        <v>1</v>
      </c>
      <c r="F628" s="62">
        <f t="shared" si="193"/>
        <v>-144.52654744</v>
      </c>
      <c r="G628" s="53" t="str">
        <f t="shared" si="194"/>
        <v>0</v>
      </c>
      <c r="H628" s="62">
        <f t="shared" si="195"/>
        <v>-31.263273720000001</v>
      </c>
      <c r="I628" s="53" t="str">
        <f t="shared" si="196"/>
        <v>0</v>
      </c>
      <c r="J628" s="62">
        <f t="shared" si="197"/>
        <v>90.737768600493837</v>
      </c>
      <c r="K628" s="53" t="str">
        <f t="shared" si="198"/>
        <v>0</v>
      </c>
      <c r="L628" s="62">
        <f t="shared" si="199"/>
        <v>82.381732404705886</v>
      </c>
      <c r="M628" s="66" t="str">
        <f t="shared" si="200"/>
        <v>0</v>
      </c>
      <c r="N628" s="69">
        <f t="shared" si="201"/>
        <v>1.9432723200000002</v>
      </c>
      <c r="O628" s="70">
        <v>260</v>
      </c>
      <c r="P628" s="3"/>
      <c r="Q628" s="64" t="str">
        <f t="shared" si="0"/>
        <v>1</v>
      </c>
      <c r="R628" s="64">
        <f t="shared" si="1"/>
        <v>1</v>
      </c>
      <c r="S628" s="64" t="str">
        <f t="shared" si="2"/>
        <v>0</v>
      </c>
      <c r="T628" s="64">
        <f t="shared" si="3"/>
        <v>0</v>
      </c>
      <c r="U628" s="64" t="str">
        <f t="shared" si="4"/>
        <v>0</v>
      </c>
      <c r="V628" s="64">
        <f t="shared" si="5"/>
        <v>0</v>
      </c>
      <c r="W628" s="64" t="str">
        <f t="shared" si="6"/>
        <v>0</v>
      </c>
      <c r="X628" s="64">
        <f t="shared" si="7"/>
        <v>0</v>
      </c>
      <c r="Y628" s="64" t="str">
        <f t="shared" si="8"/>
        <v>0</v>
      </c>
      <c r="Z628" s="64">
        <f t="shared" si="9"/>
        <v>0</v>
      </c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15.75" customHeight="1">
      <c r="A629" s="90">
        <v>43868.666817997684</v>
      </c>
      <c r="B629" s="70">
        <f>Parâmetros!G618*0.04*46.0055</f>
        <v>8.8514581999999997</v>
      </c>
      <c r="C629" s="85">
        <f t="shared" si="190"/>
        <v>8.8514581999999997</v>
      </c>
      <c r="D629" s="89">
        <f t="shared" si="191"/>
        <v>1.7702916399999999</v>
      </c>
      <c r="E629" s="53" t="str">
        <f t="shared" si="192"/>
        <v>1</v>
      </c>
      <c r="F629" s="62">
        <f t="shared" si="193"/>
        <v>-145.36982825500002</v>
      </c>
      <c r="G629" s="53" t="str">
        <f t="shared" si="194"/>
        <v>0</v>
      </c>
      <c r="H629" s="62">
        <f t="shared" si="195"/>
        <v>-31.684914127500008</v>
      </c>
      <c r="I629" s="53" t="str">
        <f t="shared" si="196"/>
        <v>0</v>
      </c>
      <c r="J629" s="62">
        <f t="shared" si="197"/>
        <v>90.653413824444442</v>
      </c>
      <c r="K629" s="53" t="str">
        <f t="shared" si="198"/>
        <v>0</v>
      </c>
      <c r="L629" s="62">
        <f t="shared" si="199"/>
        <v>82.290154397647072</v>
      </c>
      <c r="M629" s="66" t="str">
        <f t="shared" si="200"/>
        <v>0</v>
      </c>
      <c r="N629" s="69">
        <f t="shared" si="201"/>
        <v>1.7702916399999999</v>
      </c>
      <c r="O629" s="70">
        <v>260</v>
      </c>
      <c r="P629" s="3"/>
      <c r="Q629" s="64" t="str">
        <f t="shared" si="0"/>
        <v>1</v>
      </c>
      <c r="R629" s="64">
        <f t="shared" si="1"/>
        <v>1</v>
      </c>
      <c r="S629" s="64" t="str">
        <f t="shared" si="2"/>
        <v>0</v>
      </c>
      <c r="T629" s="64">
        <f t="shared" si="3"/>
        <v>0</v>
      </c>
      <c r="U629" s="64" t="str">
        <f t="shared" si="4"/>
        <v>0</v>
      </c>
      <c r="V629" s="64">
        <f t="shared" si="5"/>
        <v>0</v>
      </c>
      <c r="W629" s="64" t="str">
        <f t="shared" si="6"/>
        <v>0</v>
      </c>
      <c r="X629" s="64">
        <f t="shared" si="7"/>
        <v>0</v>
      </c>
      <c r="Y629" s="64" t="str">
        <f t="shared" si="8"/>
        <v>0</v>
      </c>
      <c r="Z629" s="64">
        <f t="shared" si="9"/>
        <v>0</v>
      </c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15.75" customHeight="1">
      <c r="A630" s="90">
        <v>43868.708484722221</v>
      </c>
      <c r="B630" s="70">
        <f>Parâmetros!G619*0.04*46.0055</f>
        <v>9.9555901999999996</v>
      </c>
      <c r="C630" s="85">
        <f t="shared" si="190"/>
        <v>9.9555901999999996</v>
      </c>
      <c r="D630" s="89">
        <f t="shared" si="191"/>
        <v>1.9911180399999999</v>
      </c>
      <c r="E630" s="53" t="str">
        <f t="shared" si="192"/>
        <v>1</v>
      </c>
      <c r="F630" s="62">
        <f t="shared" si="193"/>
        <v>-144.293299555</v>
      </c>
      <c r="G630" s="53" t="str">
        <f t="shared" si="194"/>
        <v>0</v>
      </c>
      <c r="H630" s="62">
        <f t="shared" si="195"/>
        <v>-31.146649777500002</v>
      </c>
      <c r="I630" s="53" t="str">
        <f t="shared" si="196"/>
        <v>0</v>
      </c>
      <c r="J630" s="62">
        <f t="shared" si="197"/>
        <v>90.761100772592599</v>
      </c>
      <c r="K630" s="53" t="str">
        <f t="shared" si="198"/>
        <v>0</v>
      </c>
      <c r="L630" s="62">
        <f t="shared" si="199"/>
        <v>82.407062491764691</v>
      </c>
      <c r="M630" s="66" t="str">
        <f t="shared" si="200"/>
        <v>0</v>
      </c>
      <c r="N630" s="69">
        <f t="shared" si="201"/>
        <v>1.9911180399999999</v>
      </c>
      <c r="O630" s="70">
        <v>260</v>
      </c>
      <c r="P630" s="3"/>
      <c r="Q630" s="64" t="str">
        <f t="shared" si="0"/>
        <v>1</v>
      </c>
      <c r="R630" s="64">
        <f t="shared" si="1"/>
        <v>1</v>
      </c>
      <c r="S630" s="64" t="str">
        <f t="shared" si="2"/>
        <v>0</v>
      </c>
      <c r="T630" s="64">
        <f t="shared" si="3"/>
        <v>0</v>
      </c>
      <c r="U630" s="64" t="str">
        <f t="shared" si="4"/>
        <v>0</v>
      </c>
      <c r="V630" s="64">
        <f t="shared" si="5"/>
        <v>0</v>
      </c>
      <c r="W630" s="64" t="str">
        <f t="shared" si="6"/>
        <v>0</v>
      </c>
      <c r="X630" s="64">
        <f t="shared" si="7"/>
        <v>0</v>
      </c>
      <c r="Y630" s="64" t="str">
        <f t="shared" si="8"/>
        <v>0</v>
      </c>
      <c r="Z630" s="64">
        <f t="shared" si="9"/>
        <v>0</v>
      </c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15.75" customHeight="1">
      <c r="A631" s="90">
        <v>43868.750151446759</v>
      </c>
      <c r="B631" s="70">
        <f>Parâmetros!G620*0.04*46.0055</f>
        <v>12.660713599999999</v>
      </c>
      <c r="C631" s="85">
        <f t="shared" si="190"/>
        <v>12.660713599999999</v>
      </c>
      <c r="D631" s="89">
        <f t="shared" si="191"/>
        <v>2.5321427199999995</v>
      </c>
      <c r="E631" s="53" t="str">
        <f t="shared" si="192"/>
        <v>1</v>
      </c>
      <c r="F631" s="62">
        <f t="shared" si="193"/>
        <v>-141.65580423999998</v>
      </c>
      <c r="G631" s="53" t="str">
        <f t="shared" si="194"/>
        <v>0</v>
      </c>
      <c r="H631" s="62">
        <f t="shared" si="195"/>
        <v>-29.82790211999999</v>
      </c>
      <c r="I631" s="53" t="str">
        <f t="shared" si="196"/>
        <v>0</v>
      </c>
      <c r="J631" s="62">
        <f t="shared" si="197"/>
        <v>91.024933795555555</v>
      </c>
      <c r="K631" s="53" t="str">
        <f t="shared" si="198"/>
        <v>0</v>
      </c>
      <c r="L631" s="62">
        <f t="shared" si="199"/>
        <v>82.693487322352951</v>
      </c>
      <c r="M631" s="66" t="str">
        <f t="shared" si="200"/>
        <v>0</v>
      </c>
      <c r="N631" s="69">
        <f t="shared" si="201"/>
        <v>2.5321427199999995</v>
      </c>
      <c r="O631" s="70">
        <v>260</v>
      </c>
      <c r="P631" s="3"/>
      <c r="Q631" s="64" t="str">
        <f t="shared" si="0"/>
        <v>1</v>
      </c>
      <c r="R631" s="64">
        <f t="shared" si="1"/>
        <v>1</v>
      </c>
      <c r="S631" s="64" t="str">
        <f t="shared" si="2"/>
        <v>0</v>
      </c>
      <c r="T631" s="64">
        <f t="shared" si="3"/>
        <v>0</v>
      </c>
      <c r="U631" s="64" t="str">
        <f t="shared" si="4"/>
        <v>0</v>
      </c>
      <c r="V631" s="64">
        <f t="shared" si="5"/>
        <v>0</v>
      </c>
      <c r="W631" s="64" t="str">
        <f t="shared" si="6"/>
        <v>0</v>
      </c>
      <c r="X631" s="64">
        <f t="shared" si="7"/>
        <v>0</v>
      </c>
      <c r="Y631" s="64" t="str">
        <f t="shared" si="8"/>
        <v>0</v>
      </c>
      <c r="Z631" s="64">
        <f t="shared" si="9"/>
        <v>0</v>
      </c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15.75" customHeight="1">
      <c r="A632" s="90">
        <v>43868.791818171296</v>
      </c>
      <c r="B632" s="70">
        <f>Parâmetros!G621*0.04*46.0055</f>
        <v>17.997351599999998</v>
      </c>
      <c r="C632" s="85">
        <f t="shared" si="190"/>
        <v>17.997351599999998</v>
      </c>
      <c r="D632" s="89">
        <f t="shared" si="191"/>
        <v>3.5994703199999996</v>
      </c>
      <c r="E632" s="53" t="str">
        <f t="shared" si="192"/>
        <v>1</v>
      </c>
      <c r="F632" s="62">
        <f t="shared" si="193"/>
        <v>-136.45258218999999</v>
      </c>
      <c r="G632" s="53" t="str">
        <f t="shared" si="194"/>
        <v>0</v>
      </c>
      <c r="H632" s="62">
        <f t="shared" si="195"/>
        <v>-27.226291094999993</v>
      </c>
      <c r="I632" s="53" t="str">
        <f t="shared" si="196"/>
        <v>0</v>
      </c>
      <c r="J632" s="62">
        <f t="shared" si="197"/>
        <v>91.545420711604947</v>
      </c>
      <c r="K632" s="53" t="str">
        <f t="shared" si="198"/>
        <v>0</v>
      </c>
      <c r="L632" s="62">
        <f t="shared" si="199"/>
        <v>83.258543110588249</v>
      </c>
      <c r="M632" s="66" t="str">
        <f t="shared" si="200"/>
        <v>0</v>
      </c>
      <c r="N632" s="69">
        <f t="shared" si="201"/>
        <v>3.5994703199999996</v>
      </c>
      <c r="O632" s="70">
        <v>260</v>
      </c>
      <c r="P632" s="3"/>
      <c r="Q632" s="64" t="str">
        <f t="shared" si="0"/>
        <v>1</v>
      </c>
      <c r="R632" s="64">
        <f t="shared" si="1"/>
        <v>1</v>
      </c>
      <c r="S632" s="64" t="str">
        <f t="shared" si="2"/>
        <v>0</v>
      </c>
      <c r="T632" s="64">
        <f t="shared" si="3"/>
        <v>0</v>
      </c>
      <c r="U632" s="64" t="str">
        <f t="shared" si="4"/>
        <v>0</v>
      </c>
      <c r="V632" s="64">
        <f t="shared" si="5"/>
        <v>0</v>
      </c>
      <c r="W632" s="64" t="str">
        <f t="shared" si="6"/>
        <v>0</v>
      </c>
      <c r="X632" s="64">
        <f t="shared" si="7"/>
        <v>0</v>
      </c>
      <c r="Y632" s="64" t="str">
        <f t="shared" si="8"/>
        <v>0</v>
      </c>
      <c r="Z632" s="64">
        <f t="shared" si="9"/>
        <v>0</v>
      </c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15.75" customHeight="1">
      <c r="A633" s="90">
        <v>43868.833484895833</v>
      </c>
      <c r="B633" s="70">
        <f>Parâmetros!G622*0.04*46.0055</f>
        <v>21.4937696</v>
      </c>
      <c r="C633" s="85">
        <f t="shared" si="190"/>
        <v>21.4937696</v>
      </c>
      <c r="D633" s="89">
        <f t="shared" si="191"/>
        <v>4.2987539200000002</v>
      </c>
      <c r="E633" s="53" t="str">
        <f t="shared" si="192"/>
        <v>1</v>
      </c>
      <c r="F633" s="62">
        <f t="shared" si="193"/>
        <v>-133.04357463999997</v>
      </c>
      <c r="G633" s="53" t="str">
        <f t="shared" si="194"/>
        <v>0</v>
      </c>
      <c r="H633" s="62">
        <f t="shared" si="195"/>
        <v>-25.521787319999987</v>
      </c>
      <c r="I633" s="53" t="str">
        <f t="shared" si="196"/>
        <v>0</v>
      </c>
      <c r="J633" s="62">
        <f t="shared" si="197"/>
        <v>91.886429380740736</v>
      </c>
      <c r="K633" s="53" t="str">
        <f t="shared" si="198"/>
        <v>0</v>
      </c>
      <c r="L633" s="62">
        <f t="shared" si="199"/>
        <v>83.628752075294116</v>
      </c>
      <c r="M633" s="66" t="str">
        <f t="shared" si="200"/>
        <v>0</v>
      </c>
      <c r="N633" s="69">
        <f t="shared" si="201"/>
        <v>4.2987539200000002</v>
      </c>
      <c r="O633" s="70">
        <v>260</v>
      </c>
      <c r="P633" s="3"/>
      <c r="Q633" s="64" t="str">
        <f t="shared" si="0"/>
        <v>1</v>
      </c>
      <c r="R633" s="64">
        <f t="shared" si="1"/>
        <v>1</v>
      </c>
      <c r="S633" s="64" t="str">
        <f t="shared" si="2"/>
        <v>0</v>
      </c>
      <c r="T633" s="64">
        <f t="shared" si="3"/>
        <v>0</v>
      </c>
      <c r="U633" s="64" t="str">
        <f t="shared" si="4"/>
        <v>0</v>
      </c>
      <c r="V633" s="64">
        <f t="shared" si="5"/>
        <v>0</v>
      </c>
      <c r="W633" s="64" t="str">
        <f t="shared" si="6"/>
        <v>0</v>
      </c>
      <c r="X633" s="64">
        <f t="shared" si="7"/>
        <v>0</v>
      </c>
      <c r="Y633" s="64" t="str">
        <f t="shared" si="8"/>
        <v>0</v>
      </c>
      <c r="Z633" s="64">
        <f t="shared" si="9"/>
        <v>0</v>
      </c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15.75" customHeight="1">
      <c r="A634" s="90">
        <v>43868.87515162037</v>
      </c>
      <c r="B634" s="70">
        <f>Parâmetros!G623*0.04*46.0055</f>
        <v>22.837130200000001</v>
      </c>
      <c r="C634" s="85">
        <f t="shared" si="190"/>
        <v>22.837130200000001</v>
      </c>
      <c r="D634" s="89">
        <f t="shared" si="191"/>
        <v>4.56742604</v>
      </c>
      <c r="E634" s="53" t="str">
        <f t="shared" si="192"/>
        <v>1</v>
      </c>
      <c r="F634" s="62">
        <f t="shared" si="193"/>
        <v>-131.73379805499999</v>
      </c>
      <c r="G634" s="53" t="str">
        <f t="shared" si="194"/>
        <v>0</v>
      </c>
      <c r="H634" s="62">
        <f t="shared" si="195"/>
        <v>-24.866899027499997</v>
      </c>
      <c r="I634" s="53" t="str">
        <f t="shared" si="196"/>
        <v>0</v>
      </c>
      <c r="J634" s="62">
        <f t="shared" si="197"/>
        <v>92.017448500987655</v>
      </c>
      <c r="K634" s="53" t="str">
        <f t="shared" si="198"/>
        <v>0</v>
      </c>
      <c r="L634" s="62">
        <f t="shared" si="199"/>
        <v>83.770990256470583</v>
      </c>
      <c r="M634" s="66" t="str">
        <f t="shared" si="200"/>
        <v>0</v>
      </c>
      <c r="N634" s="69">
        <f t="shared" si="201"/>
        <v>4.56742604</v>
      </c>
      <c r="O634" s="70">
        <v>260</v>
      </c>
      <c r="P634" s="3"/>
      <c r="Q634" s="64" t="str">
        <f t="shared" si="0"/>
        <v>1</v>
      </c>
      <c r="R634" s="64">
        <f t="shared" si="1"/>
        <v>1</v>
      </c>
      <c r="S634" s="64" t="str">
        <f t="shared" si="2"/>
        <v>0</v>
      </c>
      <c r="T634" s="64">
        <f t="shared" si="3"/>
        <v>0</v>
      </c>
      <c r="U634" s="64" t="str">
        <f t="shared" si="4"/>
        <v>0</v>
      </c>
      <c r="V634" s="64">
        <f t="shared" si="5"/>
        <v>0</v>
      </c>
      <c r="W634" s="64" t="str">
        <f t="shared" si="6"/>
        <v>0</v>
      </c>
      <c r="X634" s="64">
        <f t="shared" si="7"/>
        <v>0</v>
      </c>
      <c r="Y634" s="64" t="str">
        <f t="shared" si="8"/>
        <v>0</v>
      </c>
      <c r="Z634" s="64">
        <f t="shared" si="9"/>
        <v>0</v>
      </c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15.75" customHeight="1">
      <c r="A635" s="90">
        <v>43868.916818344907</v>
      </c>
      <c r="B635" s="70">
        <f>Parâmetros!G624*0.04*46.0055</f>
        <v>18.310188999999998</v>
      </c>
      <c r="C635" s="85">
        <f t="shared" si="190"/>
        <v>18.310188999999998</v>
      </c>
      <c r="D635" s="89">
        <f t="shared" si="191"/>
        <v>3.6620377999999998</v>
      </c>
      <c r="E635" s="53" t="str">
        <f t="shared" si="192"/>
        <v>1</v>
      </c>
      <c r="F635" s="62">
        <f t="shared" si="193"/>
        <v>-136.14756572499999</v>
      </c>
      <c r="G635" s="53" t="str">
        <f t="shared" si="194"/>
        <v>0</v>
      </c>
      <c r="H635" s="62">
        <f t="shared" si="195"/>
        <v>-27.073782862499996</v>
      </c>
      <c r="I635" s="53" t="str">
        <f t="shared" si="196"/>
        <v>0</v>
      </c>
      <c r="J635" s="62">
        <f t="shared" si="197"/>
        <v>91.575932013580243</v>
      </c>
      <c r="K635" s="53" t="str">
        <f t="shared" si="198"/>
        <v>0</v>
      </c>
      <c r="L635" s="62">
        <f t="shared" si="199"/>
        <v>83.291667070588232</v>
      </c>
      <c r="M635" s="66" t="str">
        <f t="shared" si="200"/>
        <v>0</v>
      </c>
      <c r="N635" s="69">
        <f t="shared" si="201"/>
        <v>3.6620377999999998</v>
      </c>
      <c r="O635" s="70">
        <v>260</v>
      </c>
      <c r="P635" s="3"/>
      <c r="Q635" s="64" t="str">
        <f t="shared" si="0"/>
        <v>1</v>
      </c>
      <c r="R635" s="64">
        <f t="shared" si="1"/>
        <v>1</v>
      </c>
      <c r="S635" s="64" t="str">
        <f t="shared" si="2"/>
        <v>0</v>
      </c>
      <c r="T635" s="64">
        <f t="shared" si="3"/>
        <v>0</v>
      </c>
      <c r="U635" s="64" t="str">
        <f t="shared" si="4"/>
        <v>0</v>
      </c>
      <c r="V635" s="64">
        <f t="shared" si="5"/>
        <v>0</v>
      </c>
      <c r="W635" s="64" t="str">
        <f t="shared" si="6"/>
        <v>0</v>
      </c>
      <c r="X635" s="64">
        <f t="shared" si="7"/>
        <v>0</v>
      </c>
      <c r="Y635" s="64" t="str">
        <f t="shared" si="8"/>
        <v>0</v>
      </c>
      <c r="Z635" s="64">
        <f t="shared" si="9"/>
        <v>0</v>
      </c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15.75" customHeight="1">
      <c r="A636" s="90">
        <v>43868.958485069445</v>
      </c>
      <c r="B636" s="70">
        <f>Parâmetros!G625*0.04*46.0055</f>
        <v>16.138729399999999</v>
      </c>
      <c r="C636" s="85">
        <f t="shared" si="190"/>
        <v>16.138729399999999</v>
      </c>
      <c r="D636" s="89">
        <f t="shared" si="191"/>
        <v>3.2277458799999996</v>
      </c>
      <c r="E636" s="53" t="str">
        <f t="shared" si="192"/>
        <v>1</v>
      </c>
      <c r="F636" s="62">
        <f t="shared" si="193"/>
        <v>-138.264738835</v>
      </c>
      <c r="G636" s="53" t="str">
        <f t="shared" si="194"/>
        <v>0</v>
      </c>
      <c r="H636" s="62">
        <f t="shared" si="195"/>
        <v>-28.132369417500001</v>
      </c>
      <c r="I636" s="53" t="str">
        <f t="shared" si="196"/>
        <v>0</v>
      </c>
      <c r="J636" s="62">
        <f t="shared" si="197"/>
        <v>91.364147682222224</v>
      </c>
      <c r="K636" s="53" t="str">
        <f t="shared" si="198"/>
        <v>0</v>
      </c>
      <c r="L636" s="62">
        <f t="shared" si="199"/>
        <v>83.061747818823534</v>
      </c>
      <c r="M636" s="66" t="str">
        <f t="shared" si="200"/>
        <v>0</v>
      </c>
      <c r="N636" s="69">
        <f t="shared" si="201"/>
        <v>3.2277458799999996</v>
      </c>
      <c r="O636" s="70">
        <v>260</v>
      </c>
      <c r="P636" s="3"/>
      <c r="Q636" s="64" t="str">
        <f t="shared" si="0"/>
        <v>1</v>
      </c>
      <c r="R636" s="64">
        <f t="shared" si="1"/>
        <v>1</v>
      </c>
      <c r="S636" s="64" t="str">
        <f t="shared" si="2"/>
        <v>0</v>
      </c>
      <c r="T636" s="64">
        <f t="shared" si="3"/>
        <v>0</v>
      </c>
      <c r="U636" s="64" t="str">
        <f t="shared" si="4"/>
        <v>0</v>
      </c>
      <c r="V636" s="64">
        <f t="shared" si="5"/>
        <v>0</v>
      </c>
      <c r="W636" s="64" t="str">
        <f t="shared" si="6"/>
        <v>0</v>
      </c>
      <c r="X636" s="64">
        <f t="shared" si="7"/>
        <v>0</v>
      </c>
      <c r="Y636" s="64" t="str">
        <f t="shared" si="8"/>
        <v>0</v>
      </c>
      <c r="Z636" s="64">
        <f t="shared" si="9"/>
        <v>0</v>
      </c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15.75" customHeight="1">
      <c r="A637" s="90">
        <v>43869.000151793982</v>
      </c>
      <c r="B637" s="70">
        <f>Parâmetros!G626*0.04*46.0055</f>
        <v>15.807489800000001</v>
      </c>
      <c r="C637" s="85">
        <f t="shared" si="190"/>
        <v>15.807489800000001</v>
      </c>
      <c r="D637" s="89">
        <f t="shared" si="191"/>
        <v>3.1614979600000002</v>
      </c>
      <c r="E637" s="53" t="str">
        <f t="shared" si="192"/>
        <v>1</v>
      </c>
      <c r="F637" s="62">
        <f t="shared" si="193"/>
        <v>-138.58769744499998</v>
      </c>
      <c r="G637" s="53" t="str">
        <f t="shared" si="194"/>
        <v>0</v>
      </c>
      <c r="H637" s="62">
        <f t="shared" si="195"/>
        <v>-28.293848722499988</v>
      </c>
      <c r="I637" s="53" t="str">
        <f t="shared" si="196"/>
        <v>0</v>
      </c>
      <c r="J637" s="62">
        <f t="shared" si="197"/>
        <v>91.331841597777782</v>
      </c>
      <c r="K637" s="53" t="str">
        <f t="shared" si="198"/>
        <v>0</v>
      </c>
      <c r="L637" s="62">
        <f t="shared" si="199"/>
        <v>83.026675390588238</v>
      </c>
      <c r="M637" s="66" t="str">
        <f t="shared" si="200"/>
        <v>0</v>
      </c>
      <c r="N637" s="69">
        <f t="shared" si="201"/>
        <v>3.1614979600000002</v>
      </c>
      <c r="O637" s="70">
        <v>260</v>
      </c>
      <c r="P637" s="3"/>
      <c r="Q637" s="64" t="str">
        <f t="shared" si="0"/>
        <v>1</v>
      </c>
      <c r="R637" s="64">
        <f t="shared" si="1"/>
        <v>1</v>
      </c>
      <c r="S637" s="64" t="str">
        <f t="shared" si="2"/>
        <v>0</v>
      </c>
      <c r="T637" s="64">
        <f t="shared" si="3"/>
        <v>0</v>
      </c>
      <c r="U637" s="64" t="str">
        <f t="shared" si="4"/>
        <v>0</v>
      </c>
      <c r="V637" s="64">
        <f t="shared" si="5"/>
        <v>0</v>
      </c>
      <c r="W637" s="64" t="str">
        <f t="shared" si="6"/>
        <v>0</v>
      </c>
      <c r="X637" s="64">
        <f t="shared" si="7"/>
        <v>0</v>
      </c>
      <c r="Y637" s="64" t="str">
        <f t="shared" si="8"/>
        <v>0</v>
      </c>
      <c r="Z637" s="64">
        <f t="shared" si="9"/>
        <v>0</v>
      </c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15.75" customHeight="1">
      <c r="A638" s="90">
        <v>43869.041818518519</v>
      </c>
      <c r="B638" s="70">
        <f>Parâmetros!G627*0.04*46.0055</f>
        <v>14.813770999999999</v>
      </c>
      <c r="C638" s="85">
        <f t="shared" si="190"/>
        <v>14.813770999999999</v>
      </c>
      <c r="D638" s="89">
        <f t="shared" si="191"/>
        <v>2.9627541999999996</v>
      </c>
      <c r="E638" s="53" t="str">
        <f t="shared" si="192"/>
        <v>1</v>
      </c>
      <c r="F638" s="62">
        <f t="shared" si="193"/>
        <v>-139.55657327500001</v>
      </c>
      <c r="G638" s="53" t="str">
        <f t="shared" si="194"/>
        <v>0</v>
      </c>
      <c r="H638" s="62">
        <f t="shared" si="195"/>
        <v>-28.778286637500003</v>
      </c>
      <c r="I638" s="53" t="str">
        <f t="shared" si="196"/>
        <v>0</v>
      </c>
      <c r="J638" s="62">
        <f t="shared" si="197"/>
        <v>91.234923344444439</v>
      </c>
      <c r="K638" s="53" t="str">
        <f t="shared" si="198"/>
        <v>0</v>
      </c>
      <c r="L638" s="62">
        <f t="shared" si="199"/>
        <v>82.921458105882365</v>
      </c>
      <c r="M638" s="66" t="str">
        <f t="shared" si="200"/>
        <v>0</v>
      </c>
      <c r="N638" s="69">
        <f t="shared" si="201"/>
        <v>2.9627541999999996</v>
      </c>
      <c r="O638" s="70">
        <v>260</v>
      </c>
      <c r="P638" s="3"/>
      <c r="Q638" s="64" t="str">
        <f t="shared" si="0"/>
        <v>1</v>
      </c>
      <c r="R638" s="64">
        <f t="shared" si="1"/>
        <v>1</v>
      </c>
      <c r="S638" s="64" t="str">
        <f t="shared" si="2"/>
        <v>0</v>
      </c>
      <c r="T638" s="64">
        <f t="shared" si="3"/>
        <v>0</v>
      </c>
      <c r="U638" s="64" t="str">
        <f t="shared" si="4"/>
        <v>0</v>
      </c>
      <c r="V638" s="64">
        <f t="shared" si="5"/>
        <v>0</v>
      </c>
      <c r="W638" s="64" t="str">
        <f t="shared" si="6"/>
        <v>0</v>
      </c>
      <c r="X638" s="64">
        <f t="shared" si="7"/>
        <v>0</v>
      </c>
      <c r="Y638" s="64" t="str">
        <f t="shared" si="8"/>
        <v>0</v>
      </c>
      <c r="Z638" s="64">
        <f t="shared" si="9"/>
        <v>0</v>
      </c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15.75" customHeight="1">
      <c r="A639" s="90">
        <v>43869.083485243056</v>
      </c>
      <c r="B639" s="70">
        <f>Parâmetros!G628*0.04*46.0055</f>
        <v>11.8510168</v>
      </c>
      <c r="C639" s="85">
        <f t="shared" si="190"/>
        <v>11.8510168</v>
      </c>
      <c r="D639" s="89">
        <f t="shared" si="191"/>
        <v>2.3702033600000001</v>
      </c>
      <c r="E639" s="53" t="str">
        <f t="shared" si="192"/>
        <v>1</v>
      </c>
      <c r="F639" s="62">
        <f t="shared" si="193"/>
        <v>-142.44525862</v>
      </c>
      <c r="G639" s="53" t="str">
        <f t="shared" si="194"/>
        <v>0</v>
      </c>
      <c r="H639" s="62">
        <f t="shared" si="195"/>
        <v>-30.222629310000002</v>
      </c>
      <c r="I639" s="53" t="str">
        <f t="shared" si="196"/>
        <v>0</v>
      </c>
      <c r="J639" s="62">
        <f t="shared" si="197"/>
        <v>90.945963366913588</v>
      </c>
      <c r="K639" s="53" t="str">
        <f t="shared" si="198"/>
        <v>0</v>
      </c>
      <c r="L639" s="62">
        <f t="shared" si="199"/>
        <v>82.607754720000003</v>
      </c>
      <c r="M639" s="66" t="str">
        <f t="shared" si="200"/>
        <v>0</v>
      </c>
      <c r="N639" s="69">
        <f t="shared" si="201"/>
        <v>2.3702033600000001</v>
      </c>
      <c r="O639" s="70">
        <v>260</v>
      </c>
      <c r="P639" s="3"/>
      <c r="Q639" s="64" t="str">
        <f t="shared" si="0"/>
        <v>1</v>
      </c>
      <c r="R639" s="64">
        <f t="shared" si="1"/>
        <v>1</v>
      </c>
      <c r="S639" s="64" t="str">
        <f t="shared" si="2"/>
        <v>0</v>
      </c>
      <c r="T639" s="64">
        <f t="shared" si="3"/>
        <v>0</v>
      </c>
      <c r="U639" s="64" t="str">
        <f t="shared" si="4"/>
        <v>0</v>
      </c>
      <c r="V639" s="64">
        <f t="shared" si="5"/>
        <v>0</v>
      </c>
      <c r="W639" s="64" t="str">
        <f t="shared" si="6"/>
        <v>0</v>
      </c>
      <c r="X639" s="64">
        <f t="shared" si="7"/>
        <v>0</v>
      </c>
      <c r="Y639" s="64" t="str">
        <f t="shared" si="8"/>
        <v>0</v>
      </c>
      <c r="Z639" s="64">
        <f t="shared" si="9"/>
        <v>0</v>
      </c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15.75" customHeight="1">
      <c r="A640" s="90">
        <v>43869.125151967593</v>
      </c>
      <c r="B640" s="70">
        <f>Parâmetros!G629*0.04*46.0055</f>
        <v>10.6916782</v>
      </c>
      <c r="C640" s="85">
        <f t="shared" si="190"/>
        <v>10.6916782</v>
      </c>
      <c r="D640" s="89">
        <f t="shared" si="191"/>
        <v>2.1383356400000002</v>
      </c>
      <c r="E640" s="53" t="str">
        <f t="shared" si="192"/>
        <v>1</v>
      </c>
      <c r="F640" s="62">
        <f t="shared" si="193"/>
        <v>-143.57561375500001</v>
      </c>
      <c r="G640" s="53" t="str">
        <f t="shared" si="194"/>
        <v>0</v>
      </c>
      <c r="H640" s="62">
        <f t="shared" si="195"/>
        <v>-30.787806877500003</v>
      </c>
      <c r="I640" s="53" t="str">
        <f t="shared" si="196"/>
        <v>0</v>
      </c>
      <c r="J640" s="62">
        <f t="shared" si="197"/>
        <v>90.832892071358032</v>
      </c>
      <c r="K640" s="53" t="str">
        <f t="shared" si="198"/>
        <v>0</v>
      </c>
      <c r="L640" s="62">
        <f t="shared" si="199"/>
        <v>82.485001221176475</v>
      </c>
      <c r="M640" s="66" t="str">
        <f t="shared" si="200"/>
        <v>0</v>
      </c>
      <c r="N640" s="69">
        <f t="shared" si="201"/>
        <v>2.1383356400000002</v>
      </c>
      <c r="O640" s="70">
        <v>260</v>
      </c>
      <c r="P640" s="3"/>
      <c r="Q640" s="64" t="str">
        <f t="shared" si="0"/>
        <v>1</v>
      </c>
      <c r="R640" s="64">
        <f t="shared" si="1"/>
        <v>1</v>
      </c>
      <c r="S640" s="64" t="str">
        <f t="shared" si="2"/>
        <v>0</v>
      </c>
      <c r="T640" s="64">
        <f t="shared" si="3"/>
        <v>0</v>
      </c>
      <c r="U640" s="64" t="str">
        <f t="shared" si="4"/>
        <v>0</v>
      </c>
      <c r="V640" s="64">
        <f t="shared" si="5"/>
        <v>0</v>
      </c>
      <c r="W640" s="64" t="str">
        <f t="shared" si="6"/>
        <v>0</v>
      </c>
      <c r="X640" s="64">
        <f t="shared" si="7"/>
        <v>0</v>
      </c>
      <c r="Y640" s="64" t="str">
        <f t="shared" si="8"/>
        <v>0</v>
      </c>
      <c r="Z640" s="64">
        <f t="shared" si="9"/>
        <v>0</v>
      </c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15.75" customHeight="1">
      <c r="A641" s="90">
        <v>43869.166818692131</v>
      </c>
      <c r="B641" s="70">
        <f>Parâmetros!G630*0.04*46.0055</f>
        <v>12.660713599999999</v>
      </c>
      <c r="C641" s="85">
        <f t="shared" si="190"/>
        <v>12.660713599999999</v>
      </c>
      <c r="D641" s="89">
        <f t="shared" si="191"/>
        <v>2.5321427199999995</v>
      </c>
      <c r="E641" s="53" t="str">
        <f t="shared" si="192"/>
        <v>1</v>
      </c>
      <c r="F641" s="62">
        <f t="shared" si="193"/>
        <v>-141.65580423999998</v>
      </c>
      <c r="G641" s="53" t="str">
        <f t="shared" si="194"/>
        <v>0</v>
      </c>
      <c r="H641" s="62">
        <f t="shared" si="195"/>
        <v>-29.82790211999999</v>
      </c>
      <c r="I641" s="53" t="str">
        <f t="shared" si="196"/>
        <v>0</v>
      </c>
      <c r="J641" s="62">
        <f t="shared" si="197"/>
        <v>91.024933795555555</v>
      </c>
      <c r="K641" s="53" t="str">
        <f t="shared" si="198"/>
        <v>0</v>
      </c>
      <c r="L641" s="62">
        <f t="shared" si="199"/>
        <v>82.693487322352951</v>
      </c>
      <c r="M641" s="66" t="str">
        <f t="shared" si="200"/>
        <v>0</v>
      </c>
      <c r="N641" s="69">
        <f t="shared" si="201"/>
        <v>2.5321427199999995</v>
      </c>
      <c r="O641" s="70">
        <v>260</v>
      </c>
      <c r="P641" s="3"/>
      <c r="Q641" s="64" t="str">
        <f t="shared" si="0"/>
        <v>1</v>
      </c>
      <c r="R641" s="64">
        <f t="shared" si="1"/>
        <v>1</v>
      </c>
      <c r="S641" s="64" t="str">
        <f t="shared" si="2"/>
        <v>0</v>
      </c>
      <c r="T641" s="64">
        <f t="shared" si="3"/>
        <v>0</v>
      </c>
      <c r="U641" s="64" t="str">
        <f t="shared" si="4"/>
        <v>0</v>
      </c>
      <c r="V641" s="64">
        <f t="shared" si="5"/>
        <v>0</v>
      </c>
      <c r="W641" s="64" t="str">
        <f t="shared" si="6"/>
        <v>0</v>
      </c>
      <c r="X641" s="64">
        <f t="shared" si="7"/>
        <v>0</v>
      </c>
      <c r="Y641" s="64" t="str">
        <f t="shared" si="8"/>
        <v>0</v>
      </c>
      <c r="Z641" s="64">
        <f t="shared" si="9"/>
        <v>0</v>
      </c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15.75" customHeight="1">
      <c r="A642" s="90">
        <v>43869.208485416668</v>
      </c>
      <c r="B642" s="70">
        <f>Parâmetros!G631*0.04*46.0055</f>
        <v>24.382915000000001</v>
      </c>
      <c r="C642" s="85">
        <f t="shared" si="190"/>
        <v>24.382915000000001</v>
      </c>
      <c r="D642" s="89">
        <f t="shared" si="191"/>
        <v>4.8765830000000001</v>
      </c>
      <c r="E642" s="53" t="str">
        <f t="shared" si="192"/>
        <v>1</v>
      </c>
      <c r="F642" s="62">
        <f t="shared" si="193"/>
        <v>-130.22665787500003</v>
      </c>
      <c r="G642" s="53" t="str">
        <f t="shared" si="194"/>
        <v>0</v>
      </c>
      <c r="H642" s="62">
        <f t="shared" si="195"/>
        <v>-24.113328937500015</v>
      </c>
      <c r="I642" s="53" t="str">
        <f t="shared" si="196"/>
        <v>0</v>
      </c>
      <c r="J642" s="62">
        <f t="shared" si="197"/>
        <v>92.168210228395068</v>
      </c>
      <c r="K642" s="53" t="str">
        <f t="shared" si="198"/>
        <v>0</v>
      </c>
      <c r="L642" s="62">
        <f t="shared" si="199"/>
        <v>83.934661588235286</v>
      </c>
      <c r="M642" s="66" t="str">
        <f t="shared" si="200"/>
        <v>0</v>
      </c>
      <c r="N642" s="69">
        <f t="shared" si="201"/>
        <v>4.8765830000000001</v>
      </c>
      <c r="O642" s="70">
        <v>260</v>
      </c>
      <c r="P642" s="3"/>
      <c r="Q642" s="64" t="str">
        <f t="shared" si="0"/>
        <v>1</v>
      </c>
      <c r="R642" s="64">
        <f t="shared" si="1"/>
        <v>1</v>
      </c>
      <c r="S642" s="64" t="str">
        <f t="shared" si="2"/>
        <v>0</v>
      </c>
      <c r="T642" s="64">
        <f t="shared" si="3"/>
        <v>0</v>
      </c>
      <c r="U642" s="64" t="str">
        <f t="shared" si="4"/>
        <v>0</v>
      </c>
      <c r="V642" s="64">
        <f t="shared" si="5"/>
        <v>0</v>
      </c>
      <c r="W642" s="64" t="str">
        <f t="shared" si="6"/>
        <v>0</v>
      </c>
      <c r="X642" s="64">
        <f t="shared" si="7"/>
        <v>0</v>
      </c>
      <c r="Y642" s="64" t="str">
        <f t="shared" si="8"/>
        <v>0</v>
      </c>
      <c r="Z642" s="64">
        <f t="shared" si="9"/>
        <v>0</v>
      </c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15.75" customHeight="1">
      <c r="A643" s="90">
        <v>43869.250152141205</v>
      </c>
      <c r="B643" s="70">
        <f>Parâmetros!G632*0.04*46.0055</f>
        <v>29.958781600000005</v>
      </c>
      <c r="C643" s="85">
        <f t="shared" si="190"/>
        <v>29.958781600000005</v>
      </c>
      <c r="D643" s="89">
        <f t="shared" si="191"/>
        <v>5.9917563200000012</v>
      </c>
      <c r="E643" s="53" t="str">
        <f t="shared" si="192"/>
        <v>1</v>
      </c>
      <c r="F643" s="62">
        <f t="shared" si="193"/>
        <v>-124.79018794000001</v>
      </c>
      <c r="G643" s="53" t="str">
        <f t="shared" si="194"/>
        <v>0</v>
      </c>
      <c r="H643" s="62">
        <f t="shared" si="195"/>
        <v>-21.395093970000005</v>
      </c>
      <c r="I643" s="53" t="str">
        <f t="shared" si="196"/>
        <v>0</v>
      </c>
      <c r="J643" s="62">
        <f t="shared" si="197"/>
        <v>92.712029316543209</v>
      </c>
      <c r="K643" s="53" t="str">
        <f t="shared" si="198"/>
        <v>0</v>
      </c>
      <c r="L643" s="62">
        <f t="shared" si="199"/>
        <v>84.525047463529418</v>
      </c>
      <c r="M643" s="66" t="str">
        <f t="shared" si="200"/>
        <v>0</v>
      </c>
      <c r="N643" s="69">
        <f t="shared" si="201"/>
        <v>5.9917563200000012</v>
      </c>
      <c r="O643" s="70">
        <v>260</v>
      </c>
      <c r="P643" s="3"/>
      <c r="Q643" s="64" t="str">
        <f t="shared" si="0"/>
        <v>1</v>
      </c>
      <c r="R643" s="64">
        <f t="shared" si="1"/>
        <v>1</v>
      </c>
      <c r="S643" s="64" t="str">
        <f t="shared" si="2"/>
        <v>0</v>
      </c>
      <c r="T643" s="64">
        <f t="shared" si="3"/>
        <v>0</v>
      </c>
      <c r="U643" s="64" t="str">
        <f t="shared" si="4"/>
        <v>0</v>
      </c>
      <c r="V643" s="64">
        <f t="shared" si="5"/>
        <v>0</v>
      </c>
      <c r="W643" s="64" t="str">
        <f t="shared" si="6"/>
        <v>0</v>
      </c>
      <c r="X643" s="64">
        <f t="shared" si="7"/>
        <v>0</v>
      </c>
      <c r="Y643" s="64" t="str">
        <f t="shared" si="8"/>
        <v>0</v>
      </c>
      <c r="Z643" s="64">
        <f t="shared" si="9"/>
        <v>0</v>
      </c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15.75" customHeight="1">
      <c r="A644" s="90">
        <v>43869.291818865742</v>
      </c>
      <c r="B644" s="70">
        <f>Parâmetros!G633*0.04*46.0055</f>
        <v>30.860489399999995</v>
      </c>
      <c r="C644" s="85">
        <f t="shared" si="190"/>
        <v>30.860489399999995</v>
      </c>
      <c r="D644" s="89">
        <f t="shared" si="191"/>
        <v>6.172097879999999</v>
      </c>
      <c r="E644" s="53" t="str">
        <f t="shared" si="192"/>
        <v>1</v>
      </c>
      <c r="F644" s="62">
        <f t="shared" si="193"/>
        <v>-123.91102283499998</v>
      </c>
      <c r="G644" s="53" t="str">
        <f t="shared" si="194"/>
        <v>0</v>
      </c>
      <c r="H644" s="62">
        <f t="shared" si="195"/>
        <v>-20.955511417499991</v>
      </c>
      <c r="I644" s="53" t="str">
        <f t="shared" si="196"/>
        <v>0</v>
      </c>
      <c r="J644" s="62">
        <f t="shared" si="197"/>
        <v>92.79997365753087</v>
      </c>
      <c r="K644" s="53" t="str">
        <f t="shared" si="198"/>
        <v>0</v>
      </c>
      <c r="L644" s="62">
        <f t="shared" si="199"/>
        <v>84.620522407058829</v>
      </c>
      <c r="M644" s="66" t="str">
        <f t="shared" si="200"/>
        <v>0</v>
      </c>
      <c r="N644" s="69">
        <f t="shared" si="201"/>
        <v>6.172097879999999</v>
      </c>
      <c r="O644" s="70">
        <v>260</v>
      </c>
      <c r="P644" s="3"/>
      <c r="Q644" s="64" t="str">
        <f t="shared" si="0"/>
        <v>1</v>
      </c>
      <c r="R644" s="64">
        <f t="shared" si="1"/>
        <v>1</v>
      </c>
      <c r="S644" s="64" t="str">
        <f t="shared" si="2"/>
        <v>0</v>
      </c>
      <c r="T644" s="64">
        <f t="shared" si="3"/>
        <v>0</v>
      </c>
      <c r="U644" s="64" t="str">
        <f t="shared" si="4"/>
        <v>0</v>
      </c>
      <c r="V644" s="64">
        <f t="shared" si="5"/>
        <v>0</v>
      </c>
      <c r="W644" s="64" t="str">
        <f t="shared" si="6"/>
        <v>0</v>
      </c>
      <c r="X644" s="64">
        <f t="shared" si="7"/>
        <v>0</v>
      </c>
      <c r="Y644" s="64" t="str">
        <f t="shared" si="8"/>
        <v>0</v>
      </c>
      <c r="Z644" s="64">
        <f t="shared" si="9"/>
        <v>0</v>
      </c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15.75" customHeight="1">
      <c r="A645" s="90">
        <v>43869.333485590279</v>
      </c>
      <c r="B645" s="70">
        <f>Parâmetros!G634*0.04*46.0055</f>
        <v>28.100159399999999</v>
      </c>
      <c r="C645" s="85">
        <f t="shared" si="190"/>
        <v>28.100159399999999</v>
      </c>
      <c r="D645" s="89">
        <f t="shared" si="191"/>
        <v>5.6200318799999991</v>
      </c>
      <c r="E645" s="53" t="str">
        <f t="shared" si="192"/>
        <v>1</v>
      </c>
      <c r="F645" s="62">
        <f t="shared" si="193"/>
        <v>-126.602344585</v>
      </c>
      <c r="G645" s="53" t="str">
        <f t="shared" si="194"/>
        <v>0</v>
      </c>
      <c r="H645" s="62">
        <f t="shared" si="195"/>
        <v>-22.301172292499999</v>
      </c>
      <c r="I645" s="53" t="str">
        <f t="shared" si="196"/>
        <v>0</v>
      </c>
      <c r="J645" s="62">
        <f t="shared" si="197"/>
        <v>92.5307562871605</v>
      </c>
      <c r="K645" s="53" t="str">
        <f t="shared" si="198"/>
        <v>0</v>
      </c>
      <c r="L645" s="62">
        <f t="shared" si="199"/>
        <v>84.328252171764703</v>
      </c>
      <c r="M645" s="66" t="str">
        <f t="shared" si="200"/>
        <v>0</v>
      </c>
      <c r="N645" s="69">
        <f t="shared" si="201"/>
        <v>5.6200318799999991</v>
      </c>
      <c r="O645" s="70">
        <v>260</v>
      </c>
      <c r="P645" s="3"/>
      <c r="Q645" s="64" t="str">
        <f t="shared" si="0"/>
        <v>1</v>
      </c>
      <c r="R645" s="64">
        <f t="shared" si="1"/>
        <v>1</v>
      </c>
      <c r="S645" s="64" t="str">
        <f t="shared" si="2"/>
        <v>0</v>
      </c>
      <c r="T645" s="64">
        <f t="shared" si="3"/>
        <v>0</v>
      </c>
      <c r="U645" s="64" t="str">
        <f t="shared" si="4"/>
        <v>0</v>
      </c>
      <c r="V645" s="64">
        <f t="shared" si="5"/>
        <v>0</v>
      </c>
      <c r="W645" s="64" t="str">
        <f t="shared" si="6"/>
        <v>0</v>
      </c>
      <c r="X645" s="64">
        <f t="shared" si="7"/>
        <v>0</v>
      </c>
      <c r="Y645" s="64" t="str">
        <f t="shared" si="8"/>
        <v>0</v>
      </c>
      <c r="Z645" s="64">
        <f t="shared" si="9"/>
        <v>0</v>
      </c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15.75" customHeight="1">
      <c r="A646" s="90">
        <v>43869.375152314817</v>
      </c>
      <c r="B646" s="70">
        <f>Parâmetros!G635*0.04*46.0055</f>
        <v>17.886938400000002</v>
      </c>
      <c r="C646" s="85">
        <f t="shared" si="190"/>
        <v>17.886938400000002</v>
      </c>
      <c r="D646" s="89">
        <f t="shared" si="191"/>
        <v>3.5773876800000002</v>
      </c>
      <c r="E646" s="53" t="str">
        <f t="shared" si="192"/>
        <v>1</v>
      </c>
      <c r="F646" s="62">
        <f t="shared" si="193"/>
        <v>-136.56023506</v>
      </c>
      <c r="G646" s="53" t="str">
        <f t="shared" si="194"/>
        <v>0</v>
      </c>
      <c r="H646" s="62">
        <f t="shared" si="195"/>
        <v>-27.280117529999998</v>
      </c>
      <c r="I646" s="53" t="str">
        <f t="shared" si="196"/>
        <v>0</v>
      </c>
      <c r="J646" s="62">
        <f t="shared" si="197"/>
        <v>91.534652016790119</v>
      </c>
      <c r="K646" s="53" t="str">
        <f t="shared" si="198"/>
        <v>0</v>
      </c>
      <c r="L646" s="62">
        <f t="shared" si="199"/>
        <v>83.24685230117646</v>
      </c>
      <c r="M646" s="66" t="str">
        <f t="shared" si="200"/>
        <v>0</v>
      </c>
      <c r="N646" s="69">
        <f t="shared" si="201"/>
        <v>3.5773876800000002</v>
      </c>
      <c r="O646" s="70">
        <v>260</v>
      </c>
      <c r="P646" s="3"/>
      <c r="Q646" s="64" t="str">
        <f t="shared" si="0"/>
        <v>1</v>
      </c>
      <c r="R646" s="64">
        <f t="shared" si="1"/>
        <v>1</v>
      </c>
      <c r="S646" s="64" t="str">
        <f t="shared" si="2"/>
        <v>0</v>
      </c>
      <c r="T646" s="64">
        <f t="shared" si="3"/>
        <v>0</v>
      </c>
      <c r="U646" s="64" t="str">
        <f t="shared" si="4"/>
        <v>0</v>
      </c>
      <c r="V646" s="64">
        <f t="shared" si="5"/>
        <v>0</v>
      </c>
      <c r="W646" s="64" t="str">
        <f t="shared" si="6"/>
        <v>0</v>
      </c>
      <c r="X646" s="64">
        <f t="shared" si="7"/>
        <v>0</v>
      </c>
      <c r="Y646" s="64" t="str">
        <f t="shared" si="8"/>
        <v>0</v>
      </c>
      <c r="Z646" s="64">
        <f t="shared" si="9"/>
        <v>0</v>
      </c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15.75" customHeight="1">
      <c r="A647" s="90">
        <v>43869.416819039354</v>
      </c>
      <c r="B647" s="70">
        <f>Parâmetros!G636*0.04*46.0055</f>
        <v>11.7958102</v>
      </c>
      <c r="C647" s="85">
        <f t="shared" si="190"/>
        <v>11.7958102</v>
      </c>
      <c r="D647" s="89">
        <f t="shared" si="191"/>
        <v>2.3591620399999997</v>
      </c>
      <c r="E647" s="53" t="str">
        <f t="shared" si="192"/>
        <v>1</v>
      </c>
      <c r="F647" s="62">
        <f t="shared" si="193"/>
        <v>-142.49908505499999</v>
      </c>
      <c r="G647" s="53" t="str">
        <f t="shared" si="194"/>
        <v>0</v>
      </c>
      <c r="H647" s="62">
        <f t="shared" si="195"/>
        <v>-30.249542527499997</v>
      </c>
      <c r="I647" s="53" t="str">
        <f t="shared" si="196"/>
        <v>0</v>
      </c>
      <c r="J647" s="62">
        <f t="shared" si="197"/>
        <v>90.940579019506174</v>
      </c>
      <c r="K647" s="53" t="str">
        <f t="shared" si="198"/>
        <v>0</v>
      </c>
      <c r="L647" s="62">
        <f t="shared" si="199"/>
        <v>82.601909315294122</v>
      </c>
      <c r="M647" s="66" t="str">
        <f t="shared" si="200"/>
        <v>0</v>
      </c>
      <c r="N647" s="69">
        <f t="shared" si="201"/>
        <v>2.3591620399999997</v>
      </c>
      <c r="O647" s="70">
        <v>260</v>
      </c>
      <c r="P647" s="3"/>
      <c r="Q647" s="64" t="str">
        <f t="shared" si="0"/>
        <v>1</v>
      </c>
      <c r="R647" s="64">
        <f t="shared" si="1"/>
        <v>1</v>
      </c>
      <c r="S647" s="64" t="str">
        <f t="shared" si="2"/>
        <v>0</v>
      </c>
      <c r="T647" s="64">
        <f t="shared" si="3"/>
        <v>0</v>
      </c>
      <c r="U647" s="64" t="str">
        <f t="shared" si="4"/>
        <v>0</v>
      </c>
      <c r="V647" s="64">
        <f t="shared" si="5"/>
        <v>0</v>
      </c>
      <c r="W647" s="64" t="str">
        <f t="shared" si="6"/>
        <v>0</v>
      </c>
      <c r="X647" s="64">
        <f t="shared" si="7"/>
        <v>0</v>
      </c>
      <c r="Y647" s="64" t="str">
        <f t="shared" si="8"/>
        <v>0</v>
      </c>
      <c r="Z647" s="64">
        <f t="shared" si="9"/>
        <v>0</v>
      </c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15.75" customHeight="1">
      <c r="A648" s="90">
        <v>43869.458485763891</v>
      </c>
      <c r="B648" s="70">
        <f>Parâmetros!G637*0.04*46.0055</f>
        <v>9.4403285999999991</v>
      </c>
      <c r="C648" s="85">
        <f t="shared" si="190"/>
        <v>9.4403285999999991</v>
      </c>
      <c r="D648" s="89">
        <f t="shared" si="191"/>
        <v>1.8880657199999997</v>
      </c>
      <c r="E648" s="53" t="str">
        <f t="shared" si="192"/>
        <v>1</v>
      </c>
      <c r="F648" s="62">
        <f t="shared" si="193"/>
        <v>-144.79567961500001</v>
      </c>
      <c r="G648" s="53" t="str">
        <f t="shared" si="194"/>
        <v>0</v>
      </c>
      <c r="H648" s="62">
        <f t="shared" si="195"/>
        <v>-31.397839807500006</v>
      </c>
      <c r="I648" s="53" t="str">
        <f t="shared" si="196"/>
        <v>0</v>
      </c>
      <c r="J648" s="62">
        <f t="shared" si="197"/>
        <v>90.710846863456794</v>
      </c>
      <c r="K648" s="53" t="str">
        <f t="shared" si="198"/>
        <v>0</v>
      </c>
      <c r="L648" s="62">
        <f t="shared" si="199"/>
        <v>82.352505381176456</v>
      </c>
      <c r="M648" s="66" t="str">
        <f t="shared" si="200"/>
        <v>0</v>
      </c>
      <c r="N648" s="69">
        <f t="shared" si="201"/>
        <v>1.8880657199999997</v>
      </c>
      <c r="O648" s="70">
        <v>260</v>
      </c>
      <c r="P648" s="3"/>
      <c r="Q648" s="64" t="str">
        <f t="shared" si="0"/>
        <v>1</v>
      </c>
      <c r="R648" s="64">
        <f t="shared" si="1"/>
        <v>1</v>
      </c>
      <c r="S648" s="64" t="str">
        <f t="shared" si="2"/>
        <v>0</v>
      </c>
      <c r="T648" s="64">
        <f t="shared" si="3"/>
        <v>0</v>
      </c>
      <c r="U648" s="64" t="str">
        <f t="shared" si="4"/>
        <v>0</v>
      </c>
      <c r="V648" s="64">
        <f t="shared" si="5"/>
        <v>0</v>
      </c>
      <c r="W648" s="64" t="str">
        <f t="shared" si="6"/>
        <v>0</v>
      </c>
      <c r="X648" s="64">
        <f t="shared" si="7"/>
        <v>0</v>
      </c>
      <c r="Y648" s="64" t="str">
        <f t="shared" si="8"/>
        <v>0</v>
      </c>
      <c r="Z648" s="64">
        <f t="shared" si="9"/>
        <v>0</v>
      </c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15.75" customHeight="1">
      <c r="A649" s="90">
        <v>43869.500152488428</v>
      </c>
      <c r="B649" s="70">
        <f>Parâmetros!G638*0.04*46.0055</f>
        <v>8.6858383999999997</v>
      </c>
      <c r="C649" s="85">
        <f t="shared" si="190"/>
        <v>8.6858383999999997</v>
      </c>
      <c r="D649" s="89">
        <f t="shared" si="191"/>
        <v>1.73716768</v>
      </c>
      <c r="E649" s="53" t="str">
        <f t="shared" si="192"/>
        <v>1</v>
      </c>
      <c r="F649" s="62">
        <f t="shared" si="193"/>
        <v>-145.53130756000002</v>
      </c>
      <c r="G649" s="53" t="str">
        <f t="shared" si="194"/>
        <v>0</v>
      </c>
      <c r="H649" s="62">
        <f t="shared" si="195"/>
        <v>-31.765653780000008</v>
      </c>
      <c r="I649" s="53" t="str">
        <f t="shared" si="196"/>
        <v>0</v>
      </c>
      <c r="J649" s="62">
        <f t="shared" si="197"/>
        <v>90.637260782222228</v>
      </c>
      <c r="K649" s="53" t="str">
        <f t="shared" si="198"/>
        <v>0</v>
      </c>
      <c r="L649" s="62">
        <f t="shared" si="199"/>
        <v>82.272618183529403</v>
      </c>
      <c r="M649" s="66" t="str">
        <f t="shared" si="200"/>
        <v>0</v>
      </c>
      <c r="N649" s="69">
        <f t="shared" si="201"/>
        <v>1.73716768</v>
      </c>
      <c r="O649" s="70">
        <v>260</v>
      </c>
      <c r="P649" s="3"/>
      <c r="Q649" s="64" t="str">
        <f t="shared" si="0"/>
        <v>1</v>
      </c>
      <c r="R649" s="64">
        <f t="shared" si="1"/>
        <v>1</v>
      </c>
      <c r="S649" s="64" t="str">
        <f t="shared" si="2"/>
        <v>0</v>
      </c>
      <c r="T649" s="64">
        <f t="shared" si="3"/>
        <v>0</v>
      </c>
      <c r="U649" s="64" t="str">
        <f t="shared" si="4"/>
        <v>0</v>
      </c>
      <c r="V649" s="64">
        <f t="shared" si="5"/>
        <v>0</v>
      </c>
      <c r="W649" s="64" t="str">
        <f t="shared" si="6"/>
        <v>0</v>
      </c>
      <c r="X649" s="64">
        <f t="shared" si="7"/>
        <v>0</v>
      </c>
      <c r="Y649" s="64" t="str">
        <f t="shared" si="8"/>
        <v>0</v>
      </c>
      <c r="Z649" s="64">
        <f t="shared" si="9"/>
        <v>0</v>
      </c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15.75" customHeight="1">
      <c r="A650" s="90">
        <v>43869.541819212965</v>
      </c>
      <c r="B650" s="70">
        <f>Parâmetros!G639*0.04*46.0055</f>
        <v>8.5386207999999986</v>
      </c>
      <c r="C650" s="85">
        <f t="shared" si="190"/>
        <v>8.5386207999999986</v>
      </c>
      <c r="D650" s="89">
        <f t="shared" si="191"/>
        <v>1.7077241599999997</v>
      </c>
      <c r="E650" s="53" t="str">
        <f t="shared" si="192"/>
        <v>1</v>
      </c>
      <c r="F650" s="62">
        <f t="shared" si="193"/>
        <v>-145.67484472000001</v>
      </c>
      <c r="G650" s="53" t="str">
        <f t="shared" si="194"/>
        <v>0</v>
      </c>
      <c r="H650" s="62">
        <f t="shared" si="195"/>
        <v>-31.837422360000005</v>
      </c>
      <c r="I650" s="53" t="str">
        <f t="shared" si="196"/>
        <v>0</v>
      </c>
      <c r="J650" s="62">
        <f t="shared" si="197"/>
        <v>90.622902522469133</v>
      </c>
      <c r="K650" s="53" t="str">
        <f t="shared" si="198"/>
        <v>0</v>
      </c>
      <c r="L650" s="62">
        <f t="shared" si="199"/>
        <v>82.25703043764706</v>
      </c>
      <c r="M650" s="66" t="str">
        <f t="shared" si="200"/>
        <v>0</v>
      </c>
      <c r="N650" s="69">
        <f t="shared" si="201"/>
        <v>1.7077241599999997</v>
      </c>
      <c r="O650" s="70">
        <v>260</v>
      </c>
      <c r="P650" s="3"/>
      <c r="Q650" s="64" t="str">
        <f t="shared" si="0"/>
        <v>1</v>
      </c>
      <c r="R650" s="64">
        <f t="shared" si="1"/>
        <v>1</v>
      </c>
      <c r="S650" s="64" t="str">
        <f t="shared" si="2"/>
        <v>0</v>
      </c>
      <c r="T650" s="64">
        <f t="shared" si="3"/>
        <v>0</v>
      </c>
      <c r="U650" s="64" t="str">
        <f t="shared" si="4"/>
        <v>0</v>
      </c>
      <c r="V650" s="64">
        <f t="shared" si="5"/>
        <v>0</v>
      </c>
      <c r="W650" s="64" t="str">
        <f t="shared" si="6"/>
        <v>0</v>
      </c>
      <c r="X650" s="64">
        <f t="shared" si="7"/>
        <v>0</v>
      </c>
      <c r="Y650" s="64" t="str">
        <f t="shared" si="8"/>
        <v>0</v>
      </c>
      <c r="Z650" s="64">
        <f t="shared" si="9"/>
        <v>0</v>
      </c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15.75" customHeight="1">
      <c r="A651" s="90">
        <v>43869.583485937503</v>
      </c>
      <c r="B651" s="70">
        <f>Parâmetros!G640*0.04*46.0055</f>
        <v>8.7226428000000009</v>
      </c>
      <c r="C651" s="85">
        <f t="shared" si="190"/>
        <v>8.7226428000000009</v>
      </c>
      <c r="D651" s="89">
        <f t="shared" si="191"/>
        <v>1.7445285600000002</v>
      </c>
      <c r="E651" s="53" t="str">
        <f t="shared" si="192"/>
        <v>1</v>
      </c>
      <c r="F651" s="62">
        <f t="shared" si="193"/>
        <v>-145.49542327</v>
      </c>
      <c r="G651" s="53" t="str">
        <f t="shared" si="194"/>
        <v>0</v>
      </c>
      <c r="H651" s="62">
        <f t="shared" si="195"/>
        <v>-31.747711635000002</v>
      </c>
      <c r="I651" s="53" t="str">
        <f t="shared" si="196"/>
        <v>0</v>
      </c>
      <c r="J651" s="62">
        <f t="shared" si="197"/>
        <v>90.640850347160494</v>
      </c>
      <c r="K651" s="53" t="str">
        <f t="shared" si="198"/>
        <v>0</v>
      </c>
      <c r="L651" s="62">
        <f t="shared" si="199"/>
        <v>82.276515119999985</v>
      </c>
      <c r="M651" s="66" t="str">
        <f t="shared" si="200"/>
        <v>0</v>
      </c>
      <c r="N651" s="69">
        <f t="shared" si="201"/>
        <v>1.7445285600000002</v>
      </c>
      <c r="O651" s="70">
        <v>260</v>
      </c>
      <c r="P651" s="3"/>
      <c r="Q651" s="64" t="str">
        <f t="shared" si="0"/>
        <v>1</v>
      </c>
      <c r="R651" s="64">
        <f t="shared" si="1"/>
        <v>1</v>
      </c>
      <c r="S651" s="64" t="str">
        <f t="shared" si="2"/>
        <v>0</v>
      </c>
      <c r="T651" s="64">
        <f t="shared" si="3"/>
        <v>0</v>
      </c>
      <c r="U651" s="64" t="str">
        <f t="shared" si="4"/>
        <v>0</v>
      </c>
      <c r="V651" s="64">
        <f t="shared" si="5"/>
        <v>0</v>
      </c>
      <c r="W651" s="64" t="str">
        <f t="shared" si="6"/>
        <v>0</v>
      </c>
      <c r="X651" s="64">
        <f t="shared" si="7"/>
        <v>0</v>
      </c>
      <c r="Y651" s="64" t="str">
        <f t="shared" si="8"/>
        <v>0</v>
      </c>
      <c r="Z651" s="64">
        <f t="shared" si="9"/>
        <v>0</v>
      </c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15.75" customHeight="1">
      <c r="A652" s="90">
        <v>43869.62515266204</v>
      </c>
      <c r="B652" s="70">
        <f>Parâmetros!G641*0.04*46.0055</f>
        <v>8.2257833999999992</v>
      </c>
      <c r="C652" s="85">
        <f t="shared" si="190"/>
        <v>8.2257833999999992</v>
      </c>
      <c r="D652" s="89">
        <f t="shared" si="191"/>
        <v>1.6451566799999997</v>
      </c>
      <c r="E652" s="53" t="str">
        <f t="shared" si="192"/>
        <v>1</v>
      </c>
      <c r="F652" s="62">
        <f t="shared" si="193"/>
        <v>-145.979861185</v>
      </c>
      <c r="G652" s="53" t="str">
        <f t="shared" si="194"/>
        <v>0</v>
      </c>
      <c r="H652" s="62">
        <f t="shared" si="195"/>
        <v>-31.989930592500002</v>
      </c>
      <c r="I652" s="53" t="str">
        <f t="shared" si="196"/>
        <v>0</v>
      </c>
      <c r="J652" s="62">
        <f t="shared" si="197"/>
        <v>90.592391220493823</v>
      </c>
      <c r="K652" s="53" t="str">
        <f t="shared" si="198"/>
        <v>0</v>
      </c>
      <c r="L652" s="62">
        <f t="shared" si="199"/>
        <v>82.223906477647049</v>
      </c>
      <c r="M652" s="66" t="str">
        <f t="shared" si="200"/>
        <v>0</v>
      </c>
      <c r="N652" s="69">
        <f t="shared" si="201"/>
        <v>1.6451566799999997</v>
      </c>
      <c r="O652" s="70">
        <v>260</v>
      </c>
      <c r="P652" s="3"/>
      <c r="Q652" s="64" t="str">
        <f t="shared" si="0"/>
        <v>1</v>
      </c>
      <c r="R652" s="64">
        <f t="shared" si="1"/>
        <v>1</v>
      </c>
      <c r="S652" s="64" t="str">
        <f t="shared" si="2"/>
        <v>0</v>
      </c>
      <c r="T652" s="64">
        <f t="shared" si="3"/>
        <v>0</v>
      </c>
      <c r="U652" s="64" t="str">
        <f t="shared" si="4"/>
        <v>0</v>
      </c>
      <c r="V652" s="64">
        <f t="shared" si="5"/>
        <v>0</v>
      </c>
      <c r="W652" s="64" t="str">
        <f t="shared" si="6"/>
        <v>0</v>
      </c>
      <c r="X652" s="64">
        <f t="shared" si="7"/>
        <v>0</v>
      </c>
      <c r="Y652" s="64" t="str">
        <f t="shared" si="8"/>
        <v>0</v>
      </c>
      <c r="Z652" s="64">
        <f t="shared" si="9"/>
        <v>0</v>
      </c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15.75" customHeight="1">
      <c r="A653" s="90">
        <v>43869.666819386577</v>
      </c>
      <c r="B653" s="70">
        <f>Parâmetros!G642*0.04*46.0055</f>
        <v>8.4098053999999998</v>
      </c>
      <c r="C653" s="85">
        <f t="shared" si="190"/>
        <v>8.4098053999999998</v>
      </c>
      <c r="D653" s="89">
        <f t="shared" si="191"/>
        <v>1.6819610799999998</v>
      </c>
      <c r="E653" s="53" t="str">
        <f t="shared" si="192"/>
        <v>1</v>
      </c>
      <c r="F653" s="62">
        <f t="shared" si="193"/>
        <v>-145.800439735</v>
      </c>
      <c r="G653" s="53" t="str">
        <f t="shared" si="194"/>
        <v>0</v>
      </c>
      <c r="H653" s="62">
        <f t="shared" si="195"/>
        <v>-31.900219867499999</v>
      </c>
      <c r="I653" s="53" t="str">
        <f t="shared" si="196"/>
        <v>0</v>
      </c>
      <c r="J653" s="62">
        <f t="shared" si="197"/>
        <v>90.610339045185185</v>
      </c>
      <c r="K653" s="53" t="str">
        <f t="shared" si="198"/>
        <v>0</v>
      </c>
      <c r="L653" s="62">
        <f t="shared" si="199"/>
        <v>82.243391160000016</v>
      </c>
      <c r="M653" s="66" t="str">
        <f t="shared" si="200"/>
        <v>0</v>
      </c>
      <c r="N653" s="69">
        <f t="shared" si="201"/>
        <v>1.6819610799999998</v>
      </c>
      <c r="O653" s="70">
        <v>260</v>
      </c>
      <c r="P653" s="3"/>
      <c r="Q653" s="64" t="str">
        <f t="shared" si="0"/>
        <v>1</v>
      </c>
      <c r="R653" s="64">
        <f t="shared" si="1"/>
        <v>1</v>
      </c>
      <c r="S653" s="64" t="str">
        <f t="shared" si="2"/>
        <v>0</v>
      </c>
      <c r="T653" s="64">
        <f t="shared" si="3"/>
        <v>0</v>
      </c>
      <c r="U653" s="64" t="str">
        <f t="shared" si="4"/>
        <v>0</v>
      </c>
      <c r="V653" s="64">
        <f t="shared" si="5"/>
        <v>0</v>
      </c>
      <c r="W653" s="64" t="str">
        <f t="shared" si="6"/>
        <v>0</v>
      </c>
      <c r="X653" s="64">
        <f t="shared" si="7"/>
        <v>0</v>
      </c>
      <c r="Y653" s="64" t="str">
        <f t="shared" si="8"/>
        <v>0</v>
      </c>
      <c r="Z653" s="64">
        <f t="shared" si="9"/>
        <v>0</v>
      </c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15.75" customHeight="1">
      <c r="A654" s="90">
        <v>43869.708486111114</v>
      </c>
      <c r="B654" s="70">
        <f>Parâmetros!G643*0.04*46.0055</f>
        <v>8.5202185999999998</v>
      </c>
      <c r="C654" s="85">
        <f t="shared" si="190"/>
        <v>8.5202185999999998</v>
      </c>
      <c r="D654" s="89">
        <f t="shared" si="191"/>
        <v>1.70404372</v>
      </c>
      <c r="E654" s="53" t="str">
        <f t="shared" si="192"/>
        <v>1</v>
      </c>
      <c r="F654" s="62">
        <f t="shared" si="193"/>
        <v>-145.69278686499999</v>
      </c>
      <c r="G654" s="53" t="str">
        <f t="shared" si="194"/>
        <v>0</v>
      </c>
      <c r="H654" s="62">
        <f t="shared" si="195"/>
        <v>-31.846393432499994</v>
      </c>
      <c r="I654" s="53" t="str">
        <f t="shared" si="196"/>
        <v>0</v>
      </c>
      <c r="J654" s="62">
        <f t="shared" si="197"/>
        <v>90.621107739999999</v>
      </c>
      <c r="K654" s="53" t="str">
        <f t="shared" si="198"/>
        <v>0</v>
      </c>
      <c r="L654" s="62">
        <f t="shared" si="199"/>
        <v>82.255081969411748</v>
      </c>
      <c r="M654" s="66" t="str">
        <f t="shared" si="200"/>
        <v>0</v>
      </c>
      <c r="N654" s="69">
        <f t="shared" si="201"/>
        <v>1.70404372</v>
      </c>
      <c r="O654" s="70">
        <v>260</v>
      </c>
      <c r="P654" s="3"/>
      <c r="Q654" s="64" t="str">
        <f t="shared" si="0"/>
        <v>1</v>
      </c>
      <c r="R654" s="64">
        <f t="shared" si="1"/>
        <v>1</v>
      </c>
      <c r="S654" s="64" t="str">
        <f t="shared" si="2"/>
        <v>0</v>
      </c>
      <c r="T654" s="64">
        <f t="shared" si="3"/>
        <v>0</v>
      </c>
      <c r="U654" s="64" t="str">
        <f t="shared" si="4"/>
        <v>0</v>
      </c>
      <c r="V654" s="64">
        <f t="shared" si="5"/>
        <v>0</v>
      </c>
      <c r="W654" s="64" t="str">
        <f t="shared" si="6"/>
        <v>0</v>
      </c>
      <c r="X654" s="64">
        <f t="shared" si="7"/>
        <v>0</v>
      </c>
      <c r="Y654" s="64" t="str">
        <f t="shared" si="8"/>
        <v>0</v>
      </c>
      <c r="Z654" s="64">
        <f t="shared" si="9"/>
        <v>0</v>
      </c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15.75" customHeight="1">
      <c r="A655" s="90">
        <v>43869.750152835652</v>
      </c>
      <c r="B655" s="70">
        <f>Parâmetros!G644*0.04*46.0055</f>
        <v>9.7347637999999996</v>
      </c>
      <c r="C655" s="85">
        <f t="shared" si="190"/>
        <v>9.7347637999999996</v>
      </c>
      <c r="D655" s="89">
        <f t="shared" si="191"/>
        <v>1.9469527600000001</v>
      </c>
      <c r="E655" s="53" t="str">
        <f t="shared" si="192"/>
        <v>1</v>
      </c>
      <c r="F655" s="62">
        <f t="shared" si="193"/>
        <v>-144.508605295</v>
      </c>
      <c r="G655" s="53" t="str">
        <f t="shared" si="194"/>
        <v>0</v>
      </c>
      <c r="H655" s="62">
        <f t="shared" si="195"/>
        <v>-31.254302647499998</v>
      </c>
      <c r="I655" s="53" t="str">
        <f t="shared" si="196"/>
        <v>0</v>
      </c>
      <c r="J655" s="62">
        <f t="shared" si="197"/>
        <v>90.739563382962956</v>
      </c>
      <c r="K655" s="53" t="str">
        <f t="shared" si="198"/>
        <v>0</v>
      </c>
      <c r="L655" s="62">
        <f t="shared" si="199"/>
        <v>82.383680872941184</v>
      </c>
      <c r="M655" s="66" t="str">
        <f t="shared" si="200"/>
        <v>0</v>
      </c>
      <c r="N655" s="69">
        <f t="shared" si="201"/>
        <v>1.9469527600000001</v>
      </c>
      <c r="O655" s="70">
        <v>260</v>
      </c>
      <c r="P655" s="3"/>
      <c r="Q655" s="64" t="str">
        <f t="shared" si="0"/>
        <v>1</v>
      </c>
      <c r="R655" s="64">
        <f t="shared" si="1"/>
        <v>1</v>
      </c>
      <c r="S655" s="64" t="str">
        <f t="shared" si="2"/>
        <v>0</v>
      </c>
      <c r="T655" s="64">
        <f t="shared" si="3"/>
        <v>0</v>
      </c>
      <c r="U655" s="64" t="str">
        <f t="shared" si="4"/>
        <v>0</v>
      </c>
      <c r="V655" s="64">
        <f t="shared" si="5"/>
        <v>0</v>
      </c>
      <c r="W655" s="64" t="str">
        <f t="shared" si="6"/>
        <v>0</v>
      </c>
      <c r="X655" s="64">
        <f t="shared" si="7"/>
        <v>0</v>
      </c>
      <c r="Y655" s="64" t="str">
        <f t="shared" si="8"/>
        <v>0</v>
      </c>
      <c r="Z655" s="64">
        <f t="shared" si="9"/>
        <v>0</v>
      </c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15.75" customHeight="1">
      <c r="A656" s="90">
        <v>43869.791819560189</v>
      </c>
      <c r="B656" s="70">
        <f>Parâmetros!G645*0.04*46.0055</f>
        <v>11.96143</v>
      </c>
      <c r="C656" s="85">
        <f t="shared" si="190"/>
        <v>11.96143</v>
      </c>
      <c r="D656" s="89">
        <f t="shared" si="191"/>
        <v>2.3922860000000004</v>
      </c>
      <c r="E656" s="53" t="str">
        <f t="shared" si="192"/>
        <v>1</v>
      </c>
      <c r="F656" s="62">
        <f t="shared" si="193"/>
        <v>-142.33760574999999</v>
      </c>
      <c r="G656" s="53" t="str">
        <f t="shared" si="194"/>
        <v>0</v>
      </c>
      <c r="H656" s="62">
        <f t="shared" si="195"/>
        <v>-30.168802874999997</v>
      </c>
      <c r="I656" s="53" t="str">
        <f t="shared" si="196"/>
        <v>0</v>
      </c>
      <c r="J656" s="62">
        <f t="shared" si="197"/>
        <v>90.956732061728388</v>
      </c>
      <c r="K656" s="53" t="str">
        <f t="shared" si="198"/>
        <v>0</v>
      </c>
      <c r="L656" s="62">
        <f t="shared" si="199"/>
        <v>82.619445529411763</v>
      </c>
      <c r="M656" s="66" t="str">
        <f t="shared" si="200"/>
        <v>0</v>
      </c>
      <c r="N656" s="69">
        <f t="shared" si="201"/>
        <v>2.3922860000000004</v>
      </c>
      <c r="O656" s="70">
        <v>260</v>
      </c>
      <c r="P656" s="3"/>
      <c r="Q656" s="64" t="str">
        <f t="shared" si="0"/>
        <v>1</v>
      </c>
      <c r="R656" s="64">
        <f t="shared" si="1"/>
        <v>1</v>
      </c>
      <c r="S656" s="64" t="str">
        <f t="shared" si="2"/>
        <v>0</v>
      </c>
      <c r="T656" s="64">
        <f t="shared" si="3"/>
        <v>0</v>
      </c>
      <c r="U656" s="64" t="str">
        <f t="shared" si="4"/>
        <v>0</v>
      </c>
      <c r="V656" s="64">
        <f t="shared" si="5"/>
        <v>0</v>
      </c>
      <c r="W656" s="64" t="str">
        <f t="shared" si="6"/>
        <v>0</v>
      </c>
      <c r="X656" s="64">
        <f t="shared" si="7"/>
        <v>0</v>
      </c>
      <c r="Y656" s="64" t="str">
        <f t="shared" si="8"/>
        <v>0</v>
      </c>
      <c r="Z656" s="64">
        <f t="shared" si="9"/>
        <v>0</v>
      </c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15.75" customHeight="1">
      <c r="A657" s="90">
        <v>43869.833486284719</v>
      </c>
      <c r="B657" s="70">
        <f>Parâmetros!G646*0.04*46.0055</f>
        <v>15.089803999999997</v>
      </c>
      <c r="C657" s="85">
        <f t="shared" si="190"/>
        <v>15.089803999999997</v>
      </c>
      <c r="D657" s="89">
        <f t="shared" si="191"/>
        <v>3.0179607999999996</v>
      </c>
      <c r="E657" s="53" t="str">
        <f t="shared" si="192"/>
        <v>1</v>
      </c>
      <c r="F657" s="62">
        <f t="shared" si="193"/>
        <v>-139.28744110000002</v>
      </c>
      <c r="G657" s="53" t="str">
        <f t="shared" si="194"/>
        <v>0</v>
      </c>
      <c r="H657" s="62">
        <f t="shared" si="195"/>
        <v>-28.643720550000012</v>
      </c>
      <c r="I657" s="53" t="str">
        <f t="shared" si="196"/>
        <v>0</v>
      </c>
      <c r="J657" s="62">
        <f t="shared" si="197"/>
        <v>91.261845081481482</v>
      </c>
      <c r="K657" s="53" t="str">
        <f t="shared" si="198"/>
        <v>0</v>
      </c>
      <c r="L657" s="62">
        <f t="shared" si="199"/>
        <v>82.950685129411767</v>
      </c>
      <c r="M657" s="66" t="str">
        <f t="shared" si="200"/>
        <v>0</v>
      </c>
      <c r="N657" s="69">
        <f t="shared" si="201"/>
        <v>3.0179607999999996</v>
      </c>
      <c r="O657" s="70">
        <v>260</v>
      </c>
      <c r="P657" s="3"/>
      <c r="Q657" s="64" t="str">
        <f t="shared" si="0"/>
        <v>1</v>
      </c>
      <c r="R657" s="64">
        <f t="shared" si="1"/>
        <v>1</v>
      </c>
      <c r="S657" s="64" t="str">
        <f t="shared" si="2"/>
        <v>0</v>
      </c>
      <c r="T657" s="64">
        <f t="shared" si="3"/>
        <v>0</v>
      </c>
      <c r="U657" s="64" t="str">
        <f t="shared" si="4"/>
        <v>0</v>
      </c>
      <c r="V657" s="64">
        <f t="shared" si="5"/>
        <v>0</v>
      </c>
      <c r="W657" s="64" t="str">
        <f t="shared" si="6"/>
        <v>0</v>
      </c>
      <c r="X657" s="64">
        <f t="shared" si="7"/>
        <v>0</v>
      </c>
      <c r="Y657" s="64" t="str">
        <f t="shared" si="8"/>
        <v>0</v>
      </c>
      <c r="Z657" s="64">
        <f t="shared" si="9"/>
        <v>0</v>
      </c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15.75" customHeight="1">
      <c r="A658" s="90">
        <v>43869.875153009256</v>
      </c>
      <c r="B658" s="70">
        <f>Parâmetros!G647*0.04*46.0055</f>
        <v>14.703357799999999</v>
      </c>
      <c r="C658" s="85">
        <f t="shared" si="190"/>
        <v>14.703357799999999</v>
      </c>
      <c r="D658" s="89">
        <f t="shared" si="191"/>
        <v>2.9406715600000002</v>
      </c>
      <c r="E658" s="53" t="str">
        <f t="shared" si="192"/>
        <v>1</v>
      </c>
      <c r="F658" s="62">
        <f t="shared" si="193"/>
        <v>-139.66422614500001</v>
      </c>
      <c r="G658" s="53" t="str">
        <f t="shared" si="194"/>
        <v>0</v>
      </c>
      <c r="H658" s="62">
        <f t="shared" si="195"/>
        <v>-28.832113072500007</v>
      </c>
      <c r="I658" s="53" t="str">
        <f t="shared" si="196"/>
        <v>0</v>
      </c>
      <c r="J658" s="62">
        <f t="shared" si="197"/>
        <v>91.224154649629625</v>
      </c>
      <c r="K658" s="53" t="str">
        <f t="shared" si="198"/>
        <v>0</v>
      </c>
      <c r="L658" s="62">
        <f t="shared" si="199"/>
        <v>82.909767296470591</v>
      </c>
      <c r="M658" s="66" t="str">
        <f t="shared" si="200"/>
        <v>0</v>
      </c>
      <c r="N658" s="69">
        <f t="shared" si="201"/>
        <v>2.9406715600000002</v>
      </c>
      <c r="O658" s="70">
        <v>260</v>
      </c>
      <c r="P658" s="3"/>
      <c r="Q658" s="64" t="str">
        <f t="shared" si="0"/>
        <v>1</v>
      </c>
      <c r="R658" s="64">
        <f t="shared" si="1"/>
        <v>1</v>
      </c>
      <c r="S658" s="64" t="str">
        <f t="shared" si="2"/>
        <v>0</v>
      </c>
      <c r="T658" s="64">
        <f t="shared" si="3"/>
        <v>0</v>
      </c>
      <c r="U658" s="64" t="str">
        <f t="shared" si="4"/>
        <v>0</v>
      </c>
      <c r="V658" s="64">
        <f t="shared" si="5"/>
        <v>0</v>
      </c>
      <c r="W658" s="64" t="str">
        <f t="shared" si="6"/>
        <v>0</v>
      </c>
      <c r="X658" s="64">
        <f t="shared" si="7"/>
        <v>0</v>
      </c>
      <c r="Y658" s="64" t="str">
        <f t="shared" si="8"/>
        <v>0</v>
      </c>
      <c r="Z658" s="64">
        <f t="shared" si="9"/>
        <v>0</v>
      </c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15.75" customHeight="1">
      <c r="A659" s="90">
        <v>43869.916819733793</v>
      </c>
      <c r="B659" s="70">
        <f>Parâmetros!G648*0.04*46.0055</f>
        <v>14.8873798</v>
      </c>
      <c r="C659" s="85">
        <f t="shared" si="190"/>
        <v>14.8873798</v>
      </c>
      <c r="D659" s="89">
        <f t="shared" si="191"/>
        <v>2.97747596</v>
      </c>
      <c r="E659" s="53" t="str">
        <f t="shared" si="192"/>
        <v>1</v>
      </c>
      <c r="F659" s="62">
        <f t="shared" si="193"/>
        <v>-139.48480469500001</v>
      </c>
      <c r="G659" s="53" t="str">
        <f t="shared" si="194"/>
        <v>0</v>
      </c>
      <c r="H659" s="62">
        <f t="shared" si="195"/>
        <v>-28.742402347500004</v>
      </c>
      <c r="I659" s="53" t="str">
        <f t="shared" si="196"/>
        <v>0</v>
      </c>
      <c r="J659" s="62">
        <f t="shared" si="197"/>
        <v>91.242102474320987</v>
      </c>
      <c r="K659" s="53" t="str">
        <f t="shared" si="198"/>
        <v>0</v>
      </c>
      <c r="L659" s="62">
        <f t="shared" si="199"/>
        <v>82.92925197882353</v>
      </c>
      <c r="M659" s="66" t="str">
        <f t="shared" si="200"/>
        <v>0</v>
      </c>
      <c r="N659" s="69">
        <f t="shared" si="201"/>
        <v>2.97747596</v>
      </c>
      <c r="O659" s="70">
        <v>260</v>
      </c>
      <c r="P659" s="3"/>
      <c r="Q659" s="64" t="str">
        <f t="shared" si="0"/>
        <v>1</v>
      </c>
      <c r="R659" s="64">
        <f t="shared" si="1"/>
        <v>1</v>
      </c>
      <c r="S659" s="64" t="str">
        <f t="shared" si="2"/>
        <v>0</v>
      </c>
      <c r="T659" s="64">
        <f t="shared" si="3"/>
        <v>0</v>
      </c>
      <c r="U659" s="64" t="str">
        <f t="shared" si="4"/>
        <v>0</v>
      </c>
      <c r="V659" s="64">
        <f t="shared" si="5"/>
        <v>0</v>
      </c>
      <c r="W659" s="64" t="str">
        <f t="shared" si="6"/>
        <v>0</v>
      </c>
      <c r="X659" s="64">
        <f t="shared" si="7"/>
        <v>0</v>
      </c>
      <c r="Y659" s="64" t="str">
        <f t="shared" si="8"/>
        <v>0</v>
      </c>
      <c r="Z659" s="64">
        <f t="shared" si="9"/>
        <v>0</v>
      </c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15.75" customHeight="1">
      <c r="A660" s="90">
        <v>43869.95848645833</v>
      </c>
      <c r="B660" s="70">
        <f>Parâmetros!G649*0.04*46.0055</f>
        <v>21.309747599999998</v>
      </c>
      <c r="C660" s="85">
        <f t="shared" si="190"/>
        <v>21.309747599999998</v>
      </c>
      <c r="D660" s="89">
        <f t="shared" si="191"/>
        <v>4.2619495199999999</v>
      </c>
      <c r="E660" s="53" t="str">
        <f t="shared" si="192"/>
        <v>1</v>
      </c>
      <c r="F660" s="62">
        <f t="shared" si="193"/>
        <v>-133.22299608999998</v>
      </c>
      <c r="G660" s="53" t="str">
        <f t="shared" si="194"/>
        <v>0</v>
      </c>
      <c r="H660" s="62">
        <f t="shared" si="195"/>
        <v>-25.61149804499999</v>
      </c>
      <c r="I660" s="53" t="str">
        <f t="shared" si="196"/>
        <v>0</v>
      </c>
      <c r="J660" s="62">
        <f t="shared" si="197"/>
        <v>91.868481556049375</v>
      </c>
      <c r="K660" s="53" t="str">
        <f t="shared" si="198"/>
        <v>0</v>
      </c>
      <c r="L660" s="62">
        <f t="shared" si="199"/>
        <v>83.609267392941192</v>
      </c>
      <c r="M660" s="66" t="str">
        <f t="shared" si="200"/>
        <v>0</v>
      </c>
      <c r="N660" s="69">
        <f t="shared" si="201"/>
        <v>4.2619495199999999</v>
      </c>
      <c r="O660" s="70">
        <v>260</v>
      </c>
      <c r="P660" s="3"/>
      <c r="Q660" s="64" t="str">
        <f t="shared" si="0"/>
        <v>1</v>
      </c>
      <c r="R660" s="64">
        <f t="shared" si="1"/>
        <v>1</v>
      </c>
      <c r="S660" s="64" t="str">
        <f t="shared" si="2"/>
        <v>0</v>
      </c>
      <c r="T660" s="64">
        <f t="shared" si="3"/>
        <v>0</v>
      </c>
      <c r="U660" s="64" t="str">
        <f t="shared" si="4"/>
        <v>0</v>
      </c>
      <c r="V660" s="64">
        <f t="shared" si="5"/>
        <v>0</v>
      </c>
      <c r="W660" s="64" t="str">
        <f t="shared" si="6"/>
        <v>0</v>
      </c>
      <c r="X660" s="64">
        <f t="shared" si="7"/>
        <v>0</v>
      </c>
      <c r="Y660" s="64" t="str">
        <f t="shared" si="8"/>
        <v>0</v>
      </c>
      <c r="Z660" s="64">
        <f t="shared" si="9"/>
        <v>0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15.75" customHeight="1">
      <c r="A661" s="90">
        <v>43870.000153182868</v>
      </c>
      <c r="B661" s="70">
        <f>Parâmetros!G650*0.04*46.0055</f>
        <v>32.369469799999997</v>
      </c>
      <c r="C661" s="85">
        <f t="shared" si="190"/>
        <v>32.369469799999997</v>
      </c>
      <c r="D661" s="89">
        <f t="shared" si="191"/>
        <v>6.4738939599999989</v>
      </c>
      <c r="E661" s="53" t="str">
        <f t="shared" si="192"/>
        <v>1</v>
      </c>
      <c r="F661" s="62">
        <f t="shared" si="193"/>
        <v>-122.439766945</v>
      </c>
      <c r="G661" s="53" t="str">
        <f t="shared" si="194"/>
        <v>0</v>
      </c>
      <c r="H661" s="62">
        <f t="shared" si="195"/>
        <v>-20.219883472500001</v>
      </c>
      <c r="I661" s="53" t="str">
        <f t="shared" si="196"/>
        <v>0</v>
      </c>
      <c r="J661" s="62">
        <f t="shared" si="197"/>
        <v>92.947145820000003</v>
      </c>
      <c r="K661" s="53" t="str">
        <f t="shared" si="198"/>
        <v>0</v>
      </c>
      <c r="L661" s="62">
        <f t="shared" si="199"/>
        <v>84.780296802352936</v>
      </c>
      <c r="M661" s="66" t="str">
        <f t="shared" si="200"/>
        <v>0</v>
      </c>
      <c r="N661" s="69">
        <f t="shared" si="201"/>
        <v>6.4738939599999989</v>
      </c>
      <c r="O661" s="70">
        <v>260</v>
      </c>
      <c r="P661" s="3"/>
      <c r="Q661" s="64" t="str">
        <f t="shared" si="0"/>
        <v>1</v>
      </c>
      <c r="R661" s="64">
        <f t="shared" si="1"/>
        <v>1</v>
      </c>
      <c r="S661" s="64" t="str">
        <f t="shared" si="2"/>
        <v>0</v>
      </c>
      <c r="T661" s="64">
        <f t="shared" si="3"/>
        <v>0</v>
      </c>
      <c r="U661" s="64" t="str">
        <f t="shared" si="4"/>
        <v>0</v>
      </c>
      <c r="V661" s="64">
        <f t="shared" si="5"/>
        <v>0</v>
      </c>
      <c r="W661" s="64" t="str">
        <f t="shared" si="6"/>
        <v>0</v>
      </c>
      <c r="X661" s="64">
        <f t="shared" si="7"/>
        <v>0</v>
      </c>
      <c r="Y661" s="64" t="str">
        <f t="shared" si="8"/>
        <v>0</v>
      </c>
      <c r="Z661" s="64">
        <f t="shared" si="9"/>
        <v>0</v>
      </c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15.75" customHeight="1">
      <c r="A662" s="90">
        <v>43870.041819907405</v>
      </c>
      <c r="B662" s="70">
        <f>Parâmetros!G651*0.04*46.0055</f>
        <v>36.160322999999991</v>
      </c>
      <c r="C662" s="85">
        <f t="shared" si="190"/>
        <v>36.160322999999991</v>
      </c>
      <c r="D662" s="89">
        <f t="shared" si="191"/>
        <v>7.2320645999999975</v>
      </c>
      <c r="E662" s="53" t="str">
        <f t="shared" si="192"/>
        <v>1</v>
      </c>
      <c r="F662" s="62">
        <f t="shared" si="193"/>
        <v>-118.743685075</v>
      </c>
      <c r="G662" s="53" t="str">
        <f t="shared" si="194"/>
        <v>0</v>
      </c>
      <c r="H662" s="62">
        <f t="shared" si="195"/>
        <v>-18.371842537500001</v>
      </c>
      <c r="I662" s="53" t="str">
        <f t="shared" si="196"/>
        <v>0</v>
      </c>
      <c r="J662" s="62">
        <f t="shared" si="197"/>
        <v>93.316871008641982</v>
      </c>
      <c r="K662" s="53" t="str">
        <f t="shared" si="198"/>
        <v>0</v>
      </c>
      <c r="L662" s="62">
        <f t="shared" si="199"/>
        <v>85.181681258823531</v>
      </c>
      <c r="M662" s="66" t="str">
        <f t="shared" si="200"/>
        <v>0</v>
      </c>
      <c r="N662" s="69">
        <f t="shared" si="201"/>
        <v>7.2320645999999975</v>
      </c>
      <c r="O662" s="70">
        <v>260</v>
      </c>
      <c r="P662" s="3"/>
      <c r="Q662" s="64" t="str">
        <f t="shared" si="0"/>
        <v>1</v>
      </c>
      <c r="R662" s="64">
        <f t="shared" si="1"/>
        <v>1</v>
      </c>
      <c r="S662" s="64" t="str">
        <f t="shared" si="2"/>
        <v>0</v>
      </c>
      <c r="T662" s="64">
        <f t="shared" si="3"/>
        <v>0</v>
      </c>
      <c r="U662" s="64" t="str">
        <f t="shared" si="4"/>
        <v>0</v>
      </c>
      <c r="V662" s="64">
        <f t="shared" si="5"/>
        <v>0</v>
      </c>
      <c r="W662" s="64" t="str">
        <f t="shared" si="6"/>
        <v>0</v>
      </c>
      <c r="X662" s="64">
        <f t="shared" si="7"/>
        <v>0</v>
      </c>
      <c r="Y662" s="64" t="str">
        <f t="shared" si="8"/>
        <v>0</v>
      </c>
      <c r="Z662" s="64">
        <f t="shared" si="9"/>
        <v>0</v>
      </c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15.75" customHeight="1">
      <c r="A663" s="90">
        <v>43870.083486631942</v>
      </c>
      <c r="B663" s="70">
        <f>Parâmetros!G652*0.04*46.0055</f>
        <v>33.584015000000001</v>
      </c>
      <c r="C663" s="85">
        <f t="shared" si="190"/>
        <v>33.584015000000001</v>
      </c>
      <c r="D663" s="89">
        <f t="shared" si="191"/>
        <v>6.7168030000000005</v>
      </c>
      <c r="E663" s="53" t="str">
        <f t="shared" si="192"/>
        <v>1</v>
      </c>
      <c r="F663" s="62">
        <f t="shared" si="193"/>
        <v>-121.25558537500001</v>
      </c>
      <c r="G663" s="53" t="str">
        <f t="shared" si="194"/>
        <v>0</v>
      </c>
      <c r="H663" s="62">
        <f t="shared" si="195"/>
        <v>-19.627792687500005</v>
      </c>
      <c r="I663" s="53" t="str">
        <f t="shared" si="196"/>
        <v>0</v>
      </c>
      <c r="J663" s="62">
        <f t="shared" si="197"/>
        <v>93.06560146296296</v>
      </c>
      <c r="K663" s="53" t="str">
        <f t="shared" si="198"/>
        <v>0</v>
      </c>
      <c r="L663" s="62">
        <f t="shared" si="199"/>
        <v>84.908895705882344</v>
      </c>
      <c r="M663" s="66" t="str">
        <f t="shared" si="200"/>
        <v>0</v>
      </c>
      <c r="N663" s="69">
        <f t="shared" si="201"/>
        <v>6.7168030000000005</v>
      </c>
      <c r="O663" s="70">
        <v>260</v>
      </c>
      <c r="P663" s="3"/>
      <c r="Q663" s="64" t="str">
        <f t="shared" si="0"/>
        <v>1</v>
      </c>
      <c r="R663" s="64">
        <f t="shared" si="1"/>
        <v>1</v>
      </c>
      <c r="S663" s="64" t="str">
        <f t="shared" si="2"/>
        <v>0</v>
      </c>
      <c r="T663" s="64">
        <f t="shared" si="3"/>
        <v>0</v>
      </c>
      <c r="U663" s="64" t="str">
        <f t="shared" si="4"/>
        <v>0</v>
      </c>
      <c r="V663" s="64">
        <f t="shared" si="5"/>
        <v>0</v>
      </c>
      <c r="W663" s="64" t="str">
        <f t="shared" si="6"/>
        <v>0</v>
      </c>
      <c r="X663" s="64">
        <f t="shared" si="7"/>
        <v>0</v>
      </c>
      <c r="Y663" s="64" t="str">
        <f t="shared" si="8"/>
        <v>0</v>
      </c>
      <c r="Z663" s="64">
        <f t="shared" si="9"/>
        <v>0</v>
      </c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15.75" customHeight="1">
      <c r="A664" s="90">
        <v>43870.125153356479</v>
      </c>
      <c r="B664" s="70">
        <f>Parâmetros!G653*0.04*46.0055</f>
        <v>32.387872000000002</v>
      </c>
      <c r="C664" s="85">
        <f t="shared" si="190"/>
        <v>32.387872000000002</v>
      </c>
      <c r="D664" s="89">
        <f t="shared" si="191"/>
        <v>6.4775744</v>
      </c>
      <c r="E664" s="53" t="str">
        <f t="shared" si="192"/>
        <v>1</v>
      </c>
      <c r="F664" s="62">
        <f t="shared" si="193"/>
        <v>-122.4218248</v>
      </c>
      <c r="G664" s="53" t="str">
        <f t="shared" si="194"/>
        <v>0</v>
      </c>
      <c r="H664" s="62">
        <f t="shared" si="195"/>
        <v>-20.210912399999998</v>
      </c>
      <c r="I664" s="53" t="str">
        <f t="shared" si="196"/>
        <v>0</v>
      </c>
      <c r="J664" s="62">
        <f t="shared" si="197"/>
        <v>92.948940602469136</v>
      </c>
      <c r="K664" s="53" t="str">
        <f t="shared" si="198"/>
        <v>0</v>
      </c>
      <c r="L664" s="62">
        <f t="shared" si="199"/>
        <v>84.78224527058822</v>
      </c>
      <c r="M664" s="66" t="str">
        <f t="shared" si="200"/>
        <v>0</v>
      </c>
      <c r="N664" s="69">
        <f t="shared" si="201"/>
        <v>6.4775744</v>
      </c>
      <c r="O664" s="70">
        <v>260</v>
      </c>
      <c r="P664" s="3"/>
      <c r="Q664" s="64" t="str">
        <f t="shared" si="0"/>
        <v>1</v>
      </c>
      <c r="R664" s="64">
        <f t="shared" si="1"/>
        <v>1</v>
      </c>
      <c r="S664" s="64" t="str">
        <f t="shared" si="2"/>
        <v>0</v>
      </c>
      <c r="T664" s="64">
        <f t="shared" si="3"/>
        <v>0</v>
      </c>
      <c r="U664" s="64" t="str">
        <f t="shared" si="4"/>
        <v>0</v>
      </c>
      <c r="V664" s="64">
        <f t="shared" si="5"/>
        <v>0</v>
      </c>
      <c r="W664" s="64" t="str">
        <f t="shared" si="6"/>
        <v>0</v>
      </c>
      <c r="X664" s="64">
        <f t="shared" si="7"/>
        <v>0</v>
      </c>
      <c r="Y664" s="64" t="str">
        <f t="shared" si="8"/>
        <v>0</v>
      </c>
      <c r="Z664" s="64">
        <f t="shared" si="9"/>
        <v>0</v>
      </c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15.75" customHeight="1">
      <c r="A665" s="90">
        <v>43870.166820081016</v>
      </c>
      <c r="B665" s="70">
        <f>Parâmetros!G654*0.04*46.0055</f>
        <v>36.583573600000001</v>
      </c>
      <c r="C665" s="85">
        <f t="shared" si="190"/>
        <v>36.583573600000001</v>
      </c>
      <c r="D665" s="89">
        <f t="shared" si="191"/>
        <v>7.3167147200000002</v>
      </c>
      <c r="E665" s="53" t="str">
        <f t="shared" si="192"/>
        <v>1</v>
      </c>
      <c r="F665" s="62">
        <f t="shared" si="193"/>
        <v>-118.33101574</v>
      </c>
      <c r="G665" s="53" t="str">
        <f t="shared" si="194"/>
        <v>0</v>
      </c>
      <c r="H665" s="62">
        <f t="shared" si="195"/>
        <v>-18.165507869999999</v>
      </c>
      <c r="I665" s="53" t="str">
        <f t="shared" si="196"/>
        <v>0</v>
      </c>
      <c r="J665" s="62">
        <f t="shared" si="197"/>
        <v>93.358151005432092</v>
      </c>
      <c r="K665" s="53" t="str">
        <f t="shared" si="198"/>
        <v>0</v>
      </c>
      <c r="L665" s="62">
        <f t="shared" si="199"/>
        <v>85.226496028235289</v>
      </c>
      <c r="M665" s="66" t="str">
        <f t="shared" si="200"/>
        <v>0</v>
      </c>
      <c r="N665" s="69">
        <f t="shared" si="201"/>
        <v>7.3167147200000002</v>
      </c>
      <c r="O665" s="70">
        <v>260</v>
      </c>
      <c r="P665" s="3"/>
      <c r="Q665" s="64" t="str">
        <f t="shared" si="0"/>
        <v>1</v>
      </c>
      <c r="R665" s="64">
        <f t="shared" si="1"/>
        <v>1</v>
      </c>
      <c r="S665" s="64" t="str">
        <f t="shared" si="2"/>
        <v>0</v>
      </c>
      <c r="T665" s="64">
        <f t="shared" si="3"/>
        <v>0</v>
      </c>
      <c r="U665" s="64" t="str">
        <f t="shared" si="4"/>
        <v>0</v>
      </c>
      <c r="V665" s="64">
        <f t="shared" si="5"/>
        <v>0</v>
      </c>
      <c r="W665" s="64" t="str">
        <f t="shared" si="6"/>
        <v>0</v>
      </c>
      <c r="X665" s="64">
        <f t="shared" si="7"/>
        <v>0</v>
      </c>
      <c r="Y665" s="64" t="str">
        <f t="shared" si="8"/>
        <v>0</v>
      </c>
      <c r="Z665" s="64">
        <f t="shared" si="9"/>
        <v>0</v>
      </c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15.75" customHeight="1">
      <c r="A666" s="90">
        <v>43870.208486805554</v>
      </c>
      <c r="B666" s="70">
        <f>Parâmetros!G655*0.04*46.0055</f>
        <v>36.693986800000005</v>
      </c>
      <c r="C666" s="85">
        <f t="shared" si="190"/>
        <v>36.693986800000005</v>
      </c>
      <c r="D666" s="89">
        <f t="shared" si="191"/>
        <v>7.3387973600000009</v>
      </c>
      <c r="E666" s="53" t="str">
        <f t="shared" si="192"/>
        <v>1</v>
      </c>
      <c r="F666" s="62">
        <f t="shared" si="193"/>
        <v>-118.22336286999999</v>
      </c>
      <c r="G666" s="53" t="str">
        <f t="shared" si="194"/>
        <v>0</v>
      </c>
      <c r="H666" s="62">
        <f t="shared" si="195"/>
        <v>-18.111681434999994</v>
      </c>
      <c r="I666" s="53" t="str">
        <f t="shared" si="196"/>
        <v>0</v>
      </c>
      <c r="J666" s="62">
        <f t="shared" si="197"/>
        <v>93.36891970024692</v>
      </c>
      <c r="K666" s="53" t="str">
        <f t="shared" si="198"/>
        <v>0</v>
      </c>
      <c r="L666" s="62">
        <f t="shared" si="199"/>
        <v>85.238186837647063</v>
      </c>
      <c r="M666" s="66" t="str">
        <f t="shared" si="200"/>
        <v>0</v>
      </c>
      <c r="N666" s="69">
        <f t="shared" si="201"/>
        <v>7.3387973600000009</v>
      </c>
      <c r="O666" s="70">
        <v>260</v>
      </c>
      <c r="P666" s="3"/>
      <c r="Q666" s="64" t="str">
        <f t="shared" si="0"/>
        <v>1</v>
      </c>
      <c r="R666" s="64">
        <f t="shared" si="1"/>
        <v>1</v>
      </c>
      <c r="S666" s="64" t="str">
        <f t="shared" si="2"/>
        <v>0</v>
      </c>
      <c r="T666" s="64">
        <f t="shared" si="3"/>
        <v>0</v>
      </c>
      <c r="U666" s="64" t="str">
        <f t="shared" si="4"/>
        <v>0</v>
      </c>
      <c r="V666" s="64">
        <f t="shared" si="5"/>
        <v>0</v>
      </c>
      <c r="W666" s="64" t="str">
        <f t="shared" si="6"/>
        <v>0</v>
      </c>
      <c r="X666" s="64">
        <f t="shared" si="7"/>
        <v>0</v>
      </c>
      <c r="Y666" s="64" t="str">
        <f t="shared" si="8"/>
        <v>0</v>
      </c>
      <c r="Z666" s="64">
        <f t="shared" si="9"/>
        <v>0</v>
      </c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15.75" customHeight="1">
      <c r="A667" s="90">
        <v>43870.250153530091</v>
      </c>
      <c r="B667" s="70">
        <f>Parâmetros!G656*0.04*46.0055</f>
        <v>30.6764674</v>
      </c>
      <c r="C667" s="85">
        <f t="shared" si="190"/>
        <v>30.6764674</v>
      </c>
      <c r="D667" s="89">
        <f t="shared" si="191"/>
        <v>6.1352934800000005</v>
      </c>
      <c r="E667" s="53" t="str">
        <f t="shared" si="192"/>
        <v>1</v>
      </c>
      <c r="F667" s="62">
        <f t="shared" si="193"/>
        <v>-124.09044428499999</v>
      </c>
      <c r="G667" s="53" t="str">
        <f t="shared" si="194"/>
        <v>0</v>
      </c>
      <c r="H667" s="62">
        <f t="shared" si="195"/>
        <v>-21.045222142499995</v>
      </c>
      <c r="I667" s="53" t="str">
        <f t="shared" si="196"/>
        <v>0</v>
      </c>
      <c r="J667" s="62">
        <f t="shared" si="197"/>
        <v>92.782025832839508</v>
      </c>
      <c r="K667" s="53" t="str">
        <f t="shared" si="198"/>
        <v>0</v>
      </c>
      <c r="L667" s="62">
        <f t="shared" si="199"/>
        <v>84.60103772470589</v>
      </c>
      <c r="M667" s="66" t="str">
        <f t="shared" si="200"/>
        <v>0</v>
      </c>
      <c r="N667" s="69">
        <f t="shared" si="201"/>
        <v>6.1352934800000005</v>
      </c>
      <c r="O667" s="70">
        <v>260</v>
      </c>
      <c r="P667" s="3"/>
      <c r="Q667" s="64" t="str">
        <f t="shared" si="0"/>
        <v>1</v>
      </c>
      <c r="R667" s="64">
        <f t="shared" si="1"/>
        <v>1</v>
      </c>
      <c r="S667" s="64" t="str">
        <f t="shared" si="2"/>
        <v>0</v>
      </c>
      <c r="T667" s="64">
        <f t="shared" si="3"/>
        <v>0</v>
      </c>
      <c r="U667" s="64" t="str">
        <f t="shared" si="4"/>
        <v>0</v>
      </c>
      <c r="V667" s="64">
        <f t="shared" si="5"/>
        <v>0</v>
      </c>
      <c r="W667" s="64" t="str">
        <f t="shared" si="6"/>
        <v>0</v>
      </c>
      <c r="X667" s="64">
        <f t="shared" si="7"/>
        <v>0</v>
      </c>
      <c r="Y667" s="64" t="str">
        <f t="shared" si="8"/>
        <v>0</v>
      </c>
      <c r="Z667" s="64">
        <f t="shared" si="9"/>
        <v>0</v>
      </c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15.75" customHeight="1">
      <c r="A668" s="90">
        <v>43870.291820254628</v>
      </c>
      <c r="B668" s="70">
        <f>Parâmetros!G657*0.04*46.0055</f>
        <v>27.824126399999997</v>
      </c>
      <c r="C668" s="85">
        <f t="shared" si="190"/>
        <v>27.824126399999997</v>
      </c>
      <c r="D668" s="89">
        <f t="shared" si="191"/>
        <v>5.56482528</v>
      </c>
      <c r="E668" s="53" t="str">
        <f t="shared" si="192"/>
        <v>1</v>
      </c>
      <c r="F668" s="62">
        <f t="shared" si="193"/>
        <v>-126.87147676000001</v>
      </c>
      <c r="G668" s="53" t="str">
        <f t="shared" si="194"/>
        <v>0</v>
      </c>
      <c r="H668" s="62">
        <f t="shared" si="195"/>
        <v>-22.435738380000004</v>
      </c>
      <c r="I668" s="53" t="str">
        <f t="shared" si="196"/>
        <v>0</v>
      </c>
      <c r="J668" s="62">
        <f t="shared" si="197"/>
        <v>92.503834550123457</v>
      </c>
      <c r="K668" s="53" t="str">
        <f t="shared" si="198"/>
        <v>0</v>
      </c>
      <c r="L668" s="62">
        <f t="shared" si="199"/>
        <v>84.299025148235302</v>
      </c>
      <c r="M668" s="66" t="str">
        <f t="shared" si="200"/>
        <v>0</v>
      </c>
      <c r="N668" s="69">
        <f t="shared" si="201"/>
        <v>5.56482528</v>
      </c>
      <c r="O668" s="70">
        <v>260</v>
      </c>
      <c r="P668" s="3"/>
      <c r="Q668" s="64" t="str">
        <f t="shared" si="0"/>
        <v>1</v>
      </c>
      <c r="R668" s="64">
        <f t="shared" si="1"/>
        <v>1</v>
      </c>
      <c r="S668" s="64" t="str">
        <f t="shared" si="2"/>
        <v>0</v>
      </c>
      <c r="T668" s="64">
        <f t="shared" si="3"/>
        <v>0</v>
      </c>
      <c r="U668" s="64" t="str">
        <f t="shared" si="4"/>
        <v>0</v>
      </c>
      <c r="V668" s="64">
        <f t="shared" si="5"/>
        <v>0</v>
      </c>
      <c r="W668" s="64" t="str">
        <f t="shared" si="6"/>
        <v>0</v>
      </c>
      <c r="X668" s="64">
        <f t="shared" si="7"/>
        <v>0</v>
      </c>
      <c r="Y668" s="64" t="str">
        <f t="shared" si="8"/>
        <v>0</v>
      </c>
      <c r="Z668" s="64">
        <f t="shared" si="9"/>
        <v>0</v>
      </c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15.75" customHeight="1">
      <c r="A669" s="90">
        <v>43870.333486979165</v>
      </c>
      <c r="B669" s="70">
        <f>Parâmetros!G658*0.04*46.0055</f>
        <v>23.554815999999999</v>
      </c>
      <c r="C669" s="85">
        <f t="shared" si="190"/>
        <v>23.554815999999999</v>
      </c>
      <c r="D669" s="89">
        <f t="shared" si="191"/>
        <v>4.7109631999999992</v>
      </c>
      <c r="E669" s="53" t="str">
        <f t="shared" si="192"/>
        <v>1</v>
      </c>
      <c r="F669" s="62">
        <f t="shared" si="193"/>
        <v>-131.03405440000003</v>
      </c>
      <c r="G669" s="53" t="str">
        <f t="shared" si="194"/>
        <v>0</v>
      </c>
      <c r="H669" s="62">
        <f t="shared" si="195"/>
        <v>-24.517027200000015</v>
      </c>
      <c r="I669" s="53" t="str">
        <f t="shared" si="196"/>
        <v>0</v>
      </c>
      <c r="J669" s="62">
        <f t="shared" si="197"/>
        <v>92.087445017283954</v>
      </c>
      <c r="K669" s="53" t="str">
        <f t="shared" si="198"/>
        <v>0</v>
      </c>
      <c r="L669" s="62">
        <f t="shared" si="199"/>
        <v>83.846980517647054</v>
      </c>
      <c r="M669" s="66" t="str">
        <f t="shared" si="200"/>
        <v>0</v>
      </c>
      <c r="N669" s="69">
        <f t="shared" si="201"/>
        <v>4.7109631999999992</v>
      </c>
      <c r="O669" s="70">
        <v>260</v>
      </c>
      <c r="P669" s="3"/>
      <c r="Q669" s="64" t="str">
        <f t="shared" si="0"/>
        <v>1</v>
      </c>
      <c r="R669" s="64">
        <f t="shared" si="1"/>
        <v>1</v>
      </c>
      <c r="S669" s="64" t="str">
        <f t="shared" si="2"/>
        <v>0</v>
      </c>
      <c r="T669" s="64">
        <f t="shared" si="3"/>
        <v>0</v>
      </c>
      <c r="U669" s="64" t="str">
        <f t="shared" si="4"/>
        <v>0</v>
      </c>
      <c r="V669" s="64">
        <f t="shared" si="5"/>
        <v>0</v>
      </c>
      <c r="W669" s="64" t="str">
        <f t="shared" si="6"/>
        <v>0</v>
      </c>
      <c r="X669" s="64">
        <f t="shared" si="7"/>
        <v>0</v>
      </c>
      <c r="Y669" s="64" t="str">
        <f t="shared" si="8"/>
        <v>0</v>
      </c>
      <c r="Z669" s="64">
        <f t="shared" si="9"/>
        <v>0</v>
      </c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15.75" customHeight="1">
      <c r="A670" s="90">
        <v>43870.375153703702</v>
      </c>
      <c r="B670" s="70">
        <f>Parâmetros!G659*0.04*46.0055</f>
        <v>16.193936000000001</v>
      </c>
      <c r="C670" s="85">
        <f t="shared" si="190"/>
        <v>16.193936000000001</v>
      </c>
      <c r="D670" s="89">
        <f t="shared" si="191"/>
        <v>3.2387872</v>
      </c>
      <c r="E670" s="53" t="str">
        <f t="shared" si="192"/>
        <v>1</v>
      </c>
      <c r="F670" s="62">
        <f t="shared" si="193"/>
        <v>-138.21091239999998</v>
      </c>
      <c r="G670" s="53" t="str">
        <f t="shared" si="194"/>
        <v>0</v>
      </c>
      <c r="H670" s="62">
        <f t="shared" si="195"/>
        <v>-28.105456199999992</v>
      </c>
      <c r="I670" s="53" t="str">
        <f t="shared" si="196"/>
        <v>0</v>
      </c>
      <c r="J670" s="62">
        <f t="shared" si="197"/>
        <v>91.369532029629625</v>
      </c>
      <c r="K670" s="53" t="str">
        <f t="shared" si="198"/>
        <v>0</v>
      </c>
      <c r="L670" s="62">
        <f t="shared" si="199"/>
        <v>83.067593223529414</v>
      </c>
      <c r="M670" s="66" t="str">
        <f t="shared" si="200"/>
        <v>0</v>
      </c>
      <c r="N670" s="69">
        <f t="shared" si="201"/>
        <v>3.2387872</v>
      </c>
      <c r="O670" s="70">
        <v>260</v>
      </c>
      <c r="P670" s="3"/>
      <c r="Q670" s="64" t="str">
        <f t="shared" si="0"/>
        <v>1</v>
      </c>
      <c r="R670" s="64">
        <f t="shared" si="1"/>
        <v>1</v>
      </c>
      <c r="S670" s="64" t="str">
        <f t="shared" si="2"/>
        <v>0</v>
      </c>
      <c r="T670" s="64">
        <f t="shared" si="3"/>
        <v>0</v>
      </c>
      <c r="U670" s="64" t="str">
        <f t="shared" si="4"/>
        <v>0</v>
      </c>
      <c r="V670" s="64">
        <f t="shared" si="5"/>
        <v>0</v>
      </c>
      <c r="W670" s="64" t="str">
        <f t="shared" si="6"/>
        <v>0</v>
      </c>
      <c r="X670" s="64">
        <f t="shared" si="7"/>
        <v>0</v>
      </c>
      <c r="Y670" s="64" t="str">
        <f t="shared" si="8"/>
        <v>0</v>
      </c>
      <c r="Z670" s="64">
        <f t="shared" si="9"/>
        <v>0</v>
      </c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15.75" customHeight="1">
      <c r="A671" s="90">
        <v>43870.41682042824</v>
      </c>
      <c r="B671" s="70">
        <f>Parâmetros!G660*0.04*46.0055</f>
        <v>11.6301904</v>
      </c>
      <c r="C671" s="85">
        <f t="shared" si="190"/>
        <v>11.6301904</v>
      </c>
      <c r="D671" s="89">
        <f t="shared" si="191"/>
        <v>2.32603808</v>
      </c>
      <c r="E671" s="53" t="str">
        <f t="shared" si="192"/>
        <v>1</v>
      </c>
      <c r="F671" s="62">
        <f t="shared" si="193"/>
        <v>-142.66056436</v>
      </c>
      <c r="G671" s="53" t="str">
        <f t="shared" si="194"/>
        <v>0</v>
      </c>
      <c r="H671" s="62">
        <f t="shared" si="195"/>
        <v>-30.330282179999998</v>
      </c>
      <c r="I671" s="53" t="str">
        <f t="shared" si="196"/>
        <v>0</v>
      </c>
      <c r="J671" s="62">
        <f t="shared" si="197"/>
        <v>90.92442597728396</v>
      </c>
      <c r="K671" s="53" t="str">
        <f t="shared" si="198"/>
        <v>0</v>
      </c>
      <c r="L671" s="62">
        <f t="shared" si="199"/>
        <v>82.584373101176467</v>
      </c>
      <c r="M671" s="66" t="str">
        <f t="shared" si="200"/>
        <v>0</v>
      </c>
      <c r="N671" s="69">
        <f t="shared" si="201"/>
        <v>2.32603808</v>
      </c>
      <c r="O671" s="70">
        <v>260</v>
      </c>
      <c r="P671" s="3"/>
      <c r="Q671" s="64" t="str">
        <f t="shared" si="0"/>
        <v>1</v>
      </c>
      <c r="R671" s="64">
        <f t="shared" si="1"/>
        <v>1</v>
      </c>
      <c r="S671" s="64" t="str">
        <f t="shared" si="2"/>
        <v>0</v>
      </c>
      <c r="T671" s="64">
        <f t="shared" si="3"/>
        <v>0</v>
      </c>
      <c r="U671" s="64" t="str">
        <f t="shared" si="4"/>
        <v>0</v>
      </c>
      <c r="V671" s="64">
        <f t="shared" si="5"/>
        <v>0</v>
      </c>
      <c r="W671" s="64" t="str">
        <f t="shared" si="6"/>
        <v>0</v>
      </c>
      <c r="X671" s="64">
        <f t="shared" si="7"/>
        <v>0</v>
      </c>
      <c r="Y671" s="64" t="str">
        <f t="shared" si="8"/>
        <v>0</v>
      </c>
      <c r="Z671" s="64">
        <f t="shared" si="9"/>
        <v>0</v>
      </c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15.75" customHeight="1">
      <c r="A672" s="90">
        <v>43870.458487152777</v>
      </c>
      <c r="B672" s="70">
        <f>Parâmetros!G661*0.04*46.0055</f>
        <v>9.8267748000000008</v>
      </c>
      <c r="C672" s="85">
        <f t="shared" si="190"/>
        <v>9.8267748000000008</v>
      </c>
      <c r="D672" s="89">
        <f t="shared" si="191"/>
        <v>1.96535496</v>
      </c>
      <c r="E672" s="53" t="str">
        <f t="shared" si="192"/>
        <v>1</v>
      </c>
      <c r="F672" s="62">
        <f t="shared" si="193"/>
        <v>-144.41889456999999</v>
      </c>
      <c r="G672" s="53" t="str">
        <f t="shared" si="194"/>
        <v>0</v>
      </c>
      <c r="H672" s="62">
        <f t="shared" si="195"/>
        <v>-31.209447284999996</v>
      </c>
      <c r="I672" s="53" t="str">
        <f t="shared" si="196"/>
        <v>0</v>
      </c>
      <c r="J672" s="62">
        <f t="shared" si="197"/>
        <v>90.748537295308637</v>
      </c>
      <c r="K672" s="53" t="str">
        <f t="shared" si="198"/>
        <v>0</v>
      </c>
      <c r="L672" s="62">
        <f t="shared" si="199"/>
        <v>82.393423214117647</v>
      </c>
      <c r="M672" s="66" t="str">
        <f t="shared" si="200"/>
        <v>0</v>
      </c>
      <c r="N672" s="69">
        <f t="shared" si="201"/>
        <v>1.96535496</v>
      </c>
      <c r="O672" s="70">
        <v>260</v>
      </c>
      <c r="P672" s="3"/>
      <c r="Q672" s="64" t="str">
        <f t="shared" si="0"/>
        <v>1</v>
      </c>
      <c r="R672" s="64">
        <f t="shared" si="1"/>
        <v>1</v>
      </c>
      <c r="S672" s="64" t="str">
        <f t="shared" si="2"/>
        <v>0</v>
      </c>
      <c r="T672" s="64">
        <f t="shared" si="3"/>
        <v>0</v>
      </c>
      <c r="U672" s="64" t="str">
        <f t="shared" si="4"/>
        <v>0</v>
      </c>
      <c r="V672" s="64">
        <f t="shared" si="5"/>
        <v>0</v>
      </c>
      <c r="W672" s="64" t="str">
        <f t="shared" si="6"/>
        <v>0</v>
      </c>
      <c r="X672" s="64">
        <f t="shared" si="7"/>
        <v>0</v>
      </c>
      <c r="Y672" s="64" t="str">
        <f t="shared" si="8"/>
        <v>0</v>
      </c>
      <c r="Z672" s="64">
        <f t="shared" si="9"/>
        <v>0</v>
      </c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15.75" customHeight="1">
      <c r="A673" s="90">
        <v>43870.500153877314</v>
      </c>
      <c r="B673" s="70">
        <f>Parâmetros!G662*0.04*46.0055</f>
        <v>8.8514581999999997</v>
      </c>
      <c r="C673" s="85">
        <f t="shared" si="190"/>
        <v>8.8514581999999997</v>
      </c>
      <c r="D673" s="89">
        <f t="shared" si="191"/>
        <v>1.7702916399999999</v>
      </c>
      <c r="E673" s="53" t="str">
        <f t="shared" si="192"/>
        <v>1</v>
      </c>
      <c r="F673" s="62">
        <f t="shared" si="193"/>
        <v>-145.36982825500002</v>
      </c>
      <c r="G673" s="53" t="str">
        <f t="shared" si="194"/>
        <v>0</v>
      </c>
      <c r="H673" s="62">
        <f t="shared" si="195"/>
        <v>-31.684914127500008</v>
      </c>
      <c r="I673" s="53" t="str">
        <f t="shared" si="196"/>
        <v>0</v>
      </c>
      <c r="J673" s="62">
        <f t="shared" si="197"/>
        <v>90.653413824444442</v>
      </c>
      <c r="K673" s="53" t="str">
        <f t="shared" si="198"/>
        <v>0</v>
      </c>
      <c r="L673" s="62">
        <f t="shared" si="199"/>
        <v>82.290154397647072</v>
      </c>
      <c r="M673" s="66" t="str">
        <f t="shared" si="200"/>
        <v>0</v>
      </c>
      <c r="N673" s="69">
        <f t="shared" si="201"/>
        <v>1.7702916399999999</v>
      </c>
      <c r="O673" s="70">
        <v>260</v>
      </c>
      <c r="P673" s="3"/>
      <c r="Q673" s="64" t="str">
        <f t="shared" si="0"/>
        <v>1</v>
      </c>
      <c r="R673" s="64">
        <f t="shared" si="1"/>
        <v>1</v>
      </c>
      <c r="S673" s="64" t="str">
        <f t="shared" si="2"/>
        <v>0</v>
      </c>
      <c r="T673" s="64">
        <f t="shared" si="3"/>
        <v>0</v>
      </c>
      <c r="U673" s="64" t="str">
        <f t="shared" si="4"/>
        <v>0</v>
      </c>
      <c r="V673" s="64">
        <f t="shared" si="5"/>
        <v>0</v>
      </c>
      <c r="W673" s="64" t="str">
        <f t="shared" si="6"/>
        <v>0</v>
      </c>
      <c r="X673" s="64">
        <f t="shared" si="7"/>
        <v>0</v>
      </c>
      <c r="Y673" s="64" t="str">
        <f t="shared" si="8"/>
        <v>0</v>
      </c>
      <c r="Z673" s="64">
        <f t="shared" si="9"/>
        <v>0</v>
      </c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15.75" customHeight="1">
      <c r="A674" s="90">
        <v>43870.541820601851</v>
      </c>
      <c r="B674" s="70">
        <f>Parâmetros!G663*0.04*46.0055</f>
        <v>8.3545987999999998</v>
      </c>
      <c r="C674" s="85">
        <f t="shared" si="190"/>
        <v>8.3545987999999998</v>
      </c>
      <c r="D674" s="89">
        <f t="shared" si="191"/>
        <v>1.6709197600000001</v>
      </c>
      <c r="E674" s="53" t="str">
        <f t="shared" si="192"/>
        <v>1</v>
      </c>
      <c r="F674" s="62">
        <f t="shared" si="193"/>
        <v>-145.85426617000002</v>
      </c>
      <c r="G674" s="53" t="str">
        <f t="shared" si="194"/>
        <v>0</v>
      </c>
      <c r="H674" s="62">
        <f t="shared" si="195"/>
        <v>-31.927133085000008</v>
      </c>
      <c r="I674" s="53" t="str">
        <f t="shared" si="196"/>
        <v>0</v>
      </c>
      <c r="J674" s="62">
        <f t="shared" si="197"/>
        <v>90.604954697777771</v>
      </c>
      <c r="K674" s="53" t="str">
        <f t="shared" si="198"/>
        <v>0</v>
      </c>
      <c r="L674" s="62">
        <f t="shared" si="199"/>
        <v>82.237545755294136</v>
      </c>
      <c r="M674" s="66" t="str">
        <f t="shared" si="200"/>
        <v>0</v>
      </c>
      <c r="N674" s="69">
        <f t="shared" si="201"/>
        <v>1.6709197600000001</v>
      </c>
      <c r="O674" s="70">
        <v>260</v>
      </c>
      <c r="P674" s="3"/>
      <c r="Q674" s="64" t="str">
        <f t="shared" si="0"/>
        <v>1</v>
      </c>
      <c r="R674" s="64">
        <f t="shared" si="1"/>
        <v>1</v>
      </c>
      <c r="S674" s="64" t="str">
        <f t="shared" si="2"/>
        <v>0</v>
      </c>
      <c r="T674" s="64">
        <f t="shared" si="3"/>
        <v>0</v>
      </c>
      <c r="U674" s="64" t="str">
        <f t="shared" si="4"/>
        <v>0</v>
      </c>
      <c r="V674" s="64">
        <f t="shared" si="5"/>
        <v>0</v>
      </c>
      <c r="W674" s="64" t="str">
        <f t="shared" si="6"/>
        <v>0</v>
      </c>
      <c r="X674" s="64">
        <f t="shared" si="7"/>
        <v>0</v>
      </c>
      <c r="Y674" s="64" t="str">
        <f t="shared" si="8"/>
        <v>0</v>
      </c>
      <c r="Z674" s="64">
        <f t="shared" si="9"/>
        <v>0</v>
      </c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15.75" customHeight="1">
      <c r="A675" s="90">
        <v>43870.583487326388</v>
      </c>
      <c r="B675" s="70">
        <f>Parâmetros!G664*0.04*46.0055</f>
        <v>7.7657283999999995</v>
      </c>
      <c r="C675" s="85">
        <f t="shared" si="190"/>
        <v>7.7657283999999995</v>
      </c>
      <c r="D675" s="89">
        <f t="shared" si="191"/>
        <v>1.5531456799999999</v>
      </c>
      <c r="E675" s="53" t="str">
        <f t="shared" si="192"/>
        <v>1</v>
      </c>
      <c r="F675" s="62">
        <f t="shared" si="193"/>
        <v>-146.42841480999999</v>
      </c>
      <c r="G675" s="53" t="str">
        <f t="shared" si="194"/>
        <v>0</v>
      </c>
      <c r="H675" s="62">
        <f t="shared" si="195"/>
        <v>-32.214207404999996</v>
      </c>
      <c r="I675" s="53" t="str">
        <f t="shared" si="196"/>
        <v>0</v>
      </c>
      <c r="J675" s="62">
        <f t="shared" si="197"/>
        <v>90.547521658765433</v>
      </c>
      <c r="K675" s="53" t="str">
        <f t="shared" si="198"/>
        <v>0</v>
      </c>
      <c r="L675" s="62">
        <f t="shared" si="199"/>
        <v>82.175194771764708</v>
      </c>
      <c r="M675" s="66" t="str">
        <f t="shared" si="200"/>
        <v>0</v>
      </c>
      <c r="N675" s="69">
        <f t="shared" si="201"/>
        <v>1.5531456799999999</v>
      </c>
      <c r="O675" s="70">
        <v>260</v>
      </c>
      <c r="P675" s="3"/>
      <c r="Q675" s="64" t="str">
        <f t="shared" si="0"/>
        <v>1</v>
      </c>
      <c r="R675" s="64">
        <f t="shared" si="1"/>
        <v>1</v>
      </c>
      <c r="S675" s="64" t="str">
        <f t="shared" si="2"/>
        <v>0</v>
      </c>
      <c r="T675" s="64">
        <f t="shared" si="3"/>
        <v>0</v>
      </c>
      <c r="U675" s="64" t="str">
        <f t="shared" si="4"/>
        <v>0</v>
      </c>
      <c r="V675" s="64">
        <f t="shared" si="5"/>
        <v>0</v>
      </c>
      <c r="W675" s="64" t="str">
        <f t="shared" si="6"/>
        <v>0</v>
      </c>
      <c r="X675" s="64">
        <f t="shared" si="7"/>
        <v>0</v>
      </c>
      <c r="Y675" s="64" t="str">
        <f t="shared" si="8"/>
        <v>0</v>
      </c>
      <c r="Z675" s="64">
        <f t="shared" si="9"/>
        <v>0</v>
      </c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15.75" customHeight="1">
      <c r="A676" s="90">
        <v>43870.625154050926</v>
      </c>
      <c r="B676" s="70">
        <f>Parâmetros!G665*0.04*46.0055</f>
        <v>7.1584558000000005</v>
      </c>
      <c r="C676" s="85">
        <f t="shared" si="190"/>
        <v>7.1584558000000005</v>
      </c>
      <c r="D676" s="89">
        <f t="shared" si="191"/>
        <v>1.4316911600000002</v>
      </c>
      <c r="E676" s="53" t="str">
        <f t="shared" si="192"/>
        <v>1</v>
      </c>
      <c r="F676" s="62">
        <f t="shared" si="193"/>
        <v>-147.020505595</v>
      </c>
      <c r="G676" s="53" t="str">
        <f t="shared" si="194"/>
        <v>0</v>
      </c>
      <c r="H676" s="62">
        <f t="shared" si="195"/>
        <v>-32.510252797500002</v>
      </c>
      <c r="I676" s="53" t="str">
        <f t="shared" si="196"/>
        <v>0</v>
      </c>
      <c r="J676" s="62">
        <f t="shared" si="197"/>
        <v>90.488293837283948</v>
      </c>
      <c r="K676" s="53" t="str">
        <f t="shared" si="198"/>
        <v>0</v>
      </c>
      <c r="L676" s="62">
        <f t="shared" si="199"/>
        <v>82.110895319999997</v>
      </c>
      <c r="M676" s="66" t="str">
        <f t="shared" si="200"/>
        <v>0</v>
      </c>
      <c r="N676" s="69">
        <f t="shared" si="201"/>
        <v>1.4316911600000002</v>
      </c>
      <c r="O676" s="70">
        <v>260</v>
      </c>
      <c r="P676" s="3"/>
      <c r="Q676" s="64" t="str">
        <f t="shared" si="0"/>
        <v>1</v>
      </c>
      <c r="R676" s="64">
        <f t="shared" si="1"/>
        <v>1</v>
      </c>
      <c r="S676" s="64" t="str">
        <f t="shared" si="2"/>
        <v>0</v>
      </c>
      <c r="T676" s="64">
        <f t="shared" si="3"/>
        <v>0</v>
      </c>
      <c r="U676" s="64" t="str">
        <f t="shared" si="4"/>
        <v>0</v>
      </c>
      <c r="V676" s="64">
        <f t="shared" si="5"/>
        <v>0</v>
      </c>
      <c r="W676" s="64" t="str">
        <f t="shared" si="6"/>
        <v>0</v>
      </c>
      <c r="X676" s="64">
        <f t="shared" si="7"/>
        <v>0</v>
      </c>
      <c r="Y676" s="64" t="str">
        <f t="shared" si="8"/>
        <v>0</v>
      </c>
      <c r="Z676" s="64">
        <f t="shared" si="9"/>
        <v>0</v>
      </c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15.75" customHeight="1">
      <c r="A677" s="90">
        <v>43870.666820775463</v>
      </c>
      <c r="B677" s="70">
        <f>Parâmetros!G666*0.04*46.0055</f>
        <v>6.7352052000000002</v>
      </c>
      <c r="C677" s="85">
        <f t="shared" si="190"/>
        <v>6.7352052000000002</v>
      </c>
      <c r="D677" s="89">
        <f t="shared" si="191"/>
        <v>1.3470410399999999</v>
      </c>
      <c r="E677" s="53" t="str">
        <f t="shared" si="192"/>
        <v>1</v>
      </c>
      <c r="F677" s="62">
        <f t="shared" si="193"/>
        <v>-147.43317493000001</v>
      </c>
      <c r="G677" s="53" t="str">
        <f t="shared" si="194"/>
        <v>0</v>
      </c>
      <c r="H677" s="62">
        <f t="shared" si="195"/>
        <v>-32.716587465000003</v>
      </c>
      <c r="I677" s="53" t="str">
        <f t="shared" si="196"/>
        <v>0</v>
      </c>
      <c r="J677" s="62">
        <f t="shared" si="197"/>
        <v>90.447013840493824</v>
      </c>
      <c r="K677" s="53" t="str">
        <f t="shared" si="198"/>
        <v>0</v>
      </c>
      <c r="L677" s="62">
        <f t="shared" si="199"/>
        <v>82.066080550588239</v>
      </c>
      <c r="M677" s="66" t="str">
        <f t="shared" si="200"/>
        <v>0</v>
      </c>
      <c r="N677" s="69">
        <f t="shared" si="201"/>
        <v>1.3470410399999999</v>
      </c>
      <c r="O677" s="70">
        <v>260</v>
      </c>
      <c r="P677" s="3"/>
      <c r="Q677" s="64" t="str">
        <f t="shared" si="0"/>
        <v>1</v>
      </c>
      <c r="R677" s="64">
        <f t="shared" si="1"/>
        <v>1</v>
      </c>
      <c r="S677" s="64" t="str">
        <f t="shared" si="2"/>
        <v>0</v>
      </c>
      <c r="T677" s="64">
        <f t="shared" si="3"/>
        <v>0</v>
      </c>
      <c r="U677" s="64" t="str">
        <f t="shared" si="4"/>
        <v>0</v>
      </c>
      <c r="V677" s="64">
        <f t="shared" si="5"/>
        <v>0</v>
      </c>
      <c r="W677" s="64" t="str">
        <f t="shared" si="6"/>
        <v>0</v>
      </c>
      <c r="X677" s="64">
        <f t="shared" si="7"/>
        <v>0</v>
      </c>
      <c r="Y677" s="64" t="str">
        <f t="shared" si="8"/>
        <v>0</v>
      </c>
      <c r="Z677" s="64">
        <f t="shared" si="9"/>
        <v>0</v>
      </c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15.75" customHeight="1">
      <c r="A678" s="90">
        <v>43870.7084875</v>
      </c>
      <c r="B678" s="70">
        <f>Parâmetros!G667*0.04*46.0055</f>
        <v>7.3240756000000005</v>
      </c>
      <c r="C678" s="85">
        <f t="shared" si="190"/>
        <v>7.3240756000000005</v>
      </c>
      <c r="D678" s="89">
        <f t="shared" si="191"/>
        <v>1.4648151200000001</v>
      </c>
      <c r="E678" s="53" t="str">
        <f t="shared" si="192"/>
        <v>1</v>
      </c>
      <c r="F678" s="62">
        <f t="shared" si="193"/>
        <v>-146.85902628999997</v>
      </c>
      <c r="G678" s="53" t="str">
        <f t="shared" si="194"/>
        <v>0</v>
      </c>
      <c r="H678" s="62">
        <f t="shared" si="195"/>
        <v>-32.429513144999987</v>
      </c>
      <c r="I678" s="53" t="str">
        <f t="shared" si="196"/>
        <v>0</v>
      </c>
      <c r="J678" s="62">
        <f t="shared" si="197"/>
        <v>90.504446879506176</v>
      </c>
      <c r="K678" s="53" t="str">
        <f t="shared" si="198"/>
        <v>0</v>
      </c>
      <c r="L678" s="62">
        <f t="shared" si="199"/>
        <v>82.128431534117652</v>
      </c>
      <c r="M678" s="66" t="str">
        <f t="shared" si="200"/>
        <v>0</v>
      </c>
      <c r="N678" s="69">
        <f t="shared" si="201"/>
        <v>1.4648151200000001</v>
      </c>
      <c r="O678" s="70">
        <v>260</v>
      </c>
      <c r="P678" s="3"/>
      <c r="Q678" s="64" t="str">
        <f t="shared" si="0"/>
        <v>1</v>
      </c>
      <c r="R678" s="64">
        <f t="shared" si="1"/>
        <v>1</v>
      </c>
      <c r="S678" s="64" t="str">
        <f t="shared" si="2"/>
        <v>0</v>
      </c>
      <c r="T678" s="64">
        <f t="shared" si="3"/>
        <v>0</v>
      </c>
      <c r="U678" s="64" t="str">
        <f t="shared" si="4"/>
        <v>0</v>
      </c>
      <c r="V678" s="64">
        <f t="shared" si="5"/>
        <v>0</v>
      </c>
      <c r="W678" s="64" t="str">
        <f t="shared" si="6"/>
        <v>0</v>
      </c>
      <c r="X678" s="64">
        <f t="shared" si="7"/>
        <v>0</v>
      </c>
      <c r="Y678" s="64" t="str">
        <f t="shared" si="8"/>
        <v>0</v>
      </c>
      <c r="Z678" s="64">
        <f t="shared" si="9"/>
        <v>0</v>
      </c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15.75" customHeight="1">
      <c r="A679" s="90">
        <v>43870.750154224537</v>
      </c>
      <c r="B679" s="70">
        <f>Parâmetros!G668*0.04*46.0055</f>
        <v>8.4650119999999998</v>
      </c>
      <c r="C679" s="85">
        <f t="shared" si="190"/>
        <v>8.4650119999999998</v>
      </c>
      <c r="D679" s="89">
        <f t="shared" si="191"/>
        <v>1.6930023999999999</v>
      </c>
      <c r="E679" s="53" t="str">
        <f t="shared" si="192"/>
        <v>1</v>
      </c>
      <c r="F679" s="62">
        <f t="shared" si="193"/>
        <v>-145.74661330000001</v>
      </c>
      <c r="G679" s="53" t="str">
        <f t="shared" si="194"/>
        <v>0</v>
      </c>
      <c r="H679" s="62">
        <f t="shared" si="195"/>
        <v>-31.873306650000004</v>
      </c>
      <c r="I679" s="53" t="str">
        <f t="shared" si="196"/>
        <v>0</v>
      </c>
      <c r="J679" s="62">
        <f t="shared" si="197"/>
        <v>90.615723392592599</v>
      </c>
      <c r="K679" s="53" t="str">
        <f t="shared" si="198"/>
        <v>0</v>
      </c>
      <c r="L679" s="62">
        <f t="shared" si="199"/>
        <v>82.249236564705868</v>
      </c>
      <c r="M679" s="66" t="str">
        <f t="shared" si="200"/>
        <v>0</v>
      </c>
      <c r="N679" s="69">
        <f t="shared" si="201"/>
        <v>1.6930023999999999</v>
      </c>
      <c r="O679" s="70">
        <v>260</v>
      </c>
      <c r="P679" s="3"/>
      <c r="Q679" s="64" t="str">
        <f t="shared" si="0"/>
        <v>1</v>
      </c>
      <c r="R679" s="64">
        <f t="shared" si="1"/>
        <v>1</v>
      </c>
      <c r="S679" s="64" t="str">
        <f t="shared" si="2"/>
        <v>0</v>
      </c>
      <c r="T679" s="64">
        <f t="shared" si="3"/>
        <v>0</v>
      </c>
      <c r="U679" s="64" t="str">
        <f t="shared" si="4"/>
        <v>0</v>
      </c>
      <c r="V679" s="64">
        <f t="shared" si="5"/>
        <v>0</v>
      </c>
      <c r="W679" s="64" t="str">
        <f t="shared" si="6"/>
        <v>0</v>
      </c>
      <c r="X679" s="64">
        <f t="shared" si="7"/>
        <v>0</v>
      </c>
      <c r="Y679" s="64" t="str">
        <f t="shared" si="8"/>
        <v>0</v>
      </c>
      <c r="Z679" s="64">
        <f t="shared" si="9"/>
        <v>0</v>
      </c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15.75" customHeight="1">
      <c r="A680" s="90">
        <v>43870.791820949074</v>
      </c>
      <c r="B680" s="70">
        <f>Parâmetros!G669*0.04*46.0055</f>
        <v>8.9618713999999997</v>
      </c>
      <c r="C680" s="85">
        <f t="shared" si="190"/>
        <v>8.9618713999999997</v>
      </c>
      <c r="D680" s="89">
        <f t="shared" si="191"/>
        <v>1.79237428</v>
      </c>
      <c r="E680" s="53" t="str">
        <f t="shared" si="192"/>
        <v>1</v>
      </c>
      <c r="F680" s="62">
        <f t="shared" si="193"/>
        <v>-145.26217538499998</v>
      </c>
      <c r="G680" s="53" t="str">
        <f t="shared" si="194"/>
        <v>0</v>
      </c>
      <c r="H680" s="62">
        <f t="shared" si="195"/>
        <v>-31.631087692499989</v>
      </c>
      <c r="I680" s="53" t="str">
        <f t="shared" si="196"/>
        <v>0</v>
      </c>
      <c r="J680" s="62">
        <f t="shared" si="197"/>
        <v>90.664182519259256</v>
      </c>
      <c r="K680" s="53" t="str">
        <f t="shared" si="198"/>
        <v>0</v>
      </c>
      <c r="L680" s="62">
        <f t="shared" si="199"/>
        <v>82.301845207058832</v>
      </c>
      <c r="M680" s="66" t="str">
        <f t="shared" si="200"/>
        <v>0</v>
      </c>
      <c r="N680" s="69">
        <f t="shared" si="201"/>
        <v>1.79237428</v>
      </c>
      <c r="O680" s="70">
        <v>260</v>
      </c>
      <c r="P680" s="3"/>
      <c r="Q680" s="64" t="str">
        <f t="shared" si="0"/>
        <v>1</v>
      </c>
      <c r="R680" s="64">
        <f t="shared" si="1"/>
        <v>1</v>
      </c>
      <c r="S680" s="64" t="str">
        <f t="shared" si="2"/>
        <v>0</v>
      </c>
      <c r="T680" s="64">
        <f t="shared" si="3"/>
        <v>0</v>
      </c>
      <c r="U680" s="64" t="str">
        <f t="shared" si="4"/>
        <v>0</v>
      </c>
      <c r="V680" s="64">
        <f t="shared" si="5"/>
        <v>0</v>
      </c>
      <c r="W680" s="64" t="str">
        <f t="shared" si="6"/>
        <v>0</v>
      </c>
      <c r="X680" s="64">
        <f t="shared" si="7"/>
        <v>0</v>
      </c>
      <c r="Y680" s="64" t="str">
        <f t="shared" si="8"/>
        <v>0</v>
      </c>
      <c r="Z680" s="64">
        <f t="shared" si="9"/>
        <v>0</v>
      </c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15.75" customHeight="1">
      <c r="A681" s="90">
        <v>43870.833487673612</v>
      </c>
      <c r="B681" s="70">
        <f>Parâmetros!G670*0.04*46.0055</f>
        <v>9.8635792000000002</v>
      </c>
      <c r="C681" s="85">
        <f t="shared" si="190"/>
        <v>9.8635792000000002</v>
      </c>
      <c r="D681" s="89">
        <f t="shared" si="191"/>
        <v>1.97271584</v>
      </c>
      <c r="E681" s="53" t="str">
        <f t="shared" si="192"/>
        <v>1</v>
      </c>
      <c r="F681" s="62">
        <f t="shared" si="193"/>
        <v>-144.38301028000001</v>
      </c>
      <c r="G681" s="53" t="str">
        <f t="shared" si="194"/>
        <v>0</v>
      </c>
      <c r="H681" s="62">
        <f t="shared" si="195"/>
        <v>-31.191505140000004</v>
      </c>
      <c r="I681" s="53" t="str">
        <f t="shared" si="196"/>
        <v>0</v>
      </c>
      <c r="J681" s="62">
        <f t="shared" si="197"/>
        <v>90.752126860246918</v>
      </c>
      <c r="K681" s="53" t="str">
        <f t="shared" si="198"/>
        <v>0</v>
      </c>
      <c r="L681" s="62">
        <f t="shared" si="199"/>
        <v>82.397320150588243</v>
      </c>
      <c r="M681" s="66" t="str">
        <f t="shared" si="200"/>
        <v>0</v>
      </c>
      <c r="N681" s="69">
        <f t="shared" si="201"/>
        <v>1.97271584</v>
      </c>
      <c r="O681" s="70">
        <v>260</v>
      </c>
      <c r="P681" s="3"/>
      <c r="Q681" s="64" t="str">
        <f t="shared" si="0"/>
        <v>1</v>
      </c>
      <c r="R681" s="64">
        <f t="shared" si="1"/>
        <v>1</v>
      </c>
      <c r="S681" s="64" t="str">
        <f t="shared" si="2"/>
        <v>0</v>
      </c>
      <c r="T681" s="64">
        <f t="shared" si="3"/>
        <v>0</v>
      </c>
      <c r="U681" s="64" t="str">
        <f t="shared" si="4"/>
        <v>0</v>
      </c>
      <c r="V681" s="64">
        <f t="shared" si="5"/>
        <v>0</v>
      </c>
      <c r="W681" s="64" t="str">
        <f t="shared" si="6"/>
        <v>0</v>
      </c>
      <c r="X681" s="64">
        <f t="shared" si="7"/>
        <v>0</v>
      </c>
      <c r="Y681" s="64" t="str">
        <f t="shared" si="8"/>
        <v>0</v>
      </c>
      <c r="Z681" s="64">
        <f t="shared" si="9"/>
        <v>0</v>
      </c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15.75" customHeight="1">
      <c r="A682" s="90">
        <v>43870.875154398149</v>
      </c>
      <c r="B682" s="70">
        <f>Parâmetros!G671*0.04*46.0055</f>
        <v>10.3420364</v>
      </c>
      <c r="C682" s="85">
        <f t="shared" si="190"/>
        <v>10.3420364</v>
      </c>
      <c r="D682" s="89">
        <f t="shared" si="191"/>
        <v>2.0684072800000002</v>
      </c>
      <c r="E682" s="53" t="str">
        <f t="shared" si="192"/>
        <v>1</v>
      </c>
      <c r="F682" s="62">
        <f t="shared" si="193"/>
        <v>-143.91651450999998</v>
      </c>
      <c r="G682" s="53" t="str">
        <f t="shared" si="194"/>
        <v>0</v>
      </c>
      <c r="H682" s="62">
        <f t="shared" si="195"/>
        <v>-30.958257254999992</v>
      </c>
      <c r="I682" s="53" t="str">
        <f t="shared" si="196"/>
        <v>0</v>
      </c>
      <c r="J682" s="62">
        <f t="shared" si="197"/>
        <v>90.798791204444441</v>
      </c>
      <c r="K682" s="53" t="str">
        <f t="shared" si="198"/>
        <v>0</v>
      </c>
      <c r="L682" s="62">
        <f t="shared" si="199"/>
        <v>82.447980324705895</v>
      </c>
      <c r="M682" s="66" t="str">
        <f t="shared" si="200"/>
        <v>0</v>
      </c>
      <c r="N682" s="69">
        <f t="shared" si="201"/>
        <v>2.0684072800000002</v>
      </c>
      <c r="O682" s="70">
        <v>260</v>
      </c>
      <c r="P682" s="3"/>
      <c r="Q682" s="64" t="str">
        <f t="shared" si="0"/>
        <v>1</v>
      </c>
      <c r="R682" s="64">
        <f t="shared" si="1"/>
        <v>1</v>
      </c>
      <c r="S682" s="64" t="str">
        <f t="shared" si="2"/>
        <v>0</v>
      </c>
      <c r="T682" s="64">
        <f t="shared" si="3"/>
        <v>0</v>
      </c>
      <c r="U682" s="64" t="str">
        <f t="shared" si="4"/>
        <v>0</v>
      </c>
      <c r="V682" s="64">
        <f t="shared" si="5"/>
        <v>0</v>
      </c>
      <c r="W682" s="64" t="str">
        <f t="shared" si="6"/>
        <v>0</v>
      </c>
      <c r="X682" s="64">
        <f t="shared" si="7"/>
        <v>0</v>
      </c>
      <c r="Y682" s="64" t="str">
        <f t="shared" si="8"/>
        <v>0</v>
      </c>
      <c r="Z682" s="64">
        <f t="shared" si="9"/>
        <v>0</v>
      </c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15.75" customHeight="1">
      <c r="A683" s="90">
        <v>43870.916821122686</v>
      </c>
      <c r="B683" s="70">
        <f>Parâmetros!G672*0.04*46.0055</f>
        <v>9.4219264000000003</v>
      </c>
      <c r="C683" s="85">
        <f t="shared" si="190"/>
        <v>9.4219264000000003</v>
      </c>
      <c r="D683" s="89">
        <f t="shared" si="191"/>
        <v>1.8843852800000001</v>
      </c>
      <c r="E683" s="53" t="str">
        <f t="shared" si="192"/>
        <v>1</v>
      </c>
      <c r="F683" s="62">
        <f t="shared" si="193"/>
        <v>-144.81362176000002</v>
      </c>
      <c r="G683" s="53" t="str">
        <f t="shared" si="194"/>
        <v>0</v>
      </c>
      <c r="H683" s="62">
        <f t="shared" si="195"/>
        <v>-31.406810880000009</v>
      </c>
      <c r="I683" s="53" t="str">
        <f t="shared" si="196"/>
        <v>0</v>
      </c>
      <c r="J683" s="62">
        <f t="shared" si="197"/>
        <v>90.709052080987661</v>
      </c>
      <c r="K683" s="53" t="str">
        <f t="shared" si="198"/>
        <v>0</v>
      </c>
      <c r="L683" s="62">
        <f t="shared" si="199"/>
        <v>82.350556912941187</v>
      </c>
      <c r="M683" s="66" t="str">
        <f t="shared" si="200"/>
        <v>0</v>
      </c>
      <c r="N683" s="69">
        <f t="shared" si="201"/>
        <v>1.8843852800000001</v>
      </c>
      <c r="O683" s="70">
        <v>260</v>
      </c>
      <c r="P683" s="3"/>
      <c r="Q683" s="64" t="str">
        <f t="shared" si="0"/>
        <v>1</v>
      </c>
      <c r="R683" s="64">
        <f t="shared" si="1"/>
        <v>1</v>
      </c>
      <c r="S683" s="64" t="str">
        <f t="shared" si="2"/>
        <v>0</v>
      </c>
      <c r="T683" s="64">
        <f t="shared" si="3"/>
        <v>0</v>
      </c>
      <c r="U683" s="64" t="str">
        <f t="shared" si="4"/>
        <v>0</v>
      </c>
      <c r="V683" s="64">
        <f t="shared" si="5"/>
        <v>0</v>
      </c>
      <c r="W683" s="64" t="str">
        <f t="shared" si="6"/>
        <v>0</v>
      </c>
      <c r="X683" s="64">
        <f t="shared" si="7"/>
        <v>0</v>
      </c>
      <c r="Y683" s="64" t="str">
        <f t="shared" si="8"/>
        <v>0</v>
      </c>
      <c r="Z683" s="64">
        <f t="shared" si="9"/>
        <v>0</v>
      </c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15.75" customHeight="1">
      <c r="A684" s="90">
        <v>43870.958487847223</v>
      </c>
      <c r="B684" s="70">
        <f>Parâmetros!G673*0.04*46.0055</f>
        <v>8.0417614000000004</v>
      </c>
      <c r="C684" s="85">
        <f t="shared" si="190"/>
        <v>8.0417614000000004</v>
      </c>
      <c r="D684" s="89">
        <f t="shared" si="191"/>
        <v>1.6083522800000001</v>
      </c>
      <c r="E684" s="53" t="str">
        <f t="shared" si="192"/>
        <v>1</v>
      </c>
      <c r="F684" s="62">
        <f t="shared" si="193"/>
        <v>-146.15928263499998</v>
      </c>
      <c r="G684" s="53" t="str">
        <f t="shared" si="194"/>
        <v>0</v>
      </c>
      <c r="H684" s="62">
        <f t="shared" si="195"/>
        <v>-32.079641317499991</v>
      </c>
      <c r="I684" s="53" t="str">
        <f t="shared" si="196"/>
        <v>0</v>
      </c>
      <c r="J684" s="62">
        <f t="shared" si="197"/>
        <v>90.574443395802462</v>
      </c>
      <c r="K684" s="53" t="str">
        <f t="shared" si="198"/>
        <v>0</v>
      </c>
      <c r="L684" s="62">
        <f t="shared" si="199"/>
        <v>82.204421795294124</v>
      </c>
      <c r="M684" s="66" t="str">
        <f t="shared" si="200"/>
        <v>0</v>
      </c>
      <c r="N684" s="69">
        <f t="shared" si="201"/>
        <v>1.6083522800000001</v>
      </c>
      <c r="O684" s="70">
        <v>260</v>
      </c>
      <c r="P684" s="3"/>
      <c r="Q684" s="64" t="str">
        <f t="shared" si="0"/>
        <v>1</v>
      </c>
      <c r="R684" s="64">
        <f t="shared" si="1"/>
        <v>1</v>
      </c>
      <c r="S684" s="64" t="str">
        <f t="shared" si="2"/>
        <v>0</v>
      </c>
      <c r="T684" s="64">
        <f t="shared" si="3"/>
        <v>0</v>
      </c>
      <c r="U684" s="64" t="str">
        <f t="shared" si="4"/>
        <v>0</v>
      </c>
      <c r="V684" s="64">
        <f t="shared" si="5"/>
        <v>0</v>
      </c>
      <c r="W684" s="64" t="str">
        <f t="shared" si="6"/>
        <v>0</v>
      </c>
      <c r="X684" s="64">
        <f t="shared" si="7"/>
        <v>0</v>
      </c>
      <c r="Y684" s="64" t="str">
        <f t="shared" si="8"/>
        <v>0</v>
      </c>
      <c r="Z684" s="64">
        <f t="shared" si="9"/>
        <v>0</v>
      </c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15.75" customHeight="1">
      <c r="A685" s="90">
        <v>43871.000154571761</v>
      </c>
      <c r="B685" s="70">
        <f>Parâmetros!G674*0.04*46.0055</f>
        <v>8.9250669999999985</v>
      </c>
      <c r="C685" s="85">
        <f t="shared" si="190"/>
        <v>8.9250669999999985</v>
      </c>
      <c r="D685" s="89">
        <f t="shared" si="191"/>
        <v>1.7850133999999998</v>
      </c>
      <c r="E685" s="53" t="str">
        <f t="shared" si="192"/>
        <v>1</v>
      </c>
      <c r="F685" s="62">
        <f t="shared" si="193"/>
        <v>-145.29805967499999</v>
      </c>
      <c r="G685" s="53" t="str">
        <f t="shared" si="194"/>
        <v>0</v>
      </c>
      <c r="H685" s="62">
        <f t="shared" si="195"/>
        <v>-31.649029837499995</v>
      </c>
      <c r="I685" s="53" t="str">
        <f t="shared" si="196"/>
        <v>0</v>
      </c>
      <c r="J685" s="62">
        <f t="shared" si="197"/>
        <v>90.66059295432099</v>
      </c>
      <c r="K685" s="53" t="str">
        <f t="shared" si="198"/>
        <v>0</v>
      </c>
      <c r="L685" s="62">
        <f t="shared" si="199"/>
        <v>82.297948270588236</v>
      </c>
      <c r="M685" s="66" t="str">
        <f t="shared" si="200"/>
        <v>0</v>
      </c>
      <c r="N685" s="69">
        <f t="shared" si="201"/>
        <v>1.7850133999999998</v>
      </c>
      <c r="O685" s="70">
        <v>260</v>
      </c>
      <c r="P685" s="3"/>
      <c r="Q685" s="64" t="str">
        <f t="shared" si="0"/>
        <v>1</v>
      </c>
      <c r="R685" s="64">
        <f t="shared" si="1"/>
        <v>1</v>
      </c>
      <c r="S685" s="64" t="str">
        <f t="shared" si="2"/>
        <v>0</v>
      </c>
      <c r="T685" s="64">
        <f t="shared" si="3"/>
        <v>0</v>
      </c>
      <c r="U685" s="64" t="str">
        <f t="shared" si="4"/>
        <v>0</v>
      </c>
      <c r="V685" s="64">
        <f t="shared" si="5"/>
        <v>0</v>
      </c>
      <c r="W685" s="64" t="str">
        <f t="shared" si="6"/>
        <v>0</v>
      </c>
      <c r="X685" s="64">
        <f t="shared" si="7"/>
        <v>0</v>
      </c>
      <c r="Y685" s="64" t="str">
        <f t="shared" si="8"/>
        <v>0</v>
      </c>
      <c r="Z685" s="64">
        <f t="shared" si="9"/>
        <v>0</v>
      </c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15.75" customHeight="1">
      <c r="A686" s="90">
        <v>43871.041821296298</v>
      </c>
      <c r="B686" s="70">
        <f>Parâmetros!G675*0.04*46.0055</f>
        <v>7.1768579999999993</v>
      </c>
      <c r="C686" s="85">
        <f t="shared" si="190"/>
        <v>7.1768579999999993</v>
      </c>
      <c r="D686" s="89">
        <f t="shared" si="191"/>
        <v>1.4353715999999999</v>
      </c>
      <c r="E686" s="53" t="str">
        <f t="shared" si="192"/>
        <v>1</v>
      </c>
      <c r="F686" s="62">
        <f t="shared" si="193"/>
        <v>-147.00256345</v>
      </c>
      <c r="G686" s="53" t="str">
        <f t="shared" si="194"/>
        <v>0</v>
      </c>
      <c r="H686" s="62">
        <f t="shared" si="195"/>
        <v>-32.501281724999998</v>
      </c>
      <c r="I686" s="53" t="str">
        <f t="shared" si="196"/>
        <v>0</v>
      </c>
      <c r="J686" s="62">
        <f t="shared" si="197"/>
        <v>90.490088619753081</v>
      </c>
      <c r="K686" s="53" t="str">
        <f t="shared" si="198"/>
        <v>0</v>
      </c>
      <c r="L686" s="62">
        <f t="shared" si="199"/>
        <v>82.112843788235296</v>
      </c>
      <c r="M686" s="66" t="str">
        <f t="shared" si="200"/>
        <v>0</v>
      </c>
      <c r="N686" s="69">
        <f t="shared" si="201"/>
        <v>1.4353715999999999</v>
      </c>
      <c r="O686" s="70">
        <v>260</v>
      </c>
      <c r="P686" s="3"/>
      <c r="Q686" s="64" t="str">
        <f t="shared" si="0"/>
        <v>1</v>
      </c>
      <c r="R686" s="64">
        <f t="shared" si="1"/>
        <v>1</v>
      </c>
      <c r="S686" s="64" t="str">
        <f t="shared" si="2"/>
        <v>0</v>
      </c>
      <c r="T686" s="64">
        <f t="shared" si="3"/>
        <v>0</v>
      </c>
      <c r="U686" s="64" t="str">
        <f t="shared" si="4"/>
        <v>0</v>
      </c>
      <c r="V686" s="64">
        <f t="shared" si="5"/>
        <v>0</v>
      </c>
      <c r="W686" s="64" t="str">
        <f t="shared" si="6"/>
        <v>0</v>
      </c>
      <c r="X686" s="64">
        <f t="shared" si="7"/>
        <v>0</v>
      </c>
      <c r="Y686" s="64" t="str">
        <f t="shared" si="8"/>
        <v>0</v>
      </c>
      <c r="Z686" s="64">
        <f t="shared" si="9"/>
        <v>0</v>
      </c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15.75" customHeight="1">
      <c r="A687" s="90">
        <v>43871.083488020835</v>
      </c>
      <c r="B687" s="70">
        <f>Parâmetros!G676*0.04*46.0055</f>
        <v>6.4223678</v>
      </c>
      <c r="C687" s="85">
        <f t="shared" si="190"/>
        <v>6.4223678</v>
      </c>
      <c r="D687" s="89">
        <f t="shared" si="191"/>
        <v>1.2844735600000001</v>
      </c>
      <c r="E687" s="53" t="str">
        <f t="shared" si="192"/>
        <v>1</v>
      </c>
      <c r="F687" s="62">
        <f t="shared" si="193"/>
        <v>-147.73819139500003</v>
      </c>
      <c r="G687" s="53" t="str">
        <f t="shared" si="194"/>
        <v>0</v>
      </c>
      <c r="H687" s="62">
        <f t="shared" si="195"/>
        <v>-32.869095697500015</v>
      </c>
      <c r="I687" s="53" t="str">
        <f t="shared" si="196"/>
        <v>0</v>
      </c>
      <c r="J687" s="62">
        <f t="shared" si="197"/>
        <v>90.416502538518529</v>
      </c>
      <c r="K687" s="53" t="str">
        <f t="shared" si="198"/>
        <v>0</v>
      </c>
      <c r="L687" s="62">
        <f t="shared" si="199"/>
        <v>82.032956590588228</v>
      </c>
      <c r="M687" s="66" t="str">
        <f t="shared" si="200"/>
        <v>0</v>
      </c>
      <c r="N687" s="69">
        <f t="shared" si="201"/>
        <v>1.2844735600000001</v>
      </c>
      <c r="O687" s="70">
        <v>260</v>
      </c>
      <c r="P687" s="3"/>
      <c r="Q687" s="64" t="str">
        <f t="shared" si="0"/>
        <v>1</v>
      </c>
      <c r="R687" s="64">
        <f t="shared" si="1"/>
        <v>1</v>
      </c>
      <c r="S687" s="64" t="str">
        <f t="shared" si="2"/>
        <v>0</v>
      </c>
      <c r="T687" s="64">
        <f t="shared" si="3"/>
        <v>0</v>
      </c>
      <c r="U687" s="64" t="str">
        <f t="shared" si="4"/>
        <v>0</v>
      </c>
      <c r="V687" s="64">
        <f t="shared" si="5"/>
        <v>0</v>
      </c>
      <c r="W687" s="64" t="str">
        <f t="shared" si="6"/>
        <v>0</v>
      </c>
      <c r="X687" s="64">
        <f t="shared" si="7"/>
        <v>0</v>
      </c>
      <c r="Y687" s="64" t="str">
        <f t="shared" si="8"/>
        <v>0</v>
      </c>
      <c r="Z687" s="64">
        <f t="shared" si="9"/>
        <v>0</v>
      </c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15.75" customHeight="1">
      <c r="A688" s="90">
        <v>43871.125154745372</v>
      </c>
      <c r="B688" s="70">
        <f>Parâmetros!G677*0.04*46.0055</f>
        <v>7.5264997999999999</v>
      </c>
      <c r="C688" s="85">
        <f t="shared" si="190"/>
        <v>7.5264997999999999</v>
      </c>
      <c r="D688" s="89">
        <f t="shared" si="191"/>
        <v>1.5052999599999999</v>
      </c>
      <c r="E688" s="53" t="str">
        <f t="shared" si="192"/>
        <v>1</v>
      </c>
      <c r="F688" s="62">
        <f t="shared" si="193"/>
        <v>-146.66166269499999</v>
      </c>
      <c r="G688" s="53" t="str">
        <f t="shared" si="194"/>
        <v>0</v>
      </c>
      <c r="H688" s="62">
        <f t="shared" si="195"/>
        <v>-32.330831347499995</v>
      </c>
      <c r="I688" s="53" t="str">
        <f t="shared" si="196"/>
        <v>0</v>
      </c>
      <c r="J688" s="62">
        <f t="shared" si="197"/>
        <v>90.524189486666671</v>
      </c>
      <c r="K688" s="53" t="str">
        <f t="shared" si="198"/>
        <v>0</v>
      </c>
      <c r="L688" s="62">
        <f t="shared" si="199"/>
        <v>82.149864684705875</v>
      </c>
      <c r="M688" s="66" t="str">
        <f t="shared" si="200"/>
        <v>0</v>
      </c>
      <c r="N688" s="69">
        <f t="shared" si="201"/>
        <v>1.5052999599999999</v>
      </c>
      <c r="O688" s="70">
        <v>260</v>
      </c>
      <c r="P688" s="3"/>
      <c r="Q688" s="64" t="str">
        <f t="shared" si="0"/>
        <v>1</v>
      </c>
      <c r="R688" s="64">
        <f t="shared" si="1"/>
        <v>1</v>
      </c>
      <c r="S688" s="64" t="str">
        <f t="shared" si="2"/>
        <v>0</v>
      </c>
      <c r="T688" s="64">
        <f t="shared" si="3"/>
        <v>0</v>
      </c>
      <c r="U688" s="64" t="str">
        <f t="shared" si="4"/>
        <v>0</v>
      </c>
      <c r="V688" s="64">
        <f t="shared" si="5"/>
        <v>0</v>
      </c>
      <c r="W688" s="64" t="str">
        <f t="shared" si="6"/>
        <v>0</v>
      </c>
      <c r="X688" s="64">
        <f t="shared" si="7"/>
        <v>0</v>
      </c>
      <c r="Y688" s="64" t="str">
        <f t="shared" si="8"/>
        <v>0</v>
      </c>
      <c r="Z688" s="64">
        <f t="shared" si="9"/>
        <v>0</v>
      </c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15.75" customHeight="1">
      <c r="A689" s="90">
        <v>43871.166821469909</v>
      </c>
      <c r="B689" s="70">
        <f>Parâmetros!G678*0.04*46.0055</f>
        <v>10.102807800000001</v>
      </c>
      <c r="C689" s="85">
        <f t="shared" si="190"/>
        <v>10.102807800000001</v>
      </c>
      <c r="D689" s="89">
        <f t="shared" si="191"/>
        <v>2.02056156</v>
      </c>
      <c r="E689" s="53" t="str">
        <f t="shared" si="192"/>
        <v>1</v>
      </c>
      <c r="F689" s="62">
        <f t="shared" si="193"/>
        <v>-144.14976239500001</v>
      </c>
      <c r="G689" s="53" t="str">
        <f t="shared" si="194"/>
        <v>0</v>
      </c>
      <c r="H689" s="62">
        <f t="shared" si="195"/>
        <v>-31.074881197500005</v>
      </c>
      <c r="I689" s="53" t="str">
        <f t="shared" si="196"/>
        <v>0</v>
      </c>
      <c r="J689" s="62">
        <f t="shared" si="197"/>
        <v>90.77545903234568</v>
      </c>
      <c r="K689" s="53" t="str">
        <f t="shared" si="198"/>
        <v>0</v>
      </c>
      <c r="L689" s="62">
        <f t="shared" si="199"/>
        <v>82.422650237647048</v>
      </c>
      <c r="M689" s="66" t="str">
        <f t="shared" si="200"/>
        <v>0</v>
      </c>
      <c r="N689" s="69">
        <f t="shared" si="201"/>
        <v>2.02056156</v>
      </c>
      <c r="O689" s="70">
        <v>260</v>
      </c>
      <c r="P689" s="3"/>
      <c r="Q689" s="64" t="str">
        <f t="shared" si="0"/>
        <v>1</v>
      </c>
      <c r="R689" s="64">
        <f t="shared" si="1"/>
        <v>1</v>
      </c>
      <c r="S689" s="64" t="str">
        <f t="shared" si="2"/>
        <v>0</v>
      </c>
      <c r="T689" s="64">
        <f t="shared" si="3"/>
        <v>0</v>
      </c>
      <c r="U689" s="64" t="str">
        <f t="shared" si="4"/>
        <v>0</v>
      </c>
      <c r="V689" s="64">
        <f t="shared" si="5"/>
        <v>0</v>
      </c>
      <c r="W689" s="64" t="str">
        <f t="shared" si="6"/>
        <v>0</v>
      </c>
      <c r="X689" s="64">
        <f t="shared" si="7"/>
        <v>0</v>
      </c>
      <c r="Y689" s="64" t="str">
        <f t="shared" si="8"/>
        <v>0</v>
      </c>
      <c r="Z689" s="64">
        <f t="shared" si="9"/>
        <v>0</v>
      </c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15.75" customHeight="1">
      <c r="A690" s="90">
        <v>43871.208488194447</v>
      </c>
      <c r="B690" s="70">
        <f>Parâmetros!G679*0.04*46.0055</f>
        <v>13.4704104</v>
      </c>
      <c r="C690" s="85">
        <f t="shared" si="190"/>
        <v>13.4704104</v>
      </c>
      <c r="D690" s="89">
        <f t="shared" si="191"/>
        <v>2.6940820799999998</v>
      </c>
      <c r="E690" s="53" t="str">
        <f t="shared" si="192"/>
        <v>1</v>
      </c>
      <c r="F690" s="62">
        <f t="shared" si="193"/>
        <v>-140.86634985999999</v>
      </c>
      <c r="G690" s="53" t="str">
        <f t="shared" si="194"/>
        <v>0</v>
      </c>
      <c r="H690" s="62">
        <f t="shared" si="195"/>
        <v>-29.433174929999993</v>
      </c>
      <c r="I690" s="53" t="str">
        <f t="shared" si="196"/>
        <v>0</v>
      </c>
      <c r="J690" s="62">
        <f t="shared" si="197"/>
        <v>91.103904224197535</v>
      </c>
      <c r="K690" s="53" t="str">
        <f t="shared" si="198"/>
        <v>0</v>
      </c>
      <c r="L690" s="62">
        <f t="shared" si="199"/>
        <v>82.77921992470587</v>
      </c>
      <c r="M690" s="66" t="str">
        <f t="shared" si="200"/>
        <v>0</v>
      </c>
      <c r="N690" s="69">
        <f t="shared" si="201"/>
        <v>2.6940820799999998</v>
      </c>
      <c r="O690" s="70">
        <v>260</v>
      </c>
      <c r="P690" s="3"/>
      <c r="Q690" s="64" t="str">
        <f t="shared" si="0"/>
        <v>1</v>
      </c>
      <c r="R690" s="64">
        <f t="shared" si="1"/>
        <v>1</v>
      </c>
      <c r="S690" s="64" t="str">
        <f t="shared" si="2"/>
        <v>0</v>
      </c>
      <c r="T690" s="64">
        <f t="shared" si="3"/>
        <v>0</v>
      </c>
      <c r="U690" s="64" t="str">
        <f t="shared" si="4"/>
        <v>0</v>
      </c>
      <c r="V690" s="64">
        <f t="shared" si="5"/>
        <v>0</v>
      </c>
      <c r="W690" s="64" t="str">
        <f t="shared" si="6"/>
        <v>0</v>
      </c>
      <c r="X690" s="64">
        <f t="shared" si="7"/>
        <v>0</v>
      </c>
      <c r="Y690" s="64" t="str">
        <f t="shared" si="8"/>
        <v>0</v>
      </c>
      <c r="Z690" s="64">
        <f t="shared" si="9"/>
        <v>0</v>
      </c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15.75" customHeight="1">
      <c r="A691" s="90">
        <v>43871.250154918984</v>
      </c>
      <c r="B691" s="70">
        <f>Parâmetros!G680*0.04*46.0055</f>
        <v>19.359114399999999</v>
      </c>
      <c r="C691" s="85">
        <f t="shared" si="190"/>
        <v>19.359114399999999</v>
      </c>
      <c r="D691" s="89">
        <f t="shared" si="191"/>
        <v>3.8718228799999999</v>
      </c>
      <c r="E691" s="53" t="str">
        <f t="shared" si="192"/>
        <v>1</v>
      </c>
      <c r="F691" s="62">
        <f t="shared" si="193"/>
        <v>-135.12486345999997</v>
      </c>
      <c r="G691" s="53" t="str">
        <f t="shared" si="194"/>
        <v>0</v>
      </c>
      <c r="H691" s="62">
        <f t="shared" si="195"/>
        <v>-26.562431729999986</v>
      </c>
      <c r="I691" s="53" t="str">
        <f t="shared" si="196"/>
        <v>0</v>
      </c>
      <c r="J691" s="62">
        <f t="shared" si="197"/>
        <v>91.678234614320985</v>
      </c>
      <c r="K691" s="53" t="str">
        <f t="shared" si="198"/>
        <v>0</v>
      </c>
      <c r="L691" s="62">
        <f t="shared" si="199"/>
        <v>83.40272976</v>
      </c>
      <c r="M691" s="66" t="str">
        <f t="shared" si="200"/>
        <v>0</v>
      </c>
      <c r="N691" s="69">
        <f t="shared" si="201"/>
        <v>3.8718228799999999</v>
      </c>
      <c r="O691" s="70">
        <v>260</v>
      </c>
      <c r="P691" s="3"/>
      <c r="Q691" s="64" t="str">
        <f t="shared" si="0"/>
        <v>1</v>
      </c>
      <c r="R691" s="64">
        <f t="shared" si="1"/>
        <v>1</v>
      </c>
      <c r="S691" s="64" t="str">
        <f t="shared" si="2"/>
        <v>0</v>
      </c>
      <c r="T691" s="64">
        <f t="shared" si="3"/>
        <v>0</v>
      </c>
      <c r="U691" s="64" t="str">
        <f t="shared" si="4"/>
        <v>0</v>
      </c>
      <c r="V691" s="64">
        <f t="shared" si="5"/>
        <v>0</v>
      </c>
      <c r="W691" s="64" t="str">
        <f t="shared" si="6"/>
        <v>0</v>
      </c>
      <c r="X691" s="64">
        <f t="shared" si="7"/>
        <v>0</v>
      </c>
      <c r="Y691" s="64" t="str">
        <f t="shared" si="8"/>
        <v>0</v>
      </c>
      <c r="Z691" s="64">
        <f t="shared" si="9"/>
        <v>0</v>
      </c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15.75" customHeight="1">
      <c r="A692" s="90">
        <v>43871.291821643521</v>
      </c>
      <c r="B692" s="70">
        <f>Parâmetros!G681*0.04*46.0055</f>
        <v>23.021152199999996</v>
      </c>
      <c r="C692" s="85">
        <f t="shared" si="190"/>
        <v>23.021152199999996</v>
      </c>
      <c r="D692" s="89">
        <f t="shared" si="191"/>
        <v>4.6042304399999985</v>
      </c>
      <c r="E692" s="53" t="str">
        <f t="shared" si="192"/>
        <v>1</v>
      </c>
      <c r="F692" s="62">
        <f t="shared" si="193"/>
        <v>-131.55437660500002</v>
      </c>
      <c r="G692" s="53" t="str">
        <f t="shared" si="194"/>
        <v>0</v>
      </c>
      <c r="H692" s="62">
        <f t="shared" si="195"/>
        <v>-24.777188302500008</v>
      </c>
      <c r="I692" s="53" t="str">
        <f t="shared" si="196"/>
        <v>0</v>
      </c>
      <c r="J692" s="62">
        <f t="shared" si="197"/>
        <v>92.035396325679017</v>
      </c>
      <c r="K692" s="53" t="str">
        <f t="shared" si="198"/>
        <v>0</v>
      </c>
      <c r="L692" s="62">
        <f t="shared" si="199"/>
        <v>83.790474938823536</v>
      </c>
      <c r="M692" s="66" t="str">
        <f t="shared" si="200"/>
        <v>0</v>
      </c>
      <c r="N692" s="69">
        <f t="shared" si="201"/>
        <v>4.6042304399999985</v>
      </c>
      <c r="O692" s="70">
        <v>260</v>
      </c>
      <c r="P692" s="3"/>
      <c r="Q692" s="64" t="str">
        <f t="shared" si="0"/>
        <v>1</v>
      </c>
      <c r="R692" s="64">
        <f t="shared" si="1"/>
        <v>1</v>
      </c>
      <c r="S692" s="64" t="str">
        <f t="shared" si="2"/>
        <v>0</v>
      </c>
      <c r="T692" s="64">
        <f t="shared" si="3"/>
        <v>0</v>
      </c>
      <c r="U692" s="64" t="str">
        <f t="shared" si="4"/>
        <v>0</v>
      </c>
      <c r="V692" s="64">
        <f t="shared" si="5"/>
        <v>0</v>
      </c>
      <c r="W692" s="64" t="str">
        <f t="shared" si="6"/>
        <v>0</v>
      </c>
      <c r="X692" s="64">
        <f t="shared" si="7"/>
        <v>0</v>
      </c>
      <c r="Y692" s="64" t="str">
        <f t="shared" si="8"/>
        <v>0</v>
      </c>
      <c r="Z692" s="64">
        <f t="shared" si="9"/>
        <v>0</v>
      </c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15.75" customHeight="1">
      <c r="A693" s="90">
        <v>43871.333488368058</v>
      </c>
      <c r="B693" s="70">
        <f>Parâmetros!G682*0.04*46.0055</f>
        <v>16.617186599999997</v>
      </c>
      <c r="C693" s="85">
        <f t="shared" si="190"/>
        <v>16.617186599999997</v>
      </c>
      <c r="D693" s="89">
        <f t="shared" si="191"/>
        <v>3.3234373199999996</v>
      </c>
      <c r="E693" s="53" t="str">
        <f t="shared" si="192"/>
        <v>1</v>
      </c>
      <c r="F693" s="62">
        <f t="shared" si="193"/>
        <v>-137.79824306500001</v>
      </c>
      <c r="G693" s="53" t="str">
        <f t="shared" si="194"/>
        <v>0</v>
      </c>
      <c r="H693" s="62">
        <f t="shared" si="195"/>
        <v>-27.899121532500004</v>
      </c>
      <c r="I693" s="53" t="str">
        <f t="shared" si="196"/>
        <v>0</v>
      </c>
      <c r="J693" s="62">
        <f t="shared" si="197"/>
        <v>91.410812026419748</v>
      </c>
      <c r="K693" s="53" t="str">
        <f t="shared" si="198"/>
        <v>0</v>
      </c>
      <c r="L693" s="62">
        <f t="shared" si="199"/>
        <v>83.112407992941186</v>
      </c>
      <c r="M693" s="66" t="str">
        <f t="shared" si="200"/>
        <v>0</v>
      </c>
      <c r="N693" s="69">
        <f t="shared" si="201"/>
        <v>3.3234373199999996</v>
      </c>
      <c r="O693" s="70">
        <v>260</v>
      </c>
      <c r="P693" s="3"/>
      <c r="Q693" s="64" t="str">
        <f t="shared" si="0"/>
        <v>1</v>
      </c>
      <c r="R693" s="64">
        <f t="shared" si="1"/>
        <v>1</v>
      </c>
      <c r="S693" s="64" t="str">
        <f t="shared" si="2"/>
        <v>0</v>
      </c>
      <c r="T693" s="64">
        <f t="shared" si="3"/>
        <v>0</v>
      </c>
      <c r="U693" s="64" t="str">
        <f t="shared" si="4"/>
        <v>0</v>
      </c>
      <c r="V693" s="64">
        <f t="shared" si="5"/>
        <v>0</v>
      </c>
      <c r="W693" s="64" t="str">
        <f t="shared" si="6"/>
        <v>0</v>
      </c>
      <c r="X693" s="64">
        <f t="shared" si="7"/>
        <v>0</v>
      </c>
      <c r="Y693" s="64" t="str">
        <f t="shared" si="8"/>
        <v>0</v>
      </c>
      <c r="Z693" s="64">
        <f t="shared" si="9"/>
        <v>0</v>
      </c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15.75" customHeight="1">
      <c r="A694" s="90">
        <v>43871.375155092595</v>
      </c>
      <c r="B694" s="70">
        <f>Parâmetros!G683*0.04*46.0055</f>
        <v>0</v>
      </c>
      <c r="C694" s="85">
        <f t="shared" si="190"/>
        <v>0</v>
      </c>
      <c r="D694" s="89">
        <f t="shared" si="191"/>
        <v>0</v>
      </c>
      <c r="E694" s="53" t="str">
        <f t="shared" si="192"/>
        <v>1</v>
      </c>
      <c r="F694" s="62">
        <f t="shared" si="193"/>
        <v>-154</v>
      </c>
      <c r="G694" s="53" t="str">
        <f t="shared" si="194"/>
        <v>0</v>
      </c>
      <c r="H694" s="62">
        <f t="shared" si="195"/>
        <v>-36</v>
      </c>
      <c r="I694" s="53" t="str">
        <f t="shared" si="196"/>
        <v>0</v>
      </c>
      <c r="J694" s="62">
        <f t="shared" si="197"/>
        <v>89.790123456790127</v>
      </c>
      <c r="K694" s="53" t="str">
        <f t="shared" si="198"/>
        <v>0</v>
      </c>
      <c r="L694" s="62">
        <f t="shared" si="199"/>
        <v>81.352941176470594</v>
      </c>
      <c r="M694" s="66" t="str">
        <f t="shared" si="200"/>
        <v>0</v>
      </c>
      <c r="N694" s="69">
        <f t="shared" si="201"/>
        <v>0</v>
      </c>
      <c r="O694" s="70">
        <v>260</v>
      </c>
      <c r="P694" s="3"/>
      <c r="Q694" s="64" t="str">
        <f t="shared" si="0"/>
        <v>1</v>
      </c>
      <c r="R694" s="64">
        <f t="shared" si="1"/>
        <v>1</v>
      </c>
      <c r="S694" s="64" t="str">
        <f t="shared" si="2"/>
        <v>0</v>
      </c>
      <c r="T694" s="64">
        <f t="shared" si="3"/>
        <v>0</v>
      </c>
      <c r="U694" s="64" t="str">
        <f t="shared" si="4"/>
        <v>0</v>
      </c>
      <c r="V694" s="64">
        <f t="shared" si="5"/>
        <v>0</v>
      </c>
      <c r="W694" s="64" t="str">
        <f t="shared" si="6"/>
        <v>0</v>
      </c>
      <c r="X694" s="64">
        <f t="shared" si="7"/>
        <v>0</v>
      </c>
      <c r="Y694" s="64" t="str">
        <f t="shared" si="8"/>
        <v>0</v>
      </c>
      <c r="Z694" s="64">
        <f t="shared" si="9"/>
        <v>0</v>
      </c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15.75" customHeight="1">
      <c r="A695" s="90">
        <v>43871.416821817133</v>
      </c>
      <c r="B695" s="70">
        <f>Parâmetros!G684*0.04*46.0055</f>
        <v>0</v>
      </c>
      <c r="C695" s="85">
        <f t="shared" si="190"/>
        <v>0</v>
      </c>
      <c r="D695" s="89">
        <f t="shared" si="191"/>
        <v>0</v>
      </c>
      <c r="E695" s="53" t="str">
        <f t="shared" si="192"/>
        <v>1</v>
      </c>
      <c r="F695" s="62">
        <f t="shared" si="193"/>
        <v>-154</v>
      </c>
      <c r="G695" s="53" t="str">
        <f t="shared" si="194"/>
        <v>0</v>
      </c>
      <c r="H695" s="62">
        <f t="shared" si="195"/>
        <v>-36</v>
      </c>
      <c r="I695" s="53" t="str">
        <f t="shared" si="196"/>
        <v>0</v>
      </c>
      <c r="J695" s="62">
        <f t="shared" si="197"/>
        <v>89.790123456790127</v>
      </c>
      <c r="K695" s="53" t="str">
        <f t="shared" si="198"/>
        <v>0</v>
      </c>
      <c r="L695" s="62">
        <f t="shared" si="199"/>
        <v>81.352941176470594</v>
      </c>
      <c r="M695" s="66" t="str">
        <f t="shared" si="200"/>
        <v>0</v>
      </c>
      <c r="N695" s="69">
        <f t="shared" si="201"/>
        <v>0</v>
      </c>
      <c r="O695" s="70">
        <v>260</v>
      </c>
      <c r="P695" s="3"/>
      <c r="Q695" s="64" t="str">
        <f t="shared" si="0"/>
        <v>1</v>
      </c>
      <c r="R695" s="64">
        <f t="shared" si="1"/>
        <v>1</v>
      </c>
      <c r="S695" s="64" t="str">
        <f t="shared" si="2"/>
        <v>0</v>
      </c>
      <c r="T695" s="64">
        <f t="shared" si="3"/>
        <v>0</v>
      </c>
      <c r="U695" s="64" t="str">
        <f t="shared" si="4"/>
        <v>0</v>
      </c>
      <c r="V695" s="64">
        <f t="shared" si="5"/>
        <v>0</v>
      </c>
      <c r="W695" s="64" t="str">
        <f t="shared" si="6"/>
        <v>0</v>
      </c>
      <c r="X695" s="64">
        <f t="shared" si="7"/>
        <v>0</v>
      </c>
      <c r="Y695" s="64" t="str">
        <f t="shared" si="8"/>
        <v>0</v>
      </c>
      <c r="Z695" s="64">
        <f t="shared" si="9"/>
        <v>0</v>
      </c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15.75" customHeight="1">
      <c r="A696" s="90">
        <v>43871.45848854167</v>
      </c>
      <c r="B696" s="70">
        <f>Parâmetros!G685*0.04*46.0055</f>
        <v>0</v>
      </c>
      <c r="C696" s="85">
        <f t="shared" si="190"/>
        <v>0</v>
      </c>
      <c r="D696" s="89">
        <f t="shared" si="191"/>
        <v>0</v>
      </c>
      <c r="E696" s="53" t="str">
        <f t="shared" si="192"/>
        <v>1</v>
      </c>
      <c r="F696" s="62">
        <f t="shared" si="193"/>
        <v>-154</v>
      </c>
      <c r="G696" s="53" t="str">
        <f t="shared" si="194"/>
        <v>0</v>
      </c>
      <c r="H696" s="62">
        <f t="shared" si="195"/>
        <v>-36</v>
      </c>
      <c r="I696" s="53" t="str">
        <f t="shared" si="196"/>
        <v>0</v>
      </c>
      <c r="J696" s="62">
        <f t="shared" si="197"/>
        <v>89.790123456790127</v>
      </c>
      <c r="K696" s="53" t="str">
        <f t="shared" si="198"/>
        <v>0</v>
      </c>
      <c r="L696" s="62">
        <f t="shared" si="199"/>
        <v>81.352941176470594</v>
      </c>
      <c r="M696" s="66" t="str">
        <f t="shared" si="200"/>
        <v>0</v>
      </c>
      <c r="N696" s="69">
        <f t="shared" si="201"/>
        <v>0</v>
      </c>
      <c r="O696" s="70">
        <v>260</v>
      </c>
      <c r="P696" s="3"/>
      <c r="Q696" s="64" t="str">
        <f t="shared" si="0"/>
        <v>1</v>
      </c>
      <c r="R696" s="64">
        <f t="shared" si="1"/>
        <v>1</v>
      </c>
      <c r="S696" s="64" t="str">
        <f t="shared" si="2"/>
        <v>0</v>
      </c>
      <c r="T696" s="64">
        <f t="shared" si="3"/>
        <v>0</v>
      </c>
      <c r="U696" s="64" t="str">
        <f t="shared" si="4"/>
        <v>0</v>
      </c>
      <c r="V696" s="64">
        <f t="shared" si="5"/>
        <v>0</v>
      </c>
      <c r="W696" s="64" t="str">
        <f t="shared" si="6"/>
        <v>0</v>
      </c>
      <c r="X696" s="64">
        <f t="shared" si="7"/>
        <v>0</v>
      </c>
      <c r="Y696" s="64" t="str">
        <f t="shared" si="8"/>
        <v>0</v>
      </c>
      <c r="Z696" s="64">
        <f t="shared" si="9"/>
        <v>0</v>
      </c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15.75" customHeight="1">
      <c r="A697" s="90">
        <v>43871.500155266207</v>
      </c>
      <c r="B697" s="70">
        <f>Parâmetros!G686*0.04*46.0055</f>
        <v>0</v>
      </c>
      <c r="C697" s="85">
        <f t="shared" si="190"/>
        <v>0</v>
      </c>
      <c r="D697" s="89">
        <f t="shared" si="191"/>
        <v>0</v>
      </c>
      <c r="E697" s="53" t="str">
        <f t="shared" si="192"/>
        <v>1</v>
      </c>
      <c r="F697" s="62">
        <f t="shared" si="193"/>
        <v>-154</v>
      </c>
      <c r="G697" s="53" t="str">
        <f t="shared" si="194"/>
        <v>0</v>
      </c>
      <c r="H697" s="62">
        <f t="shared" si="195"/>
        <v>-36</v>
      </c>
      <c r="I697" s="53" t="str">
        <f t="shared" si="196"/>
        <v>0</v>
      </c>
      <c r="J697" s="62">
        <f t="shared" si="197"/>
        <v>89.790123456790127</v>
      </c>
      <c r="K697" s="53" t="str">
        <f t="shared" si="198"/>
        <v>0</v>
      </c>
      <c r="L697" s="62">
        <f t="shared" si="199"/>
        <v>81.352941176470594</v>
      </c>
      <c r="M697" s="66" t="str">
        <f t="shared" si="200"/>
        <v>0</v>
      </c>
      <c r="N697" s="69">
        <f t="shared" si="201"/>
        <v>0</v>
      </c>
      <c r="O697" s="70">
        <v>260</v>
      </c>
      <c r="P697" s="3"/>
      <c r="Q697" s="64" t="str">
        <f t="shared" si="0"/>
        <v>1</v>
      </c>
      <c r="R697" s="64">
        <f t="shared" si="1"/>
        <v>1</v>
      </c>
      <c r="S697" s="64" t="str">
        <f t="shared" si="2"/>
        <v>0</v>
      </c>
      <c r="T697" s="64">
        <f t="shared" si="3"/>
        <v>0</v>
      </c>
      <c r="U697" s="64" t="str">
        <f t="shared" si="4"/>
        <v>0</v>
      </c>
      <c r="V697" s="64">
        <f t="shared" si="5"/>
        <v>0</v>
      </c>
      <c r="W697" s="64" t="str">
        <f t="shared" si="6"/>
        <v>0</v>
      </c>
      <c r="X697" s="64">
        <f t="shared" si="7"/>
        <v>0</v>
      </c>
      <c r="Y697" s="64" t="str">
        <f t="shared" si="8"/>
        <v>0</v>
      </c>
      <c r="Z697" s="64">
        <f t="shared" si="9"/>
        <v>0</v>
      </c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15.75" customHeight="1">
      <c r="A698" s="90">
        <v>43871.541821990744</v>
      </c>
      <c r="B698" s="70">
        <f>Parâmetros!G687*0.04*46.0055</f>
        <v>0</v>
      </c>
      <c r="C698" s="85">
        <f t="shared" si="190"/>
        <v>0</v>
      </c>
      <c r="D698" s="89">
        <f t="shared" si="191"/>
        <v>0</v>
      </c>
      <c r="E698" s="53" t="str">
        <f t="shared" si="192"/>
        <v>1</v>
      </c>
      <c r="F698" s="62">
        <f t="shared" si="193"/>
        <v>-154</v>
      </c>
      <c r="G698" s="53" t="str">
        <f t="shared" si="194"/>
        <v>0</v>
      </c>
      <c r="H698" s="62">
        <f t="shared" si="195"/>
        <v>-36</v>
      </c>
      <c r="I698" s="53" t="str">
        <f t="shared" si="196"/>
        <v>0</v>
      </c>
      <c r="J698" s="62">
        <f t="shared" si="197"/>
        <v>89.790123456790127</v>
      </c>
      <c r="K698" s="53" t="str">
        <f t="shared" si="198"/>
        <v>0</v>
      </c>
      <c r="L698" s="62">
        <f t="shared" si="199"/>
        <v>81.352941176470594</v>
      </c>
      <c r="M698" s="66" t="str">
        <f t="shared" si="200"/>
        <v>0</v>
      </c>
      <c r="N698" s="69">
        <f t="shared" si="201"/>
        <v>0</v>
      </c>
      <c r="O698" s="70">
        <v>260</v>
      </c>
      <c r="P698" s="3"/>
      <c r="Q698" s="64" t="str">
        <f t="shared" si="0"/>
        <v>1</v>
      </c>
      <c r="R698" s="64">
        <f t="shared" si="1"/>
        <v>1</v>
      </c>
      <c r="S698" s="64" t="str">
        <f t="shared" si="2"/>
        <v>0</v>
      </c>
      <c r="T698" s="64">
        <f t="shared" si="3"/>
        <v>0</v>
      </c>
      <c r="U698" s="64" t="str">
        <f t="shared" si="4"/>
        <v>0</v>
      </c>
      <c r="V698" s="64">
        <f t="shared" si="5"/>
        <v>0</v>
      </c>
      <c r="W698" s="64" t="str">
        <f t="shared" si="6"/>
        <v>0</v>
      </c>
      <c r="X698" s="64">
        <f t="shared" si="7"/>
        <v>0</v>
      </c>
      <c r="Y698" s="64" t="str">
        <f t="shared" si="8"/>
        <v>0</v>
      </c>
      <c r="Z698" s="64">
        <f t="shared" si="9"/>
        <v>0</v>
      </c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15.75" customHeight="1">
      <c r="A699" s="90">
        <v>43871.583488715274</v>
      </c>
      <c r="B699" s="70">
        <f>Parâmetros!G688*0.04*46.0055</f>
        <v>0</v>
      </c>
      <c r="C699" s="85">
        <f t="shared" si="190"/>
        <v>0</v>
      </c>
      <c r="D699" s="89">
        <f t="shared" si="191"/>
        <v>0</v>
      </c>
      <c r="E699" s="53" t="str">
        <f t="shared" si="192"/>
        <v>1</v>
      </c>
      <c r="F699" s="62">
        <f t="shared" si="193"/>
        <v>-154</v>
      </c>
      <c r="G699" s="53" t="str">
        <f t="shared" si="194"/>
        <v>0</v>
      </c>
      <c r="H699" s="62">
        <f t="shared" si="195"/>
        <v>-36</v>
      </c>
      <c r="I699" s="53" t="str">
        <f t="shared" si="196"/>
        <v>0</v>
      </c>
      <c r="J699" s="62">
        <f t="shared" si="197"/>
        <v>89.790123456790127</v>
      </c>
      <c r="K699" s="53" t="str">
        <f t="shared" si="198"/>
        <v>0</v>
      </c>
      <c r="L699" s="62">
        <f t="shared" si="199"/>
        <v>81.352941176470594</v>
      </c>
      <c r="M699" s="66" t="str">
        <f t="shared" si="200"/>
        <v>0</v>
      </c>
      <c r="N699" s="69">
        <f t="shared" si="201"/>
        <v>0</v>
      </c>
      <c r="O699" s="70">
        <v>260</v>
      </c>
      <c r="P699" s="3"/>
      <c r="Q699" s="64" t="str">
        <f t="shared" si="0"/>
        <v>1</v>
      </c>
      <c r="R699" s="64">
        <f t="shared" si="1"/>
        <v>1</v>
      </c>
      <c r="S699" s="64" t="str">
        <f t="shared" si="2"/>
        <v>0</v>
      </c>
      <c r="T699" s="64">
        <f t="shared" si="3"/>
        <v>0</v>
      </c>
      <c r="U699" s="64" t="str">
        <f t="shared" si="4"/>
        <v>0</v>
      </c>
      <c r="V699" s="64">
        <f t="shared" si="5"/>
        <v>0</v>
      </c>
      <c r="W699" s="64" t="str">
        <f t="shared" si="6"/>
        <v>0</v>
      </c>
      <c r="X699" s="64">
        <f t="shared" si="7"/>
        <v>0</v>
      </c>
      <c r="Y699" s="64" t="str">
        <f t="shared" si="8"/>
        <v>0</v>
      </c>
      <c r="Z699" s="64">
        <f t="shared" si="9"/>
        <v>0</v>
      </c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15.75" customHeight="1">
      <c r="A700" s="90">
        <v>43871.625155439811</v>
      </c>
      <c r="B700" s="70">
        <f>Parâmetros!G689*0.04*46.0055</f>
        <v>0</v>
      </c>
      <c r="C700" s="85">
        <f t="shared" si="190"/>
        <v>0</v>
      </c>
      <c r="D700" s="89">
        <f t="shared" si="191"/>
        <v>0</v>
      </c>
      <c r="E700" s="53" t="str">
        <f t="shared" si="192"/>
        <v>1</v>
      </c>
      <c r="F700" s="62">
        <f t="shared" si="193"/>
        <v>-154</v>
      </c>
      <c r="G700" s="53" t="str">
        <f t="shared" si="194"/>
        <v>0</v>
      </c>
      <c r="H700" s="62">
        <f t="shared" si="195"/>
        <v>-36</v>
      </c>
      <c r="I700" s="53" t="str">
        <f t="shared" si="196"/>
        <v>0</v>
      </c>
      <c r="J700" s="62">
        <f t="shared" si="197"/>
        <v>89.790123456790127</v>
      </c>
      <c r="K700" s="53" t="str">
        <f t="shared" si="198"/>
        <v>0</v>
      </c>
      <c r="L700" s="62">
        <f t="shared" si="199"/>
        <v>81.352941176470594</v>
      </c>
      <c r="M700" s="66" t="str">
        <f t="shared" si="200"/>
        <v>0</v>
      </c>
      <c r="N700" s="69">
        <f t="shared" si="201"/>
        <v>0</v>
      </c>
      <c r="O700" s="70">
        <v>260</v>
      </c>
      <c r="P700" s="3"/>
      <c r="Q700" s="64" t="str">
        <f t="shared" si="0"/>
        <v>1</v>
      </c>
      <c r="R700" s="64">
        <f t="shared" si="1"/>
        <v>1</v>
      </c>
      <c r="S700" s="64" t="str">
        <f t="shared" si="2"/>
        <v>0</v>
      </c>
      <c r="T700" s="64">
        <f t="shared" si="3"/>
        <v>0</v>
      </c>
      <c r="U700" s="64" t="str">
        <f t="shared" si="4"/>
        <v>0</v>
      </c>
      <c r="V700" s="64">
        <f t="shared" si="5"/>
        <v>0</v>
      </c>
      <c r="W700" s="64" t="str">
        <f t="shared" si="6"/>
        <v>0</v>
      </c>
      <c r="X700" s="64">
        <f t="shared" si="7"/>
        <v>0</v>
      </c>
      <c r="Y700" s="64" t="str">
        <f t="shared" si="8"/>
        <v>0</v>
      </c>
      <c r="Z700" s="64">
        <f t="shared" si="9"/>
        <v>0</v>
      </c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15.75" customHeight="1">
      <c r="A701" s="90">
        <v>43871.666822164349</v>
      </c>
      <c r="B701" s="70">
        <f>Parâmetros!G690*0.04*46.0055</f>
        <v>0</v>
      </c>
      <c r="C701" s="85">
        <f t="shared" si="190"/>
        <v>0</v>
      </c>
      <c r="D701" s="89">
        <f t="shared" si="191"/>
        <v>0</v>
      </c>
      <c r="E701" s="53" t="str">
        <f t="shared" si="192"/>
        <v>1</v>
      </c>
      <c r="F701" s="62">
        <f t="shared" si="193"/>
        <v>-154</v>
      </c>
      <c r="G701" s="53" t="str">
        <f t="shared" si="194"/>
        <v>0</v>
      </c>
      <c r="H701" s="62">
        <f t="shared" si="195"/>
        <v>-36</v>
      </c>
      <c r="I701" s="53" t="str">
        <f t="shared" si="196"/>
        <v>0</v>
      </c>
      <c r="J701" s="62">
        <f t="shared" si="197"/>
        <v>89.790123456790127</v>
      </c>
      <c r="K701" s="53" t="str">
        <f t="shared" si="198"/>
        <v>0</v>
      </c>
      <c r="L701" s="62">
        <f t="shared" si="199"/>
        <v>81.352941176470594</v>
      </c>
      <c r="M701" s="66" t="str">
        <f t="shared" si="200"/>
        <v>0</v>
      </c>
      <c r="N701" s="69">
        <f t="shared" si="201"/>
        <v>0</v>
      </c>
      <c r="O701" s="70">
        <v>260</v>
      </c>
      <c r="P701" s="3"/>
      <c r="Q701" s="64" t="str">
        <f t="shared" si="0"/>
        <v>1</v>
      </c>
      <c r="R701" s="64">
        <f t="shared" si="1"/>
        <v>1</v>
      </c>
      <c r="S701" s="64" t="str">
        <f t="shared" si="2"/>
        <v>0</v>
      </c>
      <c r="T701" s="64">
        <f t="shared" si="3"/>
        <v>0</v>
      </c>
      <c r="U701" s="64" t="str">
        <f t="shared" si="4"/>
        <v>0</v>
      </c>
      <c r="V701" s="64">
        <f t="shared" si="5"/>
        <v>0</v>
      </c>
      <c r="W701" s="64" t="str">
        <f t="shared" si="6"/>
        <v>0</v>
      </c>
      <c r="X701" s="64">
        <f t="shared" si="7"/>
        <v>0</v>
      </c>
      <c r="Y701" s="64" t="str">
        <f t="shared" si="8"/>
        <v>0</v>
      </c>
      <c r="Z701" s="64">
        <f t="shared" si="9"/>
        <v>0</v>
      </c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15.75" customHeight="1">
      <c r="A702" s="90">
        <v>43871.708488888886</v>
      </c>
      <c r="B702" s="70">
        <f>Parâmetros!G691*0.04*46.0055</f>
        <v>0</v>
      </c>
      <c r="C702" s="85">
        <f t="shared" si="190"/>
        <v>0</v>
      </c>
      <c r="D702" s="89">
        <f t="shared" si="191"/>
        <v>0</v>
      </c>
      <c r="E702" s="53" t="str">
        <f t="shared" si="192"/>
        <v>1</v>
      </c>
      <c r="F702" s="62">
        <f t="shared" si="193"/>
        <v>-154</v>
      </c>
      <c r="G702" s="53" t="str">
        <f t="shared" si="194"/>
        <v>0</v>
      </c>
      <c r="H702" s="62">
        <f t="shared" si="195"/>
        <v>-36</v>
      </c>
      <c r="I702" s="53" t="str">
        <f t="shared" si="196"/>
        <v>0</v>
      </c>
      <c r="J702" s="62">
        <f t="shared" si="197"/>
        <v>89.790123456790127</v>
      </c>
      <c r="K702" s="53" t="str">
        <f t="shared" si="198"/>
        <v>0</v>
      </c>
      <c r="L702" s="62">
        <f t="shared" si="199"/>
        <v>81.352941176470594</v>
      </c>
      <c r="M702" s="66" t="str">
        <f t="shared" si="200"/>
        <v>0</v>
      </c>
      <c r="N702" s="69">
        <f t="shared" si="201"/>
        <v>0</v>
      </c>
      <c r="O702" s="70">
        <v>260</v>
      </c>
      <c r="P702" s="3"/>
      <c r="Q702" s="64" t="str">
        <f t="shared" si="0"/>
        <v>1</v>
      </c>
      <c r="R702" s="64">
        <f t="shared" si="1"/>
        <v>1</v>
      </c>
      <c r="S702" s="64" t="str">
        <f t="shared" si="2"/>
        <v>0</v>
      </c>
      <c r="T702" s="64">
        <f t="shared" si="3"/>
        <v>0</v>
      </c>
      <c r="U702" s="64" t="str">
        <f t="shared" si="4"/>
        <v>0</v>
      </c>
      <c r="V702" s="64">
        <f t="shared" si="5"/>
        <v>0</v>
      </c>
      <c r="W702" s="64" t="str">
        <f t="shared" si="6"/>
        <v>0</v>
      </c>
      <c r="X702" s="64">
        <f t="shared" si="7"/>
        <v>0</v>
      </c>
      <c r="Y702" s="64" t="str">
        <f t="shared" si="8"/>
        <v>0</v>
      </c>
      <c r="Z702" s="64">
        <f t="shared" si="9"/>
        <v>0</v>
      </c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15.75" customHeight="1">
      <c r="A703" s="90">
        <v>43871.750155613423</v>
      </c>
      <c r="B703" s="70">
        <f>Parâmetros!G692*0.04*46.0055</f>
        <v>0</v>
      </c>
      <c r="C703" s="85">
        <f t="shared" si="190"/>
        <v>0</v>
      </c>
      <c r="D703" s="89">
        <f t="shared" si="191"/>
        <v>0</v>
      </c>
      <c r="E703" s="53" t="str">
        <f t="shared" si="192"/>
        <v>1</v>
      </c>
      <c r="F703" s="62">
        <f t="shared" si="193"/>
        <v>-154</v>
      </c>
      <c r="G703" s="53" t="str">
        <f t="shared" si="194"/>
        <v>0</v>
      </c>
      <c r="H703" s="62">
        <f t="shared" si="195"/>
        <v>-36</v>
      </c>
      <c r="I703" s="53" t="str">
        <f t="shared" si="196"/>
        <v>0</v>
      </c>
      <c r="J703" s="62">
        <f t="shared" si="197"/>
        <v>89.790123456790127</v>
      </c>
      <c r="K703" s="53" t="str">
        <f t="shared" si="198"/>
        <v>0</v>
      </c>
      <c r="L703" s="62">
        <f t="shared" si="199"/>
        <v>81.352941176470594</v>
      </c>
      <c r="M703" s="66" t="str">
        <f t="shared" si="200"/>
        <v>0</v>
      </c>
      <c r="N703" s="69">
        <f t="shared" si="201"/>
        <v>0</v>
      </c>
      <c r="O703" s="70">
        <v>260</v>
      </c>
      <c r="P703" s="3"/>
      <c r="Q703" s="64" t="str">
        <f t="shared" si="0"/>
        <v>1</v>
      </c>
      <c r="R703" s="64">
        <f t="shared" si="1"/>
        <v>1</v>
      </c>
      <c r="S703" s="64" t="str">
        <f t="shared" si="2"/>
        <v>0</v>
      </c>
      <c r="T703" s="64">
        <f t="shared" si="3"/>
        <v>0</v>
      </c>
      <c r="U703" s="64" t="str">
        <f t="shared" si="4"/>
        <v>0</v>
      </c>
      <c r="V703" s="64">
        <f t="shared" si="5"/>
        <v>0</v>
      </c>
      <c r="W703" s="64" t="str">
        <f t="shared" si="6"/>
        <v>0</v>
      </c>
      <c r="X703" s="64">
        <f t="shared" si="7"/>
        <v>0</v>
      </c>
      <c r="Y703" s="64" t="str">
        <f t="shared" si="8"/>
        <v>0</v>
      </c>
      <c r="Z703" s="64">
        <f t="shared" si="9"/>
        <v>0</v>
      </c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15.75" customHeight="1">
      <c r="A704" s="90">
        <v>43871.79182233796</v>
      </c>
      <c r="B704" s="70">
        <f>Parâmetros!G693*0.04*46.0055</f>
        <v>0</v>
      </c>
      <c r="C704" s="85">
        <f t="shared" si="190"/>
        <v>0</v>
      </c>
      <c r="D704" s="89">
        <f t="shared" si="191"/>
        <v>0</v>
      </c>
      <c r="E704" s="53" t="str">
        <f t="shared" si="192"/>
        <v>1</v>
      </c>
      <c r="F704" s="62">
        <f t="shared" si="193"/>
        <v>-154</v>
      </c>
      <c r="G704" s="53" t="str">
        <f t="shared" si="194"/>
        <v>0</v>
      </c>
      <c r="H704" s="62">
        <f t="shared" si="195"/>
        <v>-36</v>
      </c>
      <c r="I704" s="53" t="str">
        <f t="shared" si="196"/>
        <v>0</v>
      </c>
      <c r="J704" s="62">
        <f t="shared" si="197"/>
        <v>89.790123456790127</v>
      </c>
      <c r="K704" s="53" t="str">
        <f t="shared" si="198"/>
        <v>0</v>
      </c>
      <c r="L704" s="62">
        <f t="shared" si="199"/>
        <v>81.352941176470594</v>
      </c>
      <c r="M704" s="66" t="str">
        <f t="shared" si="200"/>
        <v>0</v>
      </c>
      <c r="N704" s="69">
        <f t="shared" si="201"/>
        <v>0</v>
      </c>
      <c r="O704" s="70">
        <v>260</v>
      </c>
      <c r="P704" s="3"/>
      <c r="Q704" s="64" t="str">
        <f t="shared" si="0"/>
        <v>1</v>
      </c>
      <c r="R704" s="64">
        <f t="shared" si="1"/>
        <v>1</v>
      </c>
      <c r="S704" s="64" t="str">
        <f t="shared" si="2"/>
        <v>0</v>
      </c>
      <c r="T704" s="64">
        <f t="shared" si="3"/>
        <v>0</v>
      </c>
      <c r="U704" s="64" t="str">
        <f t="shared" si="4"/>
        <v>0</v>
      </c>
      <c r="V704" s="64">
        <f t="shared" si="5"/>
        <v>0</v>
      </c>
      <c r="W704" s="64" t="str">
        <f t="shared" si="6"/>
        <v>0</v>
      </c>
      <c r="X704" s="64">
        <f t="shared" si="7"/>
        <v>0</v>
      </c>
      <c r="Y704" s="64" t="str">
        <f t="shared" si="8"/>
        <v>0</v>
      </c>
      <c r="Z704" s="64">
        <f t="shared" si="9"/>
        <v>0</v>
      </c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15.75" customHeight="1">
      <c r="A705" s="90">
        <v>43871.833489062497</v>
      </c>
      <c r="B705" s="70">
        <f>Parâmetros!G694*0.04*46.0055</f>
        <v>0</v>
      </c>
      <c r="C705" s="85">
        <f t="shared" si="190"/>
        <v>0</v>
      </c>
      <c r="D705" s="89">
        <f t="shared" si="191"/>
        <v>0</v>
      </c>
      <c r="E705" s="53" t="str">
        <f t="shared" si="192"/>
        <v>1</v>
      </c>
      <c r="F705" s="62">
        <f t="shared" si="193"/>
        <v>-154</v>
      </c>
      <c r="G705" s="53" t="str">
        <f t="shared" si="194"/>
        <v>0</v>
      </c>
      <c r="H705" s="62">
        <f t="shared" si="195"/>
        <v>-36</v>
      </c>
      <c r="I705" s="53" t="str">
        <f t="shared" si="196"/>
        <v>0</v>
      </c>
      <c r="J705" s="62">
        <f t="shared" si="197"/>
        <v>89.790123456790127</v>
      </c>
      <c r="K705" s="53" t="str">
        <f t="shared" si="198"/>
        <v>0</v>
      </c>
      <c r="L705" s="62">
        <f t="shared" si="199"/>
        <v>81.352941176470594</v>
      </c>
      <c r="M705" s="66" t="str">
        <f t="shared" si="200"/>
        <v>0</v>
      </c>
      <c r="N705" s="69">
        <f t="shared" si="201"/>
        <v>0</v>
      </c>
      <c r="O705" s="70">
        <v>260</v>
      </c>
      <c r="P705" s="3"/>
      <c r="Q705" s="64" t="str">
        <f t="shared" si="0"/>
        <v>1</v>
      </c>
      <c r="R705" s="64">
        <f t="shared" si="1"/>
        <v>1</v>
      </c>
      <c r="S705" s="64" t="str">
        <f t="shared" si="2"/>
        <v>0</v>
      </c>
      <c r="T705" s="64">
        <f t="shared" si="3"/>
        <v>0</v>
      </c>
      <c r="U705" s="64" t="str">
        <f t="shared" si="4"/>
        <v>0</v>
      </c>
      <c r="V705" s="64">
        <f t="shared" si="5"/>
        <v>0</v>
      </c>
      <c r="W705" s="64" t="str">
        <f t="shared" si="6"/>
        <v>0</v>
      </c>
      <c r="X705" s="64">
        <f t="shared" si="7"/>
        <v>0</v>
      </c>
      <c r="Y705" s="64" t="str">
        <f t="shared" si="8"/>
        <v>0</v>
      </c>
      <c r="Z705" s="64">
        <f t="shared" si="9"/>
        <v>0</v>
      </c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15.75" customHeight="1">
      <c r="A706" s="90">
        <v>43871.875155787035</v>
      </c>
      <c r="B706" s="70">
        <f>Parâmetros!G695*0.04*46.0055</f>
        <v>0</v>
      </c>
      <c r="C706" s="85">
        <f t="shared" si="190"/>
        <v>0</v>
      </c>
      <c r="D706" s="89">
        <f t="shared" si="191"/>
        <v>0</v>
      </c>
      <c r="E706" s="53" t="str">
        <f t="shared" si="192"/>
        <v>1</v>
      </c>
      <c r="F706" s="62">
        <f t="shared" si="193"/>
        <v>-154</v>
      </c>
      <c r="G706" s="53" t="str">
        <f t="shared" si="194"/>
        <v>0</v>
      </c>
      <c r="H706" s="62">
        <f t="shared" si="195"/>
        <v>-36</v>
      </c>
      <c r="I706" s="53" t="str">
        <f t="shared" si="196"/>
        <v>0</v>
      </c>
      <c r="J706" s="62">
        <f t="shared" si="197"/>
        <v>89.790123456790127</v>
      </c>
      <c r="K706" s="53" t="str">
        <f t="shared" si="198"/>
        <v>0</v>
      </c>
      <c r="L706" s="62">
        <f t="shared" si="199"/>
        <v>81.352941176470594</v>
      </c>
      <c r="M706" s="66" t="str">
        <f t="shared" si="200"/>
        <v>0</v>
      </c>
      <c r="N706" s="69">
        <f t="shared" si="201"/>
        <v>0</v>
      </c>
      <c r="O706" s="70">
        <v>260</v>
      </c>
      <c r="P706" s="3"/>
      <c r="Q706" s="64" t="str">
        <f t="shared" si="0"/>
        <v>1</v>
      </c>
      <c r="R706" s="64">
        <f t="shared" si="1"/>
        <v>1</v>
      </c>
      <c r="S706" s="64" t="str">
        <f t="shared" si="2"/>
        <v>0</v>
      </c>
      <c r="T706" s="64">
        <f t="shared" si="3"/>
        <v>0</v>
      </c>
      <c r="U706" s="64" t="str">
        <f t="shared" si="4"/>
        <v>0</v>
      </c>
      <c r="V706" s="64">
        <f t="shared" si="5"/>
        <v>0</v>
      </c>
      <c r="W706" s="64" t="str">
        <f t="shared" si="6"/>
        <v>0</v>
      </c>
      <c r="X706" s="64">
        <f t="shared" si="7"/>
        <v>0</v>
      </c>
      <c r="Y706" s="64" t="str">
        <f t="shared" si="8"/>
        <v>0</v>
      </c>
      <c r="Z706" s="64">
        <f t="shared" si="9"/>
        <v>0</v>
      </c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15.75" customHeight="1">
      <c r="A707" s="90">
        <v>43871.916822511572</v>
      </c>
      <c r="B707" s="70">
        <f>Parâmetros!G696*0.04*46.0055</f>
        <v>0</v>
      </c>
      <c r="C707" s="85">
        <f t="shared" si="190"/>
        <v>0</v>
      </c>
      <c r="D707" s="89">
        <f t="shared" si="191"/>
        <v>0</v>
      </c>
      <c r="E707" s="53" t="str">
        <f t="shared" si="192"/>
        <v>1</v>
      </c>
      <c r="F707" s="62">
        <f t="shared" si="193"/>
        <v>-154</v>
      </c>
      <c r="G707" s="53" t="str">
        <f t="shared" si="194"/>
        <v>0</v>
      </c>
      <c r="H707" s="62">
        <f t="shared" si="195"/>
        <v>-36</v>
      </c>
      <c r="I707" s="53" t="str">
        <f t="shared" si="196"/>
        <v>0</v>
      </c>
      <c r="J707" s="62">
        <f t="shared" si="197"/>
        <v>89.790123456790127</v>
      </c>
      <c r="K707" s="53" t="str">
        <f t="shared" si="198"/>
        <v>0</v>
      </c>
      <c r="L707" s="62">
        <f t="shared" si="199"/>
        <v>81.352941176470594</v>
      </c>
      <c r="M707" s="66" t="str">
        <f t="shared" si="200"/>
        <v>0</v>
      </c>
      <c r="N707" s="69">
        <f t="shared" si="201"/>
        <v>0</v>
      </c>
      <c r="O707" s="70">
        <v>260</v>
      </c>
      <c r="P707" s="3"/>
      <c r="Q707" s="64" t="str">
        <f t="shared" si="0"/>
        <v>1</v>
      </c>
      <c r="R707" s="64">
        <f t="shared" si="1"/>
        <v>1</v>
      </c>
      <c r="S707" s="64" t="str">
        <f t="shared" si="2"/>
        <v>0</v>
      </c>
      <c r="T707" s="64">
        <f t="shared" si="3"/>
        <v>0</v>
      </c>
      <c r="U707" s="64" t="str">
        <f t="shared" si="4"/>
        <v>0</v>
      </c>
      <c r="V707" s="64">
        <f t="shared" si="5"/>
        <v>0</v>
      </c>
      <c r="W707" s="64" t="str">
        <f t="shared" si="6"/>
        <v>0</v>
      </c>
      <c r="X707" s="64">
        <f t="shared" si="7"/>
        <v>0</v>
      </c>
      <c r="Y707" s="64" t="str">
        <f t="shared" si="8"/>
        <v>0</v>
      </c>
      <c r="Z707" s="64">
        <f t="shared" si="9"/>
        <v>0</v>
      </c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15.75" customHeight="1">
      <c r="A708" s="90">
        <v>43871.958489236109</v>
      </c>
      <c r="B708" s="70">
        <f>Parâmetros!G697*0.04*46.0055</f>
        <v>0</v>
      </c>
      <c r="C708" s="85">
        <f t="shared" si="190"/>
        <v>0</v>
      </c>
      <c r="D708" s="89">
        <f t="shared" si="191"/>
        <v>0</v>
      </c>
      <c r="E708" s="53" t="str">
        <f t="shared" si="192"/>
        <v>1</v>
      </c>
      <c r="F708" s="62">
        <f t="shared" si="193"/>
        <v>-154</v>
      </c>
      <c r="G708" s="53" t="str">
        <f t="shared" si="194"/>
        <v>0</v>
      </c>
      <c r="H708" s="62">
        <f t="shared" si="195"/>
        <v>-36</v>
      </c>
      <c r="I708" s="53" t="str">
        <f t="shared" si="196"/>
        <v>0</v>
      </c>
      <c r="J708" s="62">
        <f t="shared" si="197"/>
        <v>89.790123456790127</v>
      </c>
      <c r="K708" s="53" t="str">
        <f t="shared" si="198"/>
        <v>0</v>
      </c>
      <c r="L708" s="62">
        <f t="shared" si="199"/>
        <v>81.352941176470594</v>
      </c>
      <c r="M708" s="66" t="str">
        <f t="shared" si="200"/>
        <v>0</v>
      </c>
      <c r="N708" s="69">
        <f t="shared" si="201"/>
        <v>0</v>
      </c>
      <c r="O708" s="70">
        <v>260</v>
      </c>
      <c r="P708" s="3"/>
      <c r="Q708" s="64" t="str">
        <f t="shared" si="0"/>
        <v>1</v>
      </c>
      <c r="R708" s="64">
        <f t="shared" si="1"/>
        <v>1</v>
      </c>
      <c r="S708" s="64" t="str">
        <f t="shared" si="2"/>
        <v>0</v>
      </c>
      <c r="T708" s="64">
        <f t="shared" si="3"/>
        <v>0</v>
      </c>
      <c r="U708" s="64" t="str">
        <f t="shared" si="4"/>
        <v>0</v>
      </c>
      <c r="V708" s="64">
        <f t="shared" si="5"/>
        <v>0</v>
      </c>
      <c r="W708" s="64" t="str">
        <f t="shared" si="6"/>
        <v>0</v>
      </c>
      <c r="X708" s="64">
        <f t="shared" si="7"/>
        <v>0</v>
      </c>
      <c r="Y708" s="64" t="str">
        <f t="shared" si="8"/>
        <v>0</v>
      </c>
      <c r="Z708" s="64">
        <f t="shared" si="9"/>
        <v>0</v>
      </c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15.75" customHeight="1">
      <c r="A709" s="90">
        <v>43872.000155960646</v>
      </c>
      <c r="B709" s="70">
        <f>Parâmetros!G698*0.04*46.0055</f>
        <v>0</v>
      </c>
      <c r="C709" s="85">
        <f t="shared" si="190"/>
        <v>0</v>
      </c>
      <c r="D709" s="89">
        <f t="shared" si="191"/>
        <v>0</v>
      </c>
      <c r="E709" s="53" t="str">
        <f t="shared" si="192"/>
        <v>1</v>
      </c>
      <c r="F709" s="62">
        <f t="shared" si="193"/>
        <v>-154</v>
      </c>
      <c r="G709" s="53" t="str">
        <f t="shared" si="194"/>
        <v>0</v>
      </c>
      <c r="H709" s="62">
        <f t="shared" si="195"/>
        <v>-36</v>
      </c>
      <c r="I709" s="53" t="str">
        <f t="shared" si="196"/>
        <v>0</v>
      </c>
      <c r="J709" s="62">
        <f t="shared" si="197"/>
        <v>89.790123456790127</v>
      </c>
      <c r="K709" s="53" t="str">
        <f t="shared" si="198"/>
        <v>0</v>
      </c>
      <c r="L709" s="62">
        <f t="shared" si="199"/>
        <v>81.352941176470594</v>
      </c>
      <c r="M709" s="66" t="str">
        <f t="shared" si="200"/>
        <v>0</v>
      </c>
      <c r="N709" s="69">
        <f t="shared" si="201"/>
        <v>0</v>
      </c>
      <c r="O709" s="70">
        <v>260</v>
      </c>
      <c r="P709" s="3"/>
      <c r="Q709" s="64" t="str">
        <f t="shared" si="0"/>
        <v>1</v>
      </c>
      <c r="R709" s="64">
        <f t="shared" si="1"/>
        <v>1</v>
      </c>
      <c r="S709" s="64" t="str">
        <f t="shared" si="2"/>
        <v>0</v>
      </c>
      <c r="T709" s="64">
        <f t="shared" si="3"/>
        <v>0</v>
      </c>
      <c r="U709" s="64" t="str">
        <f t="shared" si="4"/>
        <v>0</v>
      </c>
      <c r="V709" s="64">
        <f t="shared" si="5"/>
        <v>0</v>
      </c>
      <c r="W709" s="64" t="str">
        <f t="shared" si="6"/>
        <v>0</v>
      </c>
      <c r="X709" s="64">
        <f t="shared" si="7"/>
        <v>0</v>
      </c>
      <c r="Y709" s="64" t="str">
        <f t="shared" si="8"/>
        <v>0</v>
      </c>
      <c r="Z709" s="64">
        <f t="shared" si="9"/>
        <v>0</v>
      </c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15.75" customHeight="1">
      <c r="A710" s="90">
        <v>43872.041822685183</v>
      </c>
      <c r="B710" s="70">
        <f>Parâmetros!G699*0.04*46.0055</f>
        <v>0</v>
      </c>
      <c r="C710" s="85">
        <f t="shared" si="190"/>
        <v>0</v>
      </c>
      <c r="D710" s="89">
        <f t="shared" si="191"/>
        <v>0</v>
      </c>
      <c r="E710" s="53" t="str">
        <f t="shared" si="192"/>
        <v>1</v>
      </c>
      <c r="F710" s="62">
        <f t="shared" si="193"/>
        <v>-154</v>
      </c>
      <c r="G710" s="53" t="str">
        <f t="shared" si="194"/>
        <v>0</v>
      </c>
      <c r="H710" s="62">
        <f t="shared" si="195"/>
        <v>-36</v>
      </c>
      <c r="I710" s="53" t="str">
        <f t="shared" si="196"/>
        <v>0</v>
      </c>
      <c r="J710" s="62">
        <f t="shared" si="197"/>
        <v>89.790123456790127</v>
      </c>
      <c r="K710" s="53" t="str">
        <f t="shared" si="198"/>
        <v>0</v>
      </c>
      <c r="L710" s="62">
        <f t="shared" si="199"/>
        <v>81.352941176470594</v>
      </c>
      <c r="M710" s="66" t="str">
        <f t="shared" si="200"/>
        <v>0</v>
      </c>
      <c r="N710" s="69">
        <f t="shared" si="201"/>
        <v>0</v>
      </c>
      <c r="O710" s="70">
        <v>260</v>
      </c>
      <c r="P710" s="3"/>
      <c r="Q710" s="64" t="str">
        <f t="shared" si="0"/>
        <v>1</v>
      </c>
      <c r="R710" s="64">
        <f t="shared" si="1"/>
        <v>1</v>
      </c>
      <c r="S710" s="64" t="str">
        <f t="shared" si="2"/>
        <v>0</v>
      </c>
      <c r="T710" s="64">
        <f t="shared" si="3"/>
        <v>0</v>
      </c>
      <c r="U710" s="64" t="str">
        <f t="shared" si="4"/>
        <v>0</v>
      </c>
      <c r="V710" s="64">
        <f t="shared" si="5"/>
        <v>0</v>
      </c>
      <c r="W710" s="64" t="str">
        <f t="shared" si="6"/>
        <v>0</v>
      </c>
      <c r="X710" s="64">
        <f t="shared" si="7"/>
        <v>0</v>
      </c>
      <c r="Y710" s="64" t="str">
        <f t="shared" si="8"/>
        <v>0</v>
      </c>
      <c r="Z710" s="64">
        <f t="shared" si="9"/>
        <v>0</v>
      </c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15.75" customHeight="1">
      <c r="A711" s="90">
        <v>43872.083489409721</v>
      </c>
      <c r="B711" s="70">
        <f>Parâmetros!G700*0.04*46.0055</f>
        <v>0</v>
      </c>
      <c r="C711" s="85">
        <f t="shared" si="190"/>
        <v>0</v>
      </c>
      <c r="D711" s="89">
        <f t="shared" si="191"/>
        <v>0</v>
      </c>
      <c r="E711" s="53" t="str">
        <f t="shared" si="192"/>
        <v>1</v>
      </c>
      <c r="F711" s="62">
        <f t="shared" si="193"/>
        <v>-154</v>
      </c>
      <c r="G711" s="53" t="str">
        <f t="shared" si="194"/>
        <v>0</v>
      </c>
      <c r="H711" s="62">
        <f t="shared" si="195"/>
        <v>-36</v>
      </c>
      <c r="I711" s="53" t="str">
        <f t="shared" si="196"/>
        <v>0</v>
      </c>
      <c r="J711" s="62">
        <f t="shared" si="197"/>
        <v>89.790123456790127</v>
      </c>
      <c r="K711" s="53" t="str">
        <f t="shared" si="198"/>
        <v>0</v>
      </c>
      <c r="L711" s="62">
        <f t="shared" si="199"/>
        <v>81.352941176470594</v>
      </c>
      <c r="M711" s="66" t="str">
        <f t="shared" si="200"/>
        <v>0</v>
      </c>
      <c r="N711" s="69">
        <f t="shared" si="201"/>
        <v>0</v>
      </c>
      <c r="O711" s="70">
        <v>260</v>
      </c>
      <c r="P711" s="3"/>
      <c r="Q711" s="64" t="str">
        <f t="shared" si="0"/>
        <v>1</v>
      </c>
      <c r="R711" s="64">
        <f t="shared" si="1"/>
        <v>1</v>
      </c>
      <c r="S711" s="64" t="str">
        <f t="shared" si="2"/>
        <v>0</v>
      </c>
      <c r="T711" s="64">
        <f t="shared" si="3"/>
        <v>0</v>
      </c>
      <c r="U711" s="64" t="str">
        <f t="shared" si="4"/>
        <v>0</v>
      </c>
      <c r="V711" s="64">
        <f t="shared" si="5"/>
        <v>0</v>
      </c>
      <c r="W711" s="64" t="str">
        <f t="shared" si="6"/>
        <v>0</v>
      </c>
      <c r="X711" s="64">
        <f t="shared" si="7"/>
        <v>0</v>
      </c>
      <c r="Y711" s="64" t="str">
        <f t="shared" si="8"/>
        <v>0</v>
      </c>
      <c r="Z711" s="64">
        <f t="shared" si="9"/>
        <v>0</v>
      </c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15.75" customHeight="1">
      <c r="A712" s="90">
        <v>43872.125156134258</v>
      </c>
      <c r="B712" s="70">
        <f>Parâmetros!G701*0.04*46.0055</f>
        <v>0</v>
      </c>
      <c r="C712" s="85">
        <f t="shared" si="190"/>
        <v>0</v>
      </c>
      <c r="D712" s="89">
        <f t="shared" si="191"/>
        <v>0</v>
      </c>
      <c r="E712" s="53" t="str">
        <f t="shared" si="192"/>
        <v>1</v>
      </c>
      <c r="F712" s="62">
        <f t="shared" si="193"/>
        <v>-154</v>
      </c>
      <c r="G712" s="53" t="str">
        <f t="shared" si="194"/>
        <v>0</v>
      </c>
      <c r="H712" s="62">
        <f t="shared" si="195"/>
        <v>-36</v>
      </c>
      <c r="I712" s="53" t="str">
        <f t="shared" si="196"/>
        <v>0</v>
      </c>
      <c r="J712" s="62">
        <f t="shared" si="197"/>
        <v>89.790123456790127</v>
      </c>
      <c r="K712" s="53" t="str">
        <f t="shared" si="198"/>
        <v>0</v>
      </c>
      <c r="L712" s="62">
        <f t="shared" si="199"/>
        <v>81.352941176470594</v>
      </c>
      <c r="M712" s="66" t="str">
        <f t="shared" si="200"/>
        <v>0</v>
      </c>
      <c r="N712" s="69">
        <f t="shared" si="201"/>
        <v>0</v>
      </c>
      <c r="O712" s="70">
        <v>260</v>
      </c>
      <c r="P712" s="3"/>
      <c r="Q712" s="64" t="str">
        <f t="shared" si="0"/>
        <v>1</v>
      </c>
      <c r="R712" s="64">
        <f t="shared" si="1"/>
        <v>1</v>
      </c>
      <c r="S712" s="64" t="str">
        <f t="shared" si="2"/>
        <v>0</v>
      </c>
      <c r="T712" s="64">
        <f t="shared" si="3"/>
        <v>0</v>
      </c>
      <c r="U712" s="64" t="str">
        <f t="shared" si="4"/>
        <v>0</v>
      </c>
      <c r="V712" s="64">
        <f t="shared" si="5"/>
        <v>0</v>
      </c>
      <c r="W712" s="64" t="str">
        <f t="shared" si="6"/>
        <v>0</v>
      </c>
      <c r="X712" s="64">
        <f t="shared" si="7"/>
        <v>0</v>
      </c>
      <c r="Y712" s="64" t="str">
        <f t="shared" si="8"/>
        <v>0</v>
      </c>
      <c r="Z712" s="64">
        <f t="shared" si="9"/>
        <v>0</v>
      </c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15.75" customHeight="1">
      <c r="A713" s="90">
        <v>43872.166822858795</v>
      </c>
      <c r="B713" s="70">
        <f>Parâmetros!G702*0.04*46.0055</f>
        <v>0</v>
      </c>
      <c r="C713" s="85">
        <f t="shared" si="190"/>
        <v>0</v>
      </c>
      <c r="D713" s="89">
        <f t="shared" si="191"/>
        <v>0</v>
      </c>
      <c r="E713" s="53" t="str">
        <f t="shared" si="192"/>
        <v>1</v>
      </c>
      <c r="F713" s="62">
        <f t="shared" si="193"/>
        <v>-154</v>
      </c>
      <c r="G713" s="53" t="str">
        <f t="shared" si="194"/>
        <v>0</v>
      </c>
      <c r="H713" s="62">
        <f t="shared" si="195"/>
        <v>-36</v>
      </c>
      <c r="I713" s="53" t="str">
        <f t="shared" si="196"/>
        <v>0</v>
      </c>
      <c r="J713" s="62">
        <f t="shared" si="197"/>
        <v>89.790123456790127</v>
      </c>
      <c r="K713" s="53" t="str">
        <f t="shared" si="198"/>
        <v>0</v>
      </c>
      <c r="L713" s="62">
        <f t="shared" si="199"/>
        <v>81.352941176470594</v>
      </c>
      <c r="M713" s="66" t="str">
        <f t="shared" si="200"/>
        <v>0</v>
      </c>
      <c r="N713" s="69">
        <f t="shared" si="201"/>
        <v>0</v>
      </c>
      <c r="O713" s="70">
        <v>260</v>
      </c>
      <c r="P713" s="3"/>
      <c r="Q713" s="64" t="str">
        <f t="shared" si="0"/>
        <v>1</v>
      </c>
      <c r="R713" s="64">
        <f t="shared" si="1"/>
        <v>1</v>
      </c>
      <c r="S713" s="64" t="str">
        <f t="shared" si="2"/>
        <v>0</v>
      </c>
      <c r="T713" s="64">
        <f t="shared" si="3"/>
        <v>0</v>
      </c>
      <c r="U713" s="64" t="str">
        <f t="shared" si="4"/>
        <v>0</v>
      </c>
      <c r="V713" s="64">
        <f t="shared" si="5"/>
        <v>0</v>
      </c>
      <c r="W713" s="64" t="str">
        <f t="shared" si="6"/>
        <v>0</v>
      </c>
      <c r="X713" s="64">
        <f t="shared" si="7"/>
        <v>0</v>
      </c>
      <c r="Y713" s="64" t="str">
        <f t="shared" si="8"/>
        <v>0</v>
      </c>
      <c r="Z713" s="64">
        <f t="shared" si="9"/>
        <v>0</v>
      </c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15.75" customHeight="1">
      <c r="A714" s="90">
        <v>43872.208489583332</v>
      </c>
      <c r="B714" s="70">
        <f>Parâmetros!G703*0.04*46.0055</f>
        <v>0</v>
      </c>
      <c r="C714" s="85">
        <f t="shared" si="190"/>
        <v>0</v>
      </c>
      <c r="D714" s="89">
        <f t="shared" si="191"/>
        <v>0</v>
      </c>
      <c r="E714" s="53" t="str">
        <f t="shared" si="192"/>
        <v>1</v>
      </c>
      <c r="F714" s="62">
        <f t="shared" si="193"/>
        <v>-154</v>
      </c>
      <c r="G714" s="53" t="str">
        <f t="shared" si="194"/>
        <v>0</v>
      </c>
      <c r="H714" s="62">
        <f t="shared" si="195"/>
        <v>-36</v>
      </c>
      <c r="I714" s="53" t="str">
        <f t="shared" si="196"/>
        <v>0</v>
      </c>
      <c r="J714" s="62">
        <f t="shared" si="197"/>
        <v>89.790123456790127</v>
      </c>
      <c r="K714" s="53" t="str">
        <f t="shared" si="198"/>
        <v>0</v>
      </c>
      <c r="L714" s="62">
        <f t="shared" si="199"/>
        <v>81.352941176470594</v>
      </c>
      <c r="M714" s="66" t="str">
        <f t="shared" si="200"/>
        <v>0</v>
      </c>
      <c r="N714" s="69">
        <f t="shared" si="201"/>
        <v>0</v>
      </c>
      <c r="O714" s="70">
        <v>260</v>
      </c>
      <c r="P714" s="3"/>
      <c r="Q714" s="64" t="str">
        <f t="shared" si="0"/>
        <v>1</v>
      </c>
      <c r="R714" s="64">
        <f t="shared" si="1"/>
        <v>1</v>
      </c>
      <c r="S714" s="64" t="str">
        <f t="shared" si="2"/>
        <v>0</v>
      </c>
      <c r="T714" s="64">
        <f t="shared" si="3"/>
        <v>0</v>
      </c>
      <c r="U714" s="64" t="str">
        <f t="shared" si="4"/>
        <v>0</v>
      </c>
      <c r="V714" s="64">
        <f t="shared" si="5"/>
        <v>0</v>
      </c>
      <c r="W714" s="64" t="str">
        <f t="shared" si="6"/>
        <v>0</v>
      </c>
      <c r="X714" s="64">
        <f t="shared" si="7"/>
        <v>0</v>
      </c>
      <c r="Y714" s="64" t="str">
        <f t="shared" si="8"/>
        <v>0</v>
      </c>
      <c r="Z714" s="64">
        <f t="shared" si="9"/>
        <v>0</v>
      </c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15.75" customHeight="1">
      <c r="A715" s="90">
        <v>43872.250156307869</v>
      </c>
      <c r="B715" s="70">
        <f>Parâmetros!G704*0.04*46.0055</f>
        <v>0</v>
      </c>
      <c r="C715" s="85">
        <f t="shared" si="190"/>
        <v>0</v>
      </c>
      <c r="D715" s="89">
        <f t="shared" si="191"/>
        <v>0</v>
      </c>
      <c r="E715" s="53" t="str">
        <f t="shared" si="192"/>
        <v>1</v>
      </c>
      <c r="F715" s="62">
        <f t="shared" si="193"/>
        <v>-154</v>
      </c>
      <c r="G715" s="53" t="str">
        <f t="shared" si="194"/>
        <v>0</v>
      </c>
      <c r="H715" s="62">
        <f t="shared" si="195"/>
        <v>-36</v>
      </c>
      <c r="I715" s="53" t="str">
        <f t="shared" si="196"/>
        <v>0</v>
      </c>
      <c r="J715" s="62">
        <f t="shared" si="197"/>
        <v>89.790123456790127</v>
      </c>
      <c r="K715" s="53" t="str">
        <f t="shared" si="198"/>
        <v>0</v>
      </c>
      <c r="L715" s="62">
        <f t="shared" si="199"/>
        <v>81.352941176470594</v>
      </c>
      <c r="M715" s="66" t="str">
        <f t="shared" si="200"/>
        <v>0</v>
      </c>
      <c r="N715" s="69">
        <f t="shared" si="201"/>
        <v>0</v>
      </c>
      <c r="O715" s="70">
        <v>260</v>
      </c>
      <c r="P715" s="3"/>
      <c r="Q715" s="64" t="str">
        <f t="shared" si="0"/>
        <v>1</v>
      </c>
      <c r="R715" s="64">
        <f t="shared" si="1"/>
        <v>1</v>
      </c>
      <c r="S715" s="64" t="str">
        <f t="shared" si="2"/>
        <v>0</v>
      </c>
      <c r="T715" s="64">
        <f t="shared" si="3"/>
        <v>0</v>
      </c>
      <c r="U715" s="64" t="str">
        <f t="shared" si="4"/>
        <v>0</v>
      </c>
      <c r="V715" s="64">
        <f t="shared" si="5"/>
        <v>0</v>
      </c>
      <c r="W715" s="64" t="str">
        <f t="shared" si="6"/>
        <v>0</v>
      </c>
      <c r="X715" s="64">
        <f t="shared" si="7"/>
        <v>0</v>
      </c>
      <c r="Y715" s="64" t="str">
        <f t="shared" si="8"/>
        <v>0</v>
      </c>
      <c r="Z715" s="64">
        <f t="shared" si="9"/>
        <v>0</v>
      </c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15.75" customHeight="1">
      <c r="A716" s="90">
        <v>43872.291823032407</v>
      </c>
      <c r="B716" s="70">
        <f>Parâmetros!G705*0.04*46.0055</f>
        <v>0</v>
      </c>
      <c r="C716" s="85">
        <f t="shared" si="190"/>
        <v>0</v>
      </c>
      <c r="D716" s="89">
        <f t="shared" si="191"/>
        <v>0</v>
      </c>
      <c r="E716" s="53" t="str">
        <f t="shared" si="192"/>
        <v>1</v>
      </c>
      <c r="F716" s="62">
        <f t="shared" si="193"/>
        <v>-154</v>
      </c>
      <c r="G716" s="53" t="str">
        <f t="shared" si="194"/>
        <v>0</v>
      </c>
      <c r="H716" s="62">
        <f t="shared" si="195"/>
        <v>-36</v>
      </c>
      <c r="I716" s="53" t="str">
        <f t="shared" si="196"/>
        <v>0</v>
      </c>
      <c r="J716" s="62">
        <f t="shared" si="197"/>
        <v>89.790123456790127</v>
      </c>
      <c r="K716" s="53" t="str">
        <f t="shared" si="198"/>
        <v>0</v>
      </c>
      <c r="L716" s="62">
        <f t="shared" si="199"/>
        <v>81.352941176470594</v>
      </c>
      <c r="M716" s="66" t="str">
        <f t="shared" si="200"/>
        <v>0</v>
      </c>
      <c r="N716" s="69">
        <f t="shared" si="201"/>
        <v>0</v>
      </c>
      <c r="O716" s="70">
        <v>260</v>
      </c>
      <c r="P716" s="3"/>
      <c r="Q716" s="64" t="str">
        <f t="shared" si="0"/>
        <v>1</v>
      </c>
      <c r="R716" s="64">
        <f t="shared" si="1"/>
        <v>1</v>
      </c>
      <c r="S716" s="64" t="str">
        <f t="shared" si="2"/>
        <v>0</v>
      </c>
      <c r="T716" s="64">
        <f t="shared" si="3"/>
        <v>0</v>
      </c>
      <c r="U716" s="64" t="str">
        <f t="shared" si="4"/>
        <v>0</v>
      </c>
      <c r="V716" s="64">
        <f t="shared" si="5"/>
        <v>0</v>
      </c>
      <c r="W716" s="64" t="str">
        <f t="shared" si="6"/>
        <v>0</v>
      </c>
      <c r="X716" s="64">
        <f t="shared" si="7"/>
        <v>0</v>
      </c>
      <c r="Y716" s="64" t="str">
        <f t="shared" si="8"/>
        <v>0</v>
      </c>
      <c r="Z716" s="64">
        <f t="shared" si="9"/>
        <v>0</v>
      </c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15.75" customHeight="1">
      <c r="A717" s="90">
        <v>43872.333489756944</v>
      </c>
      <c r="B717" s="70">
        <f>Parâmetros!G706*0.04*46.0055</f>
        <v>0</v>
      </c>
      <c r="C717" s="85">
        <f t="shared" si="190"/>
        <v>0</v>
      </c>
      <c r="D717" s="89">
        <f t="shared" si="191"/>
        <v>0</v>
      </c>
      <c r="E717" s="53" t="str">
        <f t="shared" si="192"/>
        <v>1</v>
      </c>
      <c r="F717" s="62">
        <f t="shared" si="193"/>
        <v>-154</v>
      </c>
      <c r="G717" s="53" t="str">
        <f t="shared" si="194"/>
        <v>0</v>
      </c>
      <c r="H717" s="62">
        <f t="shared" si="195"/>
        <v>-36</v>
      </c>
      <c r="I717" s="53" t="str">
        <f t="shared" si="196"/>
        <v>0</v>
      </c>
      <c r="J717" s="62">
        <f t="shared" si="197"/>
        <v>89.790123456790127</v>
      </c>
      <c r="K717" s="53" t="str">
        <f t="shared" si="198"/>
        <v>0</v>
      </c>
      <c r="L717" s="62">
        <f t="shared" si="199"/>
        <v>81.352941176470594</v>
      </c>
      <c r="M717" s="66" t="str">
        <f t="shared" si="200"/>
        <v>0</v>
      </c>
      <c r="N717" s="69">
        <f t="shared" si="201"/>
        <v>0</v>
      </c>
      <c r="O717" s="70">
        <v>260</v>
      </c>
      <c r="P717" s="3"/>
      <c r="Q717" s="64" t="str">
        <f t="shared" si="0"/>
        <v>1</v>
      </c>
      <c r="R717" s="64">
        <f t="shared" si="1"/>
        <v>1</v>
      </c>
      <c r="S717" s="64" t="str">
        <f t="shared" si="2"/>
        <v>0</v>
      </c>
      <c r="T717" s="64">
        <f t="shared" si="3"/>
        <v>0</v>
      </c>
      <c r="U717" s="64" t="str">
        <f t="shared" si="4"/>
        <v>0</v>
      </c>
      <c r="V717" s="64">
        <f t="shared" si="5"/>
        <v>0</v>
      </c>
      <c r="W717" s="64" t="str">
        <f t="shared" si="6"/>
        <v>0</v>
      </c>
      <c r="X717" s="64">
        <f t="shared" si="7"/>
        <v>0</v>
      </c>
      <c r="Y717" s="64" t="str">
        <f t="shared" si="8"/>
        <v>0</v>
      </c>
      <c r="Z717" s="64">
        <f t="shared" si="9"/>
        <v>0</v>
      </c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15.75" customHeight="1">
      <c r="A718" s="90">
        <v>43872.375156481481</v>
      </c>
      <c r="B718" s="70">
        <f>Parâmetros!G707*0.04*46.0055</f>
        <v>0</v>
      </c>
      <c r="C718" s="85">
        <f t="shared" si="190"/>
        <v>0</v>
      </c>
      <c r="D718" s="89">
        <f t="shared" si="191"/>
        <v>0</v>
      </c>
      <c r="E718" s="53" t="str">
        <f t="shared" si="192"/>
        <v>1</v>
      </c>
      <c r="F718" s="62">
        <f t="shared" si="193"/>
        <v>-154</v>
      </c>
      <c r="G718" s="53" t="str">
        <f t="shared" si="194"/>
        <v>0</v>
      </c>
      <c r="H718" s="62">
        <f t="shared" si="195"/>
        <v>-36</v>
      </c>
      <c r="I718" s="53" t="str">
        <f t="shared" si="196"/>
        <v>0</v>
      </c>
      <c r="J718" s="62">
        <f t="shared" si="197"/>
        <v>89.790123456790127</v>
      </c>
      <c r="K718" s="53" t="str">
        <f t="shared" si="198"/>
        <v>0</v>
      </c>
      <c r="L718" s="62">
        <f t="shared" si="199"/>
        <v>81.352941176470594</v>
      </c>
      <c r="M718" s="66" t="str">
        <f t="shared" si="200"/>
        <v>0</v>
      </c>
      <c r="N718" s="69">
        <f t="shared" si="201"/>
        <v>0</v>
      </c>
      <c r="O718" s="70">
        <v>260</v>
      </c>
      <c r="P718" s="3"/>
      <c r="Q718" s="64" t="str">
        <f t="shared" si="0"/>
        <v>1</v>
      </c>
      <c r="R718" s="64">
        <f t="shared" si="1"/>
        <v>1</v>
      </c>
      <c r="S718" s="64" t="str">
        <f t="shared" si="2"/>
        <v>0</v>
      </c>
      <c r="T718" s="64">
        <f t="shared" si="3"/>
        <v>0</v>
      </c>
      <c r="U718" s="64" t="str">
        <f t="shared" si="4"/>
        <v>0</v>
      </c>
      <c r="V718" s="64">
        <f t="shared" si="5"/>
        <v>0</v>
      </c>
      <c r="W718" s="64" t="str">
        <f t="shared" si="6"/>
        <v>0</v>
      </c>
      <c r="X718" s="64">
        <f t="shared" si="7"/>
        <v>0</v>
      </c>
      <c r="Y718" s="64" t="str">
        <f t="shared" si="8"/>
        <v>0</v>
      </c>
      <c r="Z718" s="64">
        <f t="shared" si="9"/>
        <v>0</v>
      </c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15.75" customHeight="1">
      <c r="A719" s="90">
        <v>43872.416823206018</v>
      </c>
      <c r="B719" s="70">
        <f>Parâmetros!G708*0.04*46.0055</f>
        <v>0</v>
      </c>
      <c r="C719" s="85">
        <f t="shared" si="190"/>
        <v>0</v>
      </c>
      <c r="D719" s="89">
        <f t="shared" si="191"/>
        <v>0</v>
      </c>
      <c r="E719" s="53" t="str">
        <f t="shared" si="192"/>
        <v>1</v>
      </c>
      <c r="F719" s="62">
        <f t="shared" si="193"/>
        <v>-154</v>
      </c>
      <c r="G719" s="53" t="str">
        <f t="shared" si="194"/>
        <v>0</v>
      </c>
      <c r="H719" s="62">
        <f t="shared" si="195"/>
        <v>-36</v>
      </c>
      <c r="I719" s="53" t="str">
        <f t="shared" si="196"/>
        <v>0</v>
      </c>
      <c r="J719" s="62">
        <f t="shared" si="197"/>
        <v>89.790123456790127</v>
      </c>
      <c r="K719" s="53" t="str">
        <f t="shared" si="198"/>
        <v>0</v>
      </c>
      <c r="L719" s="62">
        <f t="shared" si="199"/>
        <v>81.352941176470594</v>
      </c>
      <c r="M719" s="66" t="str">
        <f t="shared" si="200"/>
        <v>0</v>
      </c>
      <c r="N719" s="69">
        <f t="shared" si="201"/>
        <v>0</v>
      </c>
      <c r="O719" s="70">
        <v>260</v>
      </c>
      <c r="P719" s="3"/>
      <c r="Q719" s="64" t="str">
        <f t="shared" si="0"/>
        <v>1</v>
      </c>
      <c r="R719" s="64">
        <f t="shared" si="1"/>
        <v>1</v>
      </c>
      <c r="S719" s="64" t="str">
        <f t="shared" si="2"/>
        <v>0</v>
      </c>
      <c r="T719" s="64">
        <f t="shared" si="3"/>
        <v>0</v>
      </c>
      <c r="U719" s="64" t="str">
        <f t="shared" si="4"/>
        <v>0</v>
      </c>
      <c r="V719" s="64">
        <f t="shared" si="5"/>
        <v>0</v>
      </c>
      <c r="W719" s="64" t="str">
        <f t="shared" si="6"/>
        <v>0</v>
      </c>
      <c r="X719" s="64">
        <f t="shared" si="7"/>
        <v>0</v>
      </c>
      <c r="Y719" s="64" t="str">
        <f t="shared" si="8"/>
        <v>0</v>
      </c>
      <c r="Z719" s="64">
        <f t="shared" si="9"/>
        <v>0</v>
      </c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15.75" customHeight="1">
      <c r="A720" s="90">
        <v>43872.458489930556</v>
      </c>
      <c r="B720" s="70">
        <f>Parâmetros!G709*0.04*46.0055</f>
        <v>0</v>
      </c>
      <c r="C720" s="85">
        <f t="shared" si="190"/>
        <v>0</v>
      </c>
      <c r="D720" s="89">
        <f t="shared" si="191"/>
        <v>0</v>
      </c>
      <c r="E720" s="53" t="str">
        <f t="shared" si="192"/>
        <v>1</v>
      </c>
      <c r="F720" s="62">
        <f t="shared" si="193"/>
        <v>-154</v>
      </c>
      <c r="G720" s="53" t="str">
        <f t="shared" si="194"/>
        <v>0</v>
      </c>
      <c r="H720" s="62">
        <f t="shared" si="195"/>
        <v>-36</v>
      </c>
      <c r="I720" s="53" t="str">
        <f t="shared" si="196"/>
        <v>0</v>
      </c>
      <c r="J720" s="62">
        <f t="shared" si="197"/>
        <v>89.790123456790127</v>
      </c>
      <c r="K720" s="53" t="str">
        <f t="shared" si="198"/>
        <v>0</v>
      </c>
      <c r="L720" s="62">
        <f t="shared" si="199"/>
        <v>81.352941176470594</v>
      </c>
      <c r="M720" s="66" t="str">
        <f t="shared" si="200"/>
        <v>0</v>
      </c>
      <c r="N720" s="69">
        <f t="shared" si="201"/>
        <v>0</v>
      </c>
      <c r="O720" s="70">
        <v>260</v>
      </c>
      <c r="P720" s="3"/>
      <c r="Q720" s="64" t="str">
        <f t="shared" si="0"/>
        <v>1</v>
      </c>
      <c r="R720" s="64">
        <f t="shared" si="1"/>
        <v>1</v>
      </c>
      <c r="S720" s="64" t="str">
        <f t="shared" si="2"/>
        <v>0</v>
      </c>
      <c r="T720" s="64">
        <f t="shared" si="3"/>
        <v>0</v>
      </c>
      <c r="U720" s="64" t="str">
        <f t="shared" si="4"/>
        <v>0</v>
      </c>
      <c r="V720" s="64">
        <f t="shared" si="5"/>
        <v>0</v>
      </c>
      <c r="W720" s="64" t="str">
        <f t="shared" si="6"/>
        <v>0</v>
      </c>
      <c r="X720" s="64">
        <f t="shared" si="7"/>
        <v>0</v>
      </c>
      <c r="Y720" s="64" t="str">
        <f t="shared" si="8"/>
        <v>0</v>
      </c>
      <c r="Z720" s="64">
        <f t="shared" si="9"/>
        <v>0</v>
      </c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15.75" customHeight="1">
      <c r="A721" s="90">
        <v>43872.500156655093</v>
      </c>
      <c r="B721" s="70">
        <f>Parâmetros!G710*0.04*46.0055</f>
        <v>0</v>
      </c>
      <c r="C721" s="85">
        <f t="shared" si="190"/>
        <v>0</v>
      </c>
      <c r="D721" s="89">
        <f t="shared" si="191"/>
        <v>0</v>
      </c>
      <c r="E721" s="53" t="str">
        <f t="shared" si="192"/>
        <v>1</v>
      </c>
      <c r="F721" s="62">
        <f t="shared" si="193"/>
        <v>-154</v>
      </c>
      <c r="G721" s="53" t="str">
        <f t="shared" si="194"/>
        <v>0</v>
      </c>
      <c r="H721" s="62">
        <f t="shared" si="195"/>
        <v>-36</v>
      </c>
      <c r="I721" s="53" t="str">
        <f t="shared" si="196"/>
        <v>0</v>
      </c>
      <c r="J721" s="62">
        <f t="shared" si="197"/>
        <v>89.790123456790127</v>
      </c>
      <c r="K721" s="53" t="str">
        <f t="shared" si="198"/>
        <v>0</v>
      </c>
      <c r="L721" s="62">
        <f t="shared" si="199"/>
        <v>81.352941176470594</v>
      </c>
      <c r="M721" s="66" t="str">
        <f t="shared" si="200"/>
        <v>0</v>
      </c>
      <c r="N721" s="69">
        <f t="shared" si="201"/>
        <v>0</v>
      </c>
      <c r="O721" s="70">
        <v>260</v>
      </c>
      <c r="P721" s="3"/>
      <c r="Q721" s="64" t="str">
        <f t="shared" si="0"/>
        <v>1</v>
      </c>
      <c r="R721" s="64">
        <f t="shared" si="1"/>
        <v>1</v>
      </c>
      <c r="S721" s="64" t="str">
        <f t="shared" si="2"/>
        <v>0</v>
      </c>
      <c r="T721" s="64">
        <f t="shared" si="3"/>
        <v>0</v>
      </c>
      <c r="U721" s="64" t="str">
        <f t="shared" si="4"/>
        <v>0</v>
      </c>
      <c r="V721" s="64">
        <f t="shared" si="5"/>
        <v>0</v>
      </c>
      <c r="W721" s="64" t="str">
        <f t="shared" si="6"/>
        <v>0</v>
      </c>
      <c r="X721" s="64">
        <f t="shared" si="7"/>
        <v>0</v>
      </c>
      <c r="Y721" s="64" t="str">
        <f t="shared" si="8"/>
        <v>0</v>
      </c>
      <c r="Z721" s="64">
        <f t="shared" si="9"/>
        <v>0</v>
      </c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15.75" customHeight="1">
      <c r="A722" s="90">
        <v>43872.54182337963</v>
      </c>
      <c r="B722" s="70">
        <f>Parâmetros!G711*0.04*46.0055</f>
        <v>0</v>
      </c>
      <c r="C722" s="85">
        <f t="shared" si="190"/>
        <v>0</v>
      </c>
      <c r="D722" s="89">
        <f t="shared" si="191"/>
        <v>0</v>
      </c>
      <c r="E722" s="53" t="str">
        <f t="shared" si="192"/>
        <v>1</v>
      </c>
      <c r="F722" s="62">
        <f t="shared" si="193"/>
        <v>-154</v>
      </c>
      <c r="G722" s="53" t="str">
        <f t="shared" si="194"/>
        <v>0</v>
      </c>
      <c r="H722" s="62">
        <f t="shared" si="195"/>
        <v>-36</v>
      </c>
      <c r="I722" s="53" t="str">
        <f t="shared" si="196"/>
        <v>0</v>
      </c>
      <c r="J722" s="62">
        <f t="shared" si="197"/>
        <v>89.790123456790127</v>
      </c>
      <c r="K722" s="53" t="str">
        <f t="shared" si="198"/>
        <v>0</v>
      </c>
      <c r="L722" s="62">
        <f t="shared" si="199"/>
        <v>81.352941176470594</v>
      </c>
      <c r="M722" s="66" t="str">
        <f t="shared" si="200"/>
        <v>0</v>
      </c>
      <c r="N722" s="69">
        <f t="shared" si="201"/>
        <v>0</v>
      </c>
      <c r="O722" s="70">
        <v>260</v>
      </c>
      <c r="P722" s="3"/>
      <c r="Q722" s="64" t="str">
        <f t="shared" si="0"/>
        <v>1</v>
      </c>
      <c r="R722" s="64">
        <f t="shared" si="1"/>
        <v>1</v>
      </c>
      <c r="S722" s="64" t="str">
        <f t="shared" si="2"/>
        <v>0</v>
      </c>
      <c r="T722" s="64">
        <f t="shared" si="3"/>
        <v>0</v>
      </c>
      <c r="U722" s="64" t="str">
        <f t="shared" si="4"/>
        <v>0</v>
      </c>
      <c r="V722" s="64">
        <f t="shared" si="5"/>
        <v>0</v>
      </c>
      <c r="W722" s="64" t="str">
        <f t="shared" si="6"/>
        <v>0</v>
      </c>
      <c r="X722" s="64">
        <f t="shared" si="7"/>
        <v>0</v>
      </c>
      <c r="Y722" s="64" t="str">
        <f t="shared" si="8"/>
        <v>0</v>
      </c>
      <c r="Z722" s="64">
        <f t="shared" si="9"/>
        <v>0</v>
      </c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15.75" customHeight="1">
      <c r="A723" s="90">
        <v>43872.583490104167</v>
      </c>
      <c r="B723" s="70">
        <f>Parâmetros!G712*0.04*46.0055</f>
        <v>0</v>
      </c>
      <c r="C723" s="85">
        <f t="shared" si="190"/>
        <v>0</v>
      </c>
      <c r="D723" s="89">
        <f t="shared" si="191"/>
        <v>0</v>
      </c>
      <c r="E723" s="53" t="str">
        <f t="shared" si="192"/>
        <v>1</v>
      </c>
      <c r="F723" s="62">
        <f t="shared" si="193"/>
        <v>-154</v>
      </c>
      <c r="G723" s="53" t="str">
        <f t="shared" si="194"/>
        <v>0</v>
      </c>
      <c r="H723" s="62">
        <f t="shared" si="195"/>
        <v>-36</v>
      </c>
      <c r="I723" s="53" t="str">
        <f t="shared" si="196"/>
        <v>0</v>
      </c>
      <c r="J723" s="62">
        <f t="shared" si="197"/>
        <v>89.790123456790127</v>
      </c>
      <c r="K723" s="53" t="str">
        <f t="shared" si="198"/>
        <v>0</v>
      </c>
      <c r="L723" s="62">
        <f t="shared" si="199"/>
        <v>81.352941176470594</v>
      </c>
      <c r="M723" s="66" t="str">
        <f t="shared" si="200"/>
        <v>0</v>
      </c>
      <c r="N723" s="69">
        <f t="shared" si="201"/>
        <v>0</v>
      </c>
      <c r="O723" s="70">
        <v>260</v>
      </c>
      <c r="P723" s="3"/>
      <c r="Q723" s="64" t="str">
        <f t="shared" si="0"/>
        <v>1</v>
      </c>
      <c r="R723" s="64">
        <f t="shared" si="1"/>
        <v>1</v>
      </c>
      <c r="S723" s="64" t="str">
        <f t="shared" si="2"/>
        <v>0</v>
      </c>
      <c r="T723" s="64">
        <f t="shared" si="3"/>
        <v>0</v>
      </c>
      <c r="U723" s="64" t="str">
        <f t="shared" si="4"/>
        <v>0</v>
      </c>
      <c r="V723" s="64">
        <f t="shared" si="5"/>
        <v>0</v>
      </c>
      <c r="W723" s="64" t="str">
        <f t="shared" si="6"/>
        <v>0</v>
      </c>
      <c r="X723" s="64">
        <f t="shared" si="7"/>
        <v>0</v>
      </c>
      <c r="Y723" s="64" t="str">
        <f t="shared" si="8"/>
        <v>0</v>
      </c>
      <c r="Z723" s="64">
        <f t="shared" si="9"/>
        <v>0</v>
      </c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15.75" customHeight="1">
      <c r="A724" s="90">
        <v>43872.625156828704</v>
      </c>
      <c r="B724" s="70">
        <f>Parâmetros!G713*0.04*46.0055</f>
        <v>0</v>
      </c>
      <c r="C724" s="85">
        <f t="shared" si="190"/>
        <v>0</v>
      </c>
      <c r="D724" s="89">
        <f t="shared" si="191"/>
        <v>0</v>
      </c>
      <c r="E724" s="53" t="str">
        <f t="shared" si="192"/>
        <v>1</v>
      </c>
      <c r="F724" s="62">
        <f t="shared" si="193"/>
        <v>-154</v>
      </c>
      <c r="G724" s="53" t="str">
        <f t="shared" si="194"/>
        <v>0</v>
      </c>
      <c r="H724" s="62">
        <f t="shared" si="195"/>
        <v>-36</v>
      </c>
      <c r="I724" s="53" t="str">
        <f t="shared" si="196"/>
        <v>0</v>
      </c>
      <c r="J724" s="62">
        <f t="shared" si="197"/>
        <v>89.790123456790127</v>
      </c>
      <c r="K724" s="53" t="str">
        <f t="shared" si="198"/>
        <v>0</v>
      </c>
      <c r="L724" s="62">
        <f t="shared" si="199"/>
        <v>81.352941176470594</v>
      </c>
      <c r="M724" s="66" t="str">
        <f t="shared" si="200"/>
        <v>0</v>
      </c>
      <c r="N724" s="69">
        <f t="shared" si="201"/>
        <v>0</v>
      </c>
      <c r="O724" s="70">
        <v>260</v>
      </c>
      <c r="P724" s="3"/>
      <c r="Q724" s="64" t="str">
        <f t="shared" si="0"/>
        <v>1</v>
      </c>
      <c r="R724" s="64">
        <f t="shared" si="1"/>
        <v>1</v>
      </c>
      <c r="S724" s="64" t="str">
        <f t="shared" si="2"/>
        <v>0</v>
      </c>
      <c r="T724" s="64">
        <f t="shared" si="3"/>
        <v>0</v>
      </c>
      <c r="U724" s="64" t="str">
        <f t="shared" si="4"/>
        <v>0</v>
      </c>
      <c r="V724" s="64">
        <f t="shared" si="5"/>
        <v>0</v>
      </c>
      <c r="W724" s="64" t="str">
        <f t="shared" si="6"/>
        <v>0</v>
      </c>
      <c r="X724" s="64">
        <f t="shared" si="7"/>
        <v>0</v>
      </c>
      <c r="Y724" s="64" t="str">
        <f t="shared" si="8"/>
        <v>0</v>
      </c>
      <c r="Z724" s="64">
        <f t="shared" si="9"/>
        <v>0</v>
      </c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15.75" customHeight="1">
      <c r="A725" s="90">
        <v>43872.666823553242</v>
      </c>
      <c r="B725" s="70">
        <f>Parâmetros!G714*0.04*46.0055</f>
        <v>0</v>
      </c>
      <c r="C725" s="85">
        <f t="shared" si="190"/>
        <v>0</v>
      </c>
      <c r="D725" s="89">
        <f t="shared" si="191"/>
        <v>0</v>
      </c>
      <c r="E725" s="53" t="str">
        <f t="shared" si="192"/>
        <v>1</v>
      </c>
      <c r="F725" s="62">
        <f t="shared" si="193"/>
        <v>-154</v>
      </c>
      <c r="G725" s="53" t="str">
        <f t="shared" si="194"/>
        <v>0</v>
      </c>
      <c r="H725" s="62">
        <f t="shared" si="195"/>
        <v>-36</v>
      </c>
      <c r="I725" s="53" t="str">
        <f t="shared" si="196"/>
        <v>0</v>
      </c>
      <c r="J725" s="62">
        <f t="shared" si="197"/>
        <v>89.790123456790127</v>
      </c>
      <c r="K725" s="53" t="str">
        <f t="shared" si="198"/>
        <v>0</v>
      </c>
      <c r="L725" s="62">
        <f t="shared" si="199"/>
        <v>81.352941176470594</v>
      </c>
      <c r="M725" s="66" t="str">
        <f t="shared" si="200"/>
        <v>0</v>
      </c>
      <c r="N725" s="69">
        <f t="shared" si="201"/>
        <v>0</v>
      </c>
      <c r="O725" s="70">
        <v>260</v>
      </c>
      <c r="P725" s="3"/>
      <c r="Q725" s="64" t="str">
        <f t="shared" si="0"/>
        <v>1</v>
      </c>
      <c r="R725" s="64">
        <f t="shared" si="1"/>
        <v>1</v>
      </c>
      <c r="S725" s="64" t="str">
        <f t="shared" si="2"/>
        <v>0</v>
      </c>
      <c r="T725" s="64">
        <f t="shared" si="3"/>
        <v>0</v>
      </c>
      <c r="U725" s="64" t="str">
        <f t="shared" si="4"/>
        <v>0</v>
      </c>
      <c r="V725" s="64">
        <f t="shared" si="5"/>
        <v>0</v>
      </c>
      <c r="W725" s="64" t="str">
        <f t="shared" si="6"/>
        <v>0</v>
      </c>
      <c r="X725" s="64">
        <f t="shared" si="7"/>
        <v>0</v>
      </c>
      <c r="Y725" s="64" t="str">
        <f t="shared" si="8"/>
        <v>0</v>
      </c>
      <c r="Z725" s="64">
        <f t="shared" si="9"/>
        <v>0</v>
      </c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15.75" customHeight="1">
      <c r="A726" s="90">
        <v>43872.708490277779</v>
      </c>
      <c r="B726" s="70">
        <f>Parâmetros!G715*0.04*46.0055</f>
        <v>0</v>
      </c>
      <c r="C726" s="85">
        <f t="shared" si="190"/>
        <v>0</v>
      </c>
      <c r="D726" s="89">
        <f t="shared" si="191"/>
        <v>0</v>
      </c>
      <c r="E726" s="53" t="str">
        <f t="shared" si="192"/>
        <v>1</v>
      </c>
      <c r="F726" s="62">
        <f t="shared" si="193"/>
        <v>-154</v>
      </c>
      <c r="G726" s="53" t="str">
        <f t="shared" si="194"/>
        <v>0</v>
      </c>
      <c r="H726" s="62">
        <f t="shared" si="195"/>
        <v>-36</v>
      </c>
      <c r="I726" s="53" t="str">
        <f t="shared" si="196"/>
        <v>0</v>
      </c>
      <c r="J726" s="62">
        <f t="shared" si="197"/>
        <v>89.790123456790127</v>
      </c>
      <c r="K726" s="53" t="str">
        <f t="shared" si="198"/>
        <v>0</v>
      </c>
      <c r="L726" s="62">
        <f t="shared" si="199"/>
        <v>81.352941176470594</v>
      </c>
      <c r="M726" s="66" t="str">
        <f t="shared" si="200"/>
        <v>0</v>
      </c>
      <c r="N726" s="69">
        <f t="shared" si="201"/>
        <v>0</v>
      </c>
      <c r="O726" s="70">
        <v>260</v>
      </c>
      <c r="P726" s="3"/>
      <c r="Q726" s="64" t="str">
        <f t="shared" si="0"/>
        <v>1</v>
      </c>
      <c r="R726" s="64">
        <f t="shared" si="1"/>
        <v>1</v>
      </c>
      <c r="S726" s="64" t="str">
        <f t="shared" si="2"/>
        <v>0</v>
      </c>
      <c r="T726" s="64">
        <f t="shared" si="3"/>
        <v>0</v>
      </c>
      <c r="U726" s="64" t="str">
        <f t="shared" si="4"/>
        <v>0</v>
      </c>
      <c r="V726" s="64">
        <f t="shared" si="5"/>
        <v>0</v>
      </c>
      <c r="W726" s="64" t="str">
        <f t="shared" si="6"/>
        <v>0</v>
      </c>
      <c r="X726" s="64">
        <f t="shared" si="7"/>
        <v>0</v>
      </c>
      <c r="Y726" s="64" t="str">
        <f t="shared" si="8"/>
        <v>0</v>
      </c>
      <c r="Z726" s="64">
        <f t="shared" si="9"/>
        <v>0</v>
      </c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15.75" customHeight="1">
      <c r="A727" s="90">
        <v>43872.750157002316</v>
      </c>
      <c r="B727" s="70">
        <f>Parâmetros!G716*0.04*46.0055</f>
        <v>0</v>
      </c>
      <c r="C727" s="85">
        <f t="shared" si="190"/>
        <v>0</v>
      </c>
      <c r="D727" s="89">
        <f t="shared" si="191"/>
        <v>0</v>
      </c>
      <c r="E727" s="53" t="str">
        <f t="shared" si="192"/>
        <v>1</v>
      </c>
      <c r="F727" s="62">
        <f t="shared" si="193"/>
        <v>-154</v>
      </c>
      <c r="G727" s="53" t="str">
        <f t="shared" si="194"/>
        <v>0</v>
      </c>
      <c r="H727" s="62">
        <f t="shared" si="195"/>
        <v>-36</v>
      </c>
      <c r="I727" s="53" t="str">
        <f t="shared" si="196"/>
        <v>0</v>
      </c>
      <c r="J727" s="62">
        <f t="shared" si="197"/>
        <v>89.790123456790127</v>
      </c>
      <c r="K727" s="53" t="str">
        <f t="shared" si="198"/>
        <v>0</v>
      </c>
      <c r="L727" s="62">
        <f t="shared" si="199"/>
        <v>81.352941176470594</v>
      </c>
      <c r="M727" s="66" t="str">
        <f t="shared" si="200"/>
        <v>0</v>
      </c>
      <c r="N727" s="69">
        <f t="shared" si="201"/>
        <v>0</v>
      </c>
      <c r="O727" s="70">
        <v>260</v>
      </c>
      <c r="P727" s="3"/>
      <c r="Q727" s="64" t="str">
        <f t="shared" si="0"/>
        <v>1</v>
      </c>
      <c r="R727" s="64">
        <f t="shared" si="1"/>
        <v>1</v>
      </c>
      <c r="S727" s="64" t="str">
        <f t="shared" si="2"/>
        <v>0</v>
      </c>
      <c r="T727" s="64">
        <f t="shared" si="3"/>
        <v>0</v>
      </c>
      <c r="U727" s="64" t="str">
        <f t="shared" si="4"/>
        <v>0</v>
      </c>
      <c r="V727" s="64">
        <f t="shared" si="5"/>
        <v>0</v>
      </c>
      <c r="W727" s="64" t="str">
        <f t="shared" si="6"/>
        <v>0</v>
      </c>
      <c r="X727" s="64">
        <f t="shared" si="7"/>
        <v>0</v>
      </c>
      <c r="Y727" s="64" t="str">
        <f t="shared" si="8"/>
        <v>0</v>
      </c>
      <c r="Z727" s="64">
        <f t="shared" si="9"/>
        <v>0</v>
      </c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15.75" customHeight="1">
      <c r="A728" s="90">
        <v>43872.791823726853</v>
      </c>
      <c r="B728" s="70">
        <f>Parâmetros!G717*0.04*46.0055</f>
        <v>0</v>
      </c>
      <c r="C728" s="85">
        <f t="shared" si="190"/>
        <v>0</v>
      </c>
      <c r="D728" s="89">
        <f t="shared" si="191"/>
        <v>0</v>
      </c>
      <c r="E728" s="53" t="str">
        <f t="shared" si="192"/>
        <v>1</v>
      </c>
      <c r="F728" s="62">
        <f t="shared" si="193"/>
        <v>-154</v>
      </c>
      <c r="G728" s="53" t="str">
        <f t="shared" si="194"/>
        <v>0</v>
      </c>
      <c r="H728" s="62">
        <f t="shared" si="195"/>
        <v>-36</v>
      </c>
      <c r="I728" s="53" t="str">
        <f t="shared" si="196"/>
        <v>0</v>
      </c>
      <c r="J728" s="62">
        <f t="shared" si="197"/>
        <v>89.790123456790127</v>
      </c>
      <c r="K728" s="53" t="str">
        <f t="shared" si="198"/>
        <v>0</v>
      </c>
      <c r="L728" s="62">
        <f t="shared" si="199"/>
        <v>81.352941176470594</v>
      </c>
      <c r="M728" s="66" t="str">
        <f t="shared" si="200"/>
        <v>0</v>
      </c>
      <c r="N728" s="69">
        <f t="shared" si="201"/>
        <v>0</v>
      </c>
      <c r="O728" s="70">
        <v>260</v>
      </c>
      <c r="P728" s="3"/>
      <c r="Q728" s="64" t="str">
        <f t="shared" si="0"/>
        <v>1</v>
      </c>
      <c r="R728" s="64">
        <f t="shared" si="1"/>
        <v>1</v>
      </c>
      <c r="S728" s="64" t="str">
        <f t="shared" si="2"/>
        <v>0</v>
      </c>
      <c r="T728" s="64">
        <f t="shared" si="3"/>
        <v>0</v>
      </c>
      <c r="U728" s="64" t="str">
        <f t="shared" si="4"/>
        <v>0</v>
      </c>
      <c r="V728" s="64">
        <f t="shared" si="5"/>
        <v>0</v>
      </c>
      <c r="W728" s="64" t="str">
        <f t="shared" si="6"/>
        <v>0</v>
      </c>
      <c r="X728" s="64">
        <f t="shared" si="7"/>
        <v>0</v>
      </c>
      <c r="Y728" s="64" t="str">
        <f t="shared" si="8"/>
        <v>0</v>
      </c>
      <c r="Z728" s="64">
        <f t="shared" si="9"/>
        <v>0</v>
      </c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15.75" customHeight="1">
      <c r="A729" s="90">
        <v>43872.83349045139</v>
      </c>
      <c r="B729" s="70">
        <f>Parâmetros!G718*0.04*46.0055</f>
        <v>0</v>
      </c>
      <c r="C729" s="85">
        <f t="shared" si="190"/>
        <v>0</v>
      </c>
      <c r="D729" s="89">
        <f t="shared" si="191"/>
        <v>0</v>
      </c>
      <c r="E729" s="53" t="str">
        <f t="shared" si="192"/>
        <v>1</v>
      </c>
      <c r="F729" s="62">
        <f t="shared" si="193"/>
        <v>-154</v>
      </c>
      <c r="G729" s="53" t="str">
        <f t="shared" si="194"/>
        <v>0</v>
      </c>
      <c r="H729" s="62">
        <f t="shared" si="195"/>
        <v>-36</v>
      </c>
      <c r="I729" s="53" t="str">
        <f t="shared" si="196"/>
        <v>0</v>
      </c>
      <c r="J729" s="62">
        <f t="shared" si="197"/>
        <v>89.790123456790127</v>
      </c>
      <c r="K729" s="53" t="str">
        <f t="shared" si="198"/>
        <v>0</v>
      </c>
      <c r="L729" s="62">
        <f t="shared" si="199"/>
        <v>81.352941176470594</v>
      </c>
      <c r="M729" s="66" t="str">
        <f t="shared" si="200"/>
        <v>0</v>
      </c>
      <c r="N729" s="69">
        <f t="shared" si="201"/>
        <v>0</v>
      </c>
      <c r="O729" s="70">
        <v>260</v>
      </c>
      <c r="P729" s="3"/>
      <c r="Q729" s="64" t="str">
        <f t="shared" si="0"/>
        <v>1</v>
      </c>
      <c r="R729" s="64">
        <f t="shared" si="1"/>
        <v>1</v>
      </c>
      <c r="S729" s="64" t="str">
        <f t="shared" si="2"/>
        <v>0</v>
      </c>
      <c r="T729" s="64">
        <f t="shared" si="3"/>
        <v>0</v>
      </c>
      <c r="U729" s="64" t="str">
        <f t="shared" si="4"/>
        <v>0</v>
      </c>
      <c r="V729" s="64">
        <f t="shared" si="5"/>
        <v>0</v>
      </c>
      <c r="W729" s="64" t="str">
        <f t="shared" si="6"/>
        <v>0</v>
      </c>
      <c r="X729" s="64">
        <f t="shared" si="7"/>
        <v>0</v>
      </c>
      <c r="Y729" s="64" t="str">
        <f t="shared" si="8"/>
        <v>0</v>
      </c>
      <c r="Z729" s="64">
        <f t="shared" si="9"/>
        <v>0</v>
      </c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15.75" customHeight="1">
      <c r="A730" s="90">
        <v>43872.875157175928</v>
      </c>
      <c r="B730" s="70">
        <f>Parâmetros!G719*0.04*46.0055</f>
        <v>0</v>
      </c>
      <c r="C730" s="85">
        <f t="shared" si="190"/>
        <v>0</v>
      </c>
      <c r="D730" s="89">
        <f t="shared" si="191"/>
        <v>0</v>
      </c>
      <c r="E730" s="53" t="str">
        <f t="shared" si="192"/>
        <v>1</v>
      </c>
      <c r="F730" s="62">
        <f t="shared" si="193"/>
        <v>-154</v>
      </c>
      <c r="G730" s="53" t="str">
        <f t="shared" si="194"/>
        <v>0</v>
      </c>
      <c r="H730" s="62">
        <f t="shared" si="195"/>
        <v>-36</v>
      </c>
      <c r="I730" s="53" t="str">
        <f t="shared" si="196"/>
        <v>0</v>
      </c>
      <c r="J730" s="62">
        <f t="shared" si="197"/>
        <v>89.790123456790127</v>
      </c>
      <c r="K730" s="53" t="str">
        <f t="shared" si="198"/>
        <v>0</v>
      </c>
      <c r="L730" s="62">
        <f t="shared" si="199"/>
        <v>81.352941176470594</v>
      </c>
      <c r="M730" s="66" t="str">
        <f t="shared" si="200"/>
        <v>0</v>
      </c>
      <c r="N730" s="69">
        <f t="shared" si="201"/>
        <v>0</v>
      </c>
      <c r="O730" s="70">
        <v>260</v>
      </c>
      <c r="P730" s="3"/>
      <c r="Q730" s="64" t="str">
        <f t="shared" si="0"/>
        <v>1</v>
      </c>
      <c r="R730" s="64">
        <f t="shared" si="1"/>
        <v>1</v>
      </c>
      <c r="S730" s="64" t="str">
        <f t="shared" si="2"/>
        <v>0</v>
      </c>
      <c r="T730" s="64">
        <f t="shared" si="3"/>
        <v>0</v>
      </c>
      <c r="U730" s="64" t="str">
        <f t="shared" si="4"/>
        <v>0</v>
      </c>
      <c r="V730" s="64">
        <f t="shared" si="5"/>
        <v>0</v>
      </c>
      <c r="W730" s="64" t="str">
        <f t="shared" si="6"/>
        <v>0</v>
      </c>
      <c r="X730" s="64">
        <f t="shared" si="7"/>
        <v>0</v>
      </c>
      <c r="Y730" s="64" t="str">
        <f t="shared" si="8"/>
        <v>0</v>
      </c>
      <c r="Z730" s="64">
        <f t="shared" si="9"/>
        <v>0</v>
      </c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15.75" customHeight="1">
      <c r="A731" s="90">
        <v>43872.916823900465</v>
      </c>
      <c r="B731" s="70">
        <f>Parâmetros!G720*0.04*46.0055</f>
        <v>0</v>
      </c>
      <c r="C731" s="85">
        <f t="shared" si="190"/>
        <v>0</v>
      </c>
      <c r="D731" s="89">
        <f t="shared" si="191"/>
        <v>0</v>
      </c>
      <c r="E731" s="53" t="str">
        <f t="shared" si="192"/>
        <v>1</v>
      </c>
      <c r="F731" s="62">
        <f t="shared" si="193"/>
        <v>-154</v>
      </c>
      <c r="G731" s="53" t="str">
        <f t="shared" si="194"/>
        <v>0</v>
      </c>
      <c r="H731" s="62">
        <f t="shared" si="195"/>
        <v>-36</v>
      </c>
      <c r="I731" s="53" t="str">
        <f t="shared" si="196"/>
        <v>0</v>
      </c>
      <c r="J731" s="62">
        <f t="shared" si="197"/>
        <v>89.790123456790127</v>
      </c>
      <c r="K731" s="53" t="str">
        <f t="shared" si="198"/>
        <v>0</v>
      </c>
      <c r="L731" s="62">
        <f t="shared" si="199"/>
        <v>81.352941176470594</v>
      </c>
      <c r="M731" s="66" t="str">
        <f t="shared" si="200"/>
        <v>0</v>
      </c>
      <c r="N731" s="69">
        <f t="shared" si="201"/>
        <v>0</v>
      </c>
      <c r="O731" s="70">
        <v>260</v>
      </c>
      <c r="P731" s="3"/>
      <c r="Q731" s="64" t="str">
        <f t="shared" si="0"/>
        <v>1</v>
      </c>
      <c r="R731" s="64">
        <f t="shared" si="1"/>
        <v>1</v>
      </c>
      <c r="S731" s="64" t="str">
        <f t="shared" si="2"/>
        <v>0</v>
      </c>
      <c r="T731" s="64">
        <f t="shared" si="3"/>
        <v>0</v>
      </c>
      <c r="U731" s="64" t="str">
        <f t="shared" si="4"/>
        <v>0</v>
      </c>
      <c r="V731" s="64">
        <f t="shared" si="5"/>
        <v>0</v>
      </c>
      <c r="W731" s="64" t="str">
        <f t="shared" si="6"/>
        <v>0</v>
      </c>
      <c r="X731" s="64">
        <f t="shared" si="7"/>
        <v>0</v>
      </c>
      <c r="Y731" s="64" t="str">
        <f t="shared" si="8"/>
        <v>0</v>
      </c>
      <c r="Z731" s="64">
        <f t="shared" si="9"/>
        <v>0</v>
      </c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15.75" customHeight="1">
      <c r="A732" s="90">
        <v>43872.958490625002</v>
      </c>
      <c r="B732" s="70">
        <f>Parâmetros!G721*0.04*46.0055</f>
        <v>0</v>
      </c>
      <c r="C732" s="85">
        <f t="shared" si="190"/>
        <v>0</v>
      </c>
      <c r="D732" s="89">
        <f t="shared" si="191"/>
        <v>0</v>
      </c>
      <c r="E732" s="53" t="str">
        <f t="shared" si="192"/>
        <v>1</v>
      </c>
      <c r="F732" s="62">
        <f t="shared" si="193"/>
        <v>-154</v>
      </c>
      <c r="G732" s="53" t="str">
        <f t="shared" si="194"/>
        <v>0</v>
      </c>
      <c r="H732" s="62">
        <f t="shared" si="195"/>
        <v>-36</v>
      </c>
      <c r="I732" s="53" t="str">
        <f t="shared" si="196"/>
        <v>0</v>
      </c>
      <c r="J732" s="62">
        <f t="shared" si="197"/>
        <v>89.790123456790127</v>
      </c>
      <c r="K732" s="53" t="str">
        <f t="shared" si="198"/>
        <v>0</v>
      </c>
      <c r="L732" s="62">
        <f t="shared" si="199"/>
        <v>81.352941176470594</v>
      </c>
      <c r="M732" s="66" t="str">
        <f t="shared" si="200"/>
        <v>0</v>
      </c>
      <c r="N732" s="69">
        <f t="shared" si="201"/>
        <v>0</v>
      </c>
      <c r="O732" s="70">
        <v>260</v>
      </c>
      <c r="P732" s="3"/>
      <c r="Q732" s="64" t="str">
        <f t="shared" si="0"/>
        <v>1</v>
      </c>
      <c r="R732" s="64">
        <f t="shared" si="1"/>
        <v>1</v>
      </c>
      <c r="S732" s="64" t="str">
        <f t="shared" si="2"/>
        <v>0</v>
      </c>
      <c r="T732" s="64">
        <f t="shared" si="3"/>
        <v>0</v>
      </c>
      <c r="U732" s="64" t="str">
        <f t="shared" si="4"/>
        <v>0</v>
      </c>
      <c r="V732" s="64">
        <f t="shared" si="5"/>
        <v>0</v>
      </c>
      <c r="W732" s="64" t="str">
        <f t="shared" si="6"/>
        <v>0</v>
      </c>
      <c r="X732" s="64">
        <f t="shared" si="7"/>
        <v>0</v>
      </c>
      <c r="Y732" s="64" t="str">
        <f t="shared" si="8"/>
        <v>0</v>
      </c>
      <c r="Z732" s="64">
        <f t="shared" si="9"/>
        <v>0</v>
      </c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15.75" customHeight="1">
      <c r="A733" s="90">
        <v>43873.000157349539</v>
      </c>
      <c r="B733" s="70">
        <f>Parâmetros!G722*0.04*46.0055</f>
        <v>0</v>
      </c>
      <c r="C733" s="85">
        <f t="shared" si="190"/>
        <v>0</v>
      </c>
      <c r="D733" s="89">
        <f t="shared" si="191"/>
        <v>0</v>
      </c>
      <c r="E733" s="53" t="str">
        <f t="shared" si="192"/>
        <v>1</v>
      </c>
      <c r="F733" s="62">
        <f t="shared" si="193"/>
        <v>-154</v>
      </c>
      <c r="G733" s="53" t="str">
        <f t="shared" si="194"/>
        <v>0</v>
      </c>
      <c r="H733" s="62">
        <f t="shared" si="195"/>
        <v>-36</v>
      </c>
      <c r="I733" s="53" t="str">
        <f t="shared" si="196"/>
        <v>0</v>
      </c>
      <c r="J733" s="62">
        <f t="shared" si="197"/>
        <v>89.790123456790127</v>
      </c>
      <c r="K733" s="53" t="str">
        <f t="shared" si="198"/>
        <v>0</v>
      </c>
      <c r="L733" s="62">
        <f t="shared" si="199"/>
        <v>81.352941176470594</v>
      </c>
      <c r="M733" s="66" t="str">
        <f t="shared" si="200"/>
        <v>0</v>
      </c>
      <c r="N733" s="69">
        <f t="shared" si="201"/>
        <v>0</v>
      </c>
      <c r="O733" s="70">
        <v>260</v>
      </c>
      <c r="P733" s="3"/>
      <c r="Q733" s="64" t="str">
        <f t="shared" si="0"/>
        <v>1</v>
      </c>
      <c r="R733" s="64">
        <f t="shared" si="1"/>
        <v>1</v>
      </c>
      <c r="S733" s="64" t="str">
        <f t="shared" si="2"/>
        <v>0</v>
      </c>
      <c r="T733" s="64">
        <f t="shared" si="3"/>
        <v>0</v>
      </c>
      <c r="U733" s="64" t="str">
        <f t="shared" si="4"/>
        <v>0</v>
      </c>
      <c r="V733" s="64">
        <f t="shared" si="5"/>
        <v>0</v>
      </c>
      <c r="W733" s="64" t="str">
        <f t="shared" si="6"/>
        <v>0</v>
      </c>
      <c r="X733" s="64">
        <f t="shared" si="7"/>
        <v>0</v>
      </c>
      <c r="Y733" s="64" t="str">
        <f t="shared" si="8"/>
        <v>0</v>
      </c>
      <c r="Z733" s="64">
        <f t="shared" si="9"/>
        <v>0</v>
      </c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15.75" customHeight="1">
      <c r="A734" s="90">
        <v>43873.041824074076</v>
      </c>
      <c r="B734" s="70">
        <f>Parâmetros!G723*0.04*46.0055</f>
        <v>0</v>
      </c>
      <c r="C734" s="85">
        <f t="shared" si="190"/>
        <v>0</v>
      </c>
      <c r="D734" s="89">
        <f t="shared" si="191"/>
        <v>0</v>
      </c>
      <c r="E734" s="53" t="str">
        <f t="shared" si="192"/>
        <v>1</v>
      </c>
      <c r="F734" s="62">
        <f t="shared" si="193"/>
        <v>-154</v>
      </c>
      <c r="G734" s="53" t="str">
        <f t="shared" si="194"/>
        <v>0</v>
      </c>
      <c r="H734" s="62">
        <f t="shared" si="195"/>
        <v>-36</v>
      </c>
      <c r="I734" s="53" t="str">
        <f t="shared" si="196"/>
        <v>0</v>
      </c>
      <c r="J734" s="62">
        <f t="shared" si="197"/>
        <v>89.790123456790127</v>
      </c>
      <c r="K734" s="53" t="str">
        <f t="shared" si="198"/>
        <v>0</v>
      </c>
      <c r="L734" s="62">
        <f t="shared" si="199"/>
        <v>81.352941176470594</v>
      </c>
      <c r="M734" s="66" t="str">
        <f t="shared" si="200"/>
        <v>0</v>
      </c>
      <c r="N734" s="69">
        <f t="shared" si="201"/>
        <v>0</v>
      </c>
      <c r="O734" s="70">
        <v>260</v>
      </c>
      <c r="P734" s="3"/>
      <c r="Q734" s="64" t="str">
        <f t="shared" si="0"/>
        <v>1</v>
      </c>
      <c r="R734" s="64">
        <f t="shared" si="1"/>
        <v>1</v>
      </c>
      <c r="S734" s="64" t="str">
        <f t="shared" si="2"/>
        <v>0</v>
      </c>
      <c r="T734" s="64">
        <f t="shared" si="3"/>
        <v>0</v>
      </c>
      <c r="U734" s="64" t="str">
        <f t="shared" si="4"/>
        <v>0</v>
      </c>
      <c r="V734" s="64">
        <f t="shared" si="5"/>
        <v>0</v>
      </c>
      <c r="W734" s="64" t="str">
        <f t="shared" si="6"/>
        <v>0</v>
      </c>
      <c r="X734" s="64">
        <f t="shared" si="7"/>
        <v>0</v>
      </c>
      <c r="Y734" s="64" t="str">
        <f t="shared" si="8"/>
        <v>0</v>
      </c>
      <c r="Z734" s="64">
        <f t="shared" si="9"/>
        <v>0</v>
      </c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15.75" customHeight="1">
      <c r="A735" s="90">
        <v>43873.083490798614</v>
      </c>
      <c r="B735" s="70">
        <f>Parâmetros!G724*0.04*46.0055</f>
        <v>0</v>
      </c>
      <c r="C735" s="85">
        <f t="shared" si="190"/>
        <v>0</v>
      </c>
      <c r="D735" s="89">
        <f t="shared" si="191"/>
        <v>0</v>
      </c>
      <c r="E735" s="53" t="str">
        <f t="shared" si="192"/>
        <v>1</v>
      </c>
      <c r="F735" s="62">
        <f t="shared" si="193"/>
        <v>-154</v>
      </c>
      <c r="G735" s="53" t="str">
        <f t="shared" si="194"/>
        <v>0</v>
      </c>
      <c r="H735" s="62">
        <f t="shared" si="195"/>
        <v>-36</v>
      </c>
      <c r="I735" s="53" t="str">
        <f t="shared" si="196"/>
        <v>0</v>
      </c>
      <c r="J735" s="62">
        <f t="shared" si="197"/>
        <v>89.790123456790127</v>
      </c>
      <c r="K735" s="53" t="str">
        <f t="shared" si="198"/>
        <v>0</v>
      </c>
      <c r="L735" s="62">
        <f t="shared" si="199"/>
        <v>81.352941176470594</v>
      </c>
      <c r="M735" s="66" t="str">
        <f t="shared" si="200"/>
        <v>0</v>
      </c>
      <c r="N735" s="69">
        <f t="shared" si="201"/>
        <v>0</v>
      </c>
      <c r="O735" s="70">
        <v>260</v>
      </c>
      <c r="P735" s="3"/>
      <c r="Q735" s="64" t="str">
        <f t="shared" si="0"/>
        <v>1</v>
      </c>
      <c r="R735" s="64">
        <f t="shared" si="1"/>
        <v>1</v>
      </c>
      <c r="S735" s="64" t="str">
        <f t="shared" si="2"/>
        <v>0</v>
      </c>
      <c r="T735" s="64">
        <f t="shared" si="3"/>
        <v>0</v>
      </c>
      <c r="U735" s="64" t="str">
        <f t="shared" si="4"/>
        <v>0</v>
      </c>
      <c r="V735" s="64">
        <f t="shared" si="5"/>
        <v>0</v>
      </c>
      <c r="W735" s="64" t="str">
        <f t="shared" si="6"/>
        <v>0</v>
      </c>
      <c r="X735" s="64">
        <f t="shared" si="7"/>
        <v>0</v>
      </c>
      <c r="Y735" s="64" t="str">
        <f t="shared" si="8"/>
        <v>0</v>
      </c>
      <c r="Z735" s="64">
        <f t="shared" si="9"/>
        <v>0</v>
      </c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15.75" customHeight="1">
      <c r="A736" s="90">
        <v>43873.125157523151</v>
      </c>
      <c r="B736" s="70">
        <f>Parâmetros!G725*0.04*46.0055</f>
        <v>0</v>
      </c>
      <c r="C736" s="85">
        <f t="shared" si="190"/>
        <v>0</v>
      </c>
      <c r="D736" s="89">
        <f t="shared" si="191"/>
        <v>0</v>
      </c>
      <c r="E736" s="53" t="str">
        <f t="shared" si="192"/>
        <v>1</v>
      </c>
      <c r="F736" s="62">
        <f t="shared" si="193"/>
        <v>-154</v>
      </c>
      <c r="G736" s="53" t="str">
        <f t="shared" si="194"/>
        <v>0</v>
      </c>
      <c r="H736" s="62">
        <f t="shared" si="195"/>
        <v>-36</v>
      </c>
      <c r="I736" s="53" t="str">
        <f t="shared" si="196"/>
        <v>0</v>
      </c>
      <c r="J736" s="62">
        <f t="shared" si="197"/>
        <v>89.790123456790127</v>
      </c>
      <c r="K736" s="53" t="str">
        <f t="shared" si="198"/>
        <v>0</v>
      </c>
      <c r="L736" s="62">
        <f t="shared" si="199"/>
        <v>81.352941176470594</v>
      </c>
      <c r="M736" s="66" t="str">
        <f t="shared" si="200"/>
        <v>0</v>
      </c>
      <c r="N736" s="69">
        <f t="shared" si="201"/>
        <v>0</v>
      </c>
      <c r="O736" s="70">
        <v>260</v>
      </c>
      <c r="P736" s="3"/>
      <c r="Q736" s="64" t="str">
        <f t="shared" si="0"/>
        <v>1</v>
      </c>
      <c r="R736" s="64">
        <f t="shared" si="1"/>
        <v>1</v>
      </c>
      <c r="S736" s="64" t="str">
        <f t="shared" si="2"/>
        <v>0</v>
      </c>
      <c r="T736" s="64">
        <f t="shared" si="3"/>
        <v>0</v>
      </c>
      <c r="U736" s="64" t="str">
        <f t="shared" si="4"/>
        <v>0</v>
      </c>
      <c r="V736" s="64">
        <f t="shared" si="5"/>
        <v>0</v>
      </c>
      <c r="W736" s="64" t="str">
        <f t="shared" si="6"/>
        <v>0</v>
      </c>
      <c r="X736" s="64">
        <f t="shared" si="7"/>
        <v>0</v>
      </c>
      <c r="Y736" s="64" t="str">
        <f t="shared" si="8"/>
        <v>0</v>
      </c>
      <c r="Z736" s="64">
        <f t="shared" si="9"/>
        <v>0</v>
      </c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15.75" customHeight="1">
      <c r="A737" s="90">
        <v>43873.166824247688</v>
      </c>
      <c r="B737" s="70">
        <f>Parâmetros!G726*0.04*46.0055</f>
        <v>0</v>
      </c>
      <c r="C737" s="85">
        <f t="shared" si="190"/>
        <v>0</v>
      </c>
      <c r="D737" s="89">
        <f t="shared" si="191"/>
        <v>0</v>
      </c>
      <c r="E737" s="53" t="str">
        <f t="shared" si="192"/>
        <v>1</v>
      </c>
      <c r="F737" s="62">
        <f t="shared" si="193"/>
        <v>-154</v>
      </c>
      <c r="G737" s="53" t="str">
        <f t="shared" si="194"/>
        <v>0</v>
      </c>
      <c r="H737" s="62">
        <f t="shared" si="195"/>
        <v>-36</v>
      </c>
      <c r="I737" s="53" t="str">
        <f t="shared" si="196"/>
        <v>0</v>
      </c>
      <c r="J737" s="62">
        <f t="shared" si="197"/>
        <v>89.790123456790127</v>
      </c>
      <c r="K737" s="53" t="str">
        <f t="shared" si="198"/>
        <v>0</v>
      </c>
      <c r="L737" s="62">
        <f t="shared" si="199"/>
        <v>81.352941176470594</v>
      </c>
      <c r="M737" s="66" t="str">
        <f t="shared" si="200"/>
        <v>0</v>
      </c>
      <c r="N737" s="69">
        <f t="shared" si="201"/>
        <v>0</v>
      </c>
      <c r="O737" s="70">
        <v>260</v>
      </c>
      <c r="P737" s="3"/>
      <c r="Q737" s="64" t="str">
        <f t="shared" si="0"/>
        <v>1</v>
      </c>
      <c r="R737" s="64">
        <f t="shared" si="1"/>
        <v>1</v>
      </c>
      <c r="S737" s="64" t="str">
        <f t="shared" si="2"/>
        <v>0</v>
      </c>
      <c r="T737" s="64">
        <f t="shared" si="3"/>
        <v>0</v>
      </c>
      <c r="U737" s="64" t="str">
        <f t="shared" si="4"/>
        <v>0</v>
      </c>
      <c r="V737" s="64">
        <f t="shared" si="5"/>
        <v>0</v>
      </c>
      <c r="W737" s="64" t="str">
        <f t="shared" si="6"/>
        <v>0</v>
      </c>
      <c r="X737" s="64">
        <f t="shared" si="7"/>
        <v>0</v>
      </c>
      <c r="Y737" s="64" t="str">
        <f t="shared" si="8"/>
        <v>0</v>
      </c>
      <c r="Z737" s="64">
        <f t="shared" si="9"/>
        <v>0</v>
      </c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15.75" customHeight="1">
      <c r="A738" s="90">
        <v>43873.208490972225</v>
      </c>
      <c r="B738" s="70">
        <f>Parâmetros!G727*0.04*46.0055</f>
        <v>0</v>
      </c>
      <c r="C738" s="85">
        <f t="shared" si="190"/>
        <v>0</v>
      </c>
      <c r="D738" s="89">
        <f t="shared" si="191"/>
        <v>0</v>
      </c>
      <c r="E738" s="53" t="str">
        <f t="shared" si="192"/>
        <v>1</v>
      </c>
      <c r="F738" s="62">
        <f t="shared" si="193"/>
        <v>-154</v>
      </c>
      <c r="G738" s="53" t="str">
        <f t="shared" si="194"/>
        <v>0</v>
      </c>
      <c r="H738" s="62">
        <f t="shared" si="195"/>
        <v>-36</v>
      </c>
      <c r="I738" s="53" t="str">
        <f t="shared" si="196"/>
        <v>0</v>
      </c>
      <c r="J738" s="62">
        <f t="shared" si="197"/>
        <v>89.790123456790127</v>
      </c>
      <c r="K738" s="53" t="str">
        <f t="shared" si="198"/>
        <v>0</v>
      </c>
      <c r="L738" s="62">
        <f t="shared" si="199"/>
        <v>81.352941176470594</v>
      </c>
      <c r="M738" s="66" t="str">
        <f t="shared" si="200"/>
        <v>0</v>
      </c>
      <c r="N738" s="69">
        <f t="shared" si="201"/>
        <v>0</v>
      </c>
      <c r="O738" s="70">
        <v>260</v>
      </c>
      <c r="P738" s="3"/>
      <c r="Q738" s="64" t="str">
        <f t="shared" si="0"/>
        <v>1</v>
      </c>
      <c r="R738" s="64">
        <f t="shared" si="1"/>
        <v>1</v>
      </c>
      <c r="S738" s="64" t="str">
        <f t="shared" si="2"/>
        <v>0</v>
      </c>
      <c r="T738" s="64">
        <f t="shared" si="3"/>
        <v>0</v>
      </c>
      <c r="U738" s="64" t="str">
        <f t="shared" si="4"/>
        <v>0</v>
      </c>
      <c r="V738" s="64">
        <f t="shared" si="5"/>
        <v>0</v>
      </c>
      <c r="W738" s="64" t="str">
        <f t="shared" si="6"/>
        <v>0</v>
      </c>
      <c r="X738" s="64">
        <f t="shared" si="7"/>
        <v>0</v>
      </c>
      <c r="Y738" s="64" t="str">
        <f t="shared" si="8"/>
        <v>0</v>
      </c>
      <c r="Z738" s="64">
        <f t="shared" si="9"/>
        <v>0</v>
      </c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15.75" customHeight="1">
      <c r="A739" s="90">
        <v>43873.250157696762</v>
      </c>
      <c r="B739" s="70">
        <f>Parâmetros!G728*0.04*46.0055</f>
        <v>0</v>
      </c>
      <c r="C739" s="85">
        <f t="shared" si="190"/>
        <v>0</v>
      </c>
      <c r="D739" s="89">
        <f t="shared" si="191"/>
        <v>0</v>
      </c>
      <c r="E739" s="53" t="str">
        <f t="shared" si="192"/>
        <v>1</v>
      </c>
      <c r="F739" s="62">
        <f t="shared" si="193"/>
        <v>-154</v>
      </c>
      <c r="G739" s="53" t="str">
        <f t="shared" si="194"/>
        <v>0</v>
      </c>
      <c r="H739" s="62">
        <f t="shared" si="195"/>
        <v>-36</v>
      </c>
      <c r="I739" s="53" t="str">
        <f t="shared" si="196"/>
        <v>0</v>
      </c>
      <c r="J739" s="62">
        <f t="shared" si="197"/>
        <v>89.790123456790127</v>
      </c>
      <c r="K739" s="53" t="str">
        <f t="shared" si="198"/>
        <v>0</v>
      </c>
      <c r="L739" s="62">
        <f t="shared" si="199"/>
        <v>81.352941176470594</v>
      </c>
      <c r="M739" s="66" t="str">
        <f t="shared" si="200"/>
        <v>0</v>
      </c>
      <c r="N739" s="69">
        <f t="shared" si="201"/>
        <v>0</v>
      </c>
      <c r="O739" s="70">
        <v>260</v>
      </c>
      <c r="P739" s="3"/>
      <c r="Q739" s="64" t="str">
        <f t="shared" si="0"/>
        <v>1</v>
      </c>
      <c r="R739" s="64">
        <f t="shared" si="1"/>
        <v>1</v>
      </c>
      <c r="S739" s="64" t="str">
        <f t="shared" si="2"/>
        <v>0</v>
      </c>
      <c r="T739" s="64">
        <f t="shared" si="3"/>
        <v>0</v>
      </c>
      <c r="U739" s="64" t="str">
        <f t="shared" si="4"/>
        <v>0</v>
      </c>
      <c r="V739" s="64">
        <f t="shared" si="5"/>
        <v>0</v>
      </c>
      <c r="W739" s="64" t="str">
        <f t="shared" si="6"/>
        <v>0</v>
      </c>
      <c r="X739" s="64">
        <f t="shared" si="7"/>
        <v>0</v>
      </c>
      <c r="Y739" s="64" t="str">
        <f t="shared" si="8"/>
        <v>0</v>
      </c>
      <c r="Z739" s="64">
        <f t="shared" si="9"/>
        <v>0</v>
      </c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15.75" customHeight="1">
      <c r="A740" s="90">
        <v>43873.2918244213</v>
      </c>
      <c r="B740" s="70">
        <f>Parâmetros!G729*0.04*46.0055</f>
        <v>0</v>
      </c>
      <c r="C740" s="85">
        <f t="shared" si="190"/>
        <v>0</v>
      </c>
      <c r="D740" s="89">
        <f t="shared" si="191"/>
        <v>0</v>
      </c>
      <c r="E740" s="53" t="str">
        <f t="shared" si="192"/>
        <v>1</v>
      </c>
      <c r="F740" s="62">
        <f t="shared" si="193"/>
        <v>-154</v>
      </c>
      <c r="G740" s="53" t="str">
        <f t="shared" si="194"/>
        <v>0</v>
      </c>
      <c r="H740" s="62">
        <f t="shared" si="195"/>
        <v>-36</v>
      </c>
      <c r="I740" s="53" t="str">
        <f t="shared" si="196"/>
        <v>0</v>
      </c>
      <c r="J740" s="62">
        <f t="shared" si="197"/>
        <v>89.790123456790127</v>
      </c>
      <c r="K740" s="53" t="str">
        <f t="shared" si="198"/>
        <v>0</v>
      </c>
      <c r="L740" s="62">
        <f t="shared" si="199"/>
        <v>81.352941176470594</v>
      </c>
      <c r="M740" s="66" t="str">
        <f t="shared" si="200"/>
        <v>0</v>
      </c>
      <c r="N740" s="69">
        <f t="shared" si="201"/>
        <v>0</v>
      </c>
      <c r="O740" s="70">
        <v>260</v>
      </c>
      <c r="P740" s="3"/>
      <c r="Q740" s="64" t="str">
        <f t="shared" si="0"/>
        <v>1</v>
      </c>
      <c r="R740" s="64">
        <f t="shared" si="1"/>
        <v>1</v>
      </c>
      <c r="S740" s="64" t="str">
        <f t="shared" si="2"/>
        <v>0</v>
      </c>
      <c r="T740" s="64">
        <f t="shared" si="3"/>
        <v>0</v>
      </c>
      <c r="U740" s="64" t="str">
        <f t="shared" si="4"/>
        <v>0</v>
      </c>
      <c r="V740" s="64">
        <f t="shared" si="5"/>
        <v>0</v>
      </c>
      <c r="W740" s="64" t="str">
        <f t="shared" si="6"/>
        <v>0</v>
      </c>
      <c r="X740" s="64">
        <f t="shared" si="7"/>
        <v>0</v>
      </c>
      <c r="Y740" s="64" t="str">
        <f t="shared" si="8"/>
        <v>0</v>
      </c>
      <c r="Z740" s="64">
        <f t="shared" si="9"/>
        <v>0</v>
      </c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15.75" customHeight="1">
      <c r="A741" s="90">
        <v>43873.333491145837</v>
      </c>
      <c r="B741" s="70">
        <f>Parâmetros!G730*0.04*46.0055</f>
        <v>0</v>
      </c>
      <c r="C741" s="85">
        <f t="shared" si="190"/>
        <v>0</v>
      </c>
      <c r="D741" s="89">
        <f t="shared" si="191"/>
        <v>0</v>
      </c>
      <c r="E741" s="53" t="str">
        <f t="shared" si="192"/>
        <v>1</v>
      </c>
      <c r="F741" s="62">
        <f t="shared" si="193"/>
        <v>-154</v>
      </c>
      <c r="G741" s="53" t="str">
        <f t="shared" si="194"/>
        <v>0</v>
      </c>
      <c r="H741" s="62">
        <f t="shared" si="195"/>
        <v>-36</v>
      </c>
      <c r="I741" s="53" t="str">
        <f t="shared" si="196"/>
        <v>0</v>
      </c>
      <c r="J741" s="62">
        <f t="shared" si="197"/>
        <v>89.790123456790127</v>
      </c>
      <c r="K741" s="53" t="str">
        <f t="shared" si="198"/>
        <v>0</v>
      </c>
      <c r="L741" s="62">
        <f t="shared" si="199"/>
        <v>81.352941176470594</v>
      </c>
      <c r="M741" s="66" t="str">
        <f t="shared" si="200"/>
        <v>0</v>
      </c>
      <c r="N741" s="69">
        <f t="shared" si="201"/>
        <v>0</v>
      </c>
      <c r="O741" s="70">
        <v>260</v>
      </c>
      <c r="P741" s="3"/>
      <c r="Q741" s="64" t="str">
        <f t="shared" si="0"/>
        <v>1</v>
      </c>
      <c r="R741" s="64">
        <f t="shared" si="1"/>
        <v>1</v>
      </c>
      <c r="S741" s="64" t="str">
        <f t="shared" si="2"/>
        <v>0</v>
      </c>
      <c r="T741" s="64">
        <f t="shared" si="3"/>
        <v>0</v>
      </c>
      <c r="U741" s="64" t="str">
        <f t="shared" si="4"/>
        <v>0</v>
      </c>
      <c r="V741" s="64">
        <f t="shared" si="5"/>
        <v>0</v>
      </c>
      <c r="W741" s="64" t="str">
        <f t="shared" si="6"/>
        <v>0</v>
      </c>
      <c r="X741" s="64">
        <f t="shared" si="7"/>
        <v>0</v>
      </c>
      <c r="Y741" s="64" t="str">
        <f t="shared" si="8"/>
        <v>0</v>
      </c>
      <c r="Z741" s="64">
        <f t="shared" si="9"/>
        <v>0</v>
      </c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15.75" customHeight="1">
      <c r="A742" s="90">
        <v>43873.375157870367</v>
      </c>
      <c r="B742" s="70">
        <f>Parâmetros!G731*0.04*46.0055</f>
        <v>0</v>
      </c>
      <c r="C742" s="85">
        <f t="shared" si="190"/>
        <v>0</v>
      </c>
      <c r="D742" s="89">
        <f t="shared" si="191"/>
        <v>0</v>
      </c>
      <c r="E742" s="53" t="str">
        <f t="shared" si="192"/>
        <v>1</v>
      </c>
      <c r="F742" s="62">
        <f t="shared" si="193"/>
        <v>-154</v>
      </c>
      <c r="G742" s="53" t="str">
        <f t="shared" si="194"/>
        <v>0</v>
      </c>
      <c r="H742" s="62">
        <f t="shared" si="195"/>
        <v>-36</v>
      </c>
      <c r="I742" s="53" t="str">
        <f t="shared" si="196"/>
        <v>0</v>
      </c>
      <c r="J742" s="62">
        <f t="shared" si="197"/>
        <v>89.790123456790127</v>
      </c>
      <c r="K742" s="53" t="str">
        <f t="shared" si="198"/>
        <v>0</v>
      </c>
      <c r="L742" s="62">
        <f t="shared" si="199"/>
        <v>81.352941176470594</v>
      </c>
      <c r="M742" s="66" t="str">
        <f t="shared" si="200"/>
        <v>0</v>
      </c>
      <c r="N742" s="69">
        <f t="shared" si="201"/>
        <v>0</v>
      </c>
      <c r="O742" s="70">
        <v>260</v>
      </c>
      <c r="P742" s="3"/>
      <c r="Q742" s="64" t="str">
        <f t="shared" si="0"/>
        <v>1</v>
      </c>
      <c r="R742" s="64">
        <f t="shared" si="1"/>
        <v>1</v>
      </c>
      <c r="S742" s="64" t="str">
        <f t="shared" si="2"/>
        <v>0</v>
      </c>
      <c r="T742" s="64">
        <f t="shared" si="3"/>
        <v>0</v>
      </c>
      <c r="U742" s="64" t="str">
        <f t="shared" si="4"/>
        <v>0</v>
      </c>
      <c r="V742" s="64">
        <f t="shared" si="5"/>
        <v>0</v>
      </c>
      <c r="W742" s="64" t="str">
        <f t="shared" si="6"/>
        <v>0</v>
      </c>
      <c r="X742" s="64">
        <f t="shared" si="7"/>
        <v>0</v>
      </c>
      <c r="Y742" s="64" t="str">
        <f t="shared" si="8"/>
        <v>0</v>
      </c>
      <c r="Z742" s="64">
        <f t="shared" si="9"/>
        <v>0</v>
      </c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15.75" customHeight="1">
      <c r="A743" s="90">
        <v>43873.416824594904</v>
      </c>
      <c r="B743" s="70">
        <f>Parâmetros!G732*0.04*46.0055</f>
        <v>0</v>
      </c>
      <c r="C743" s="85">
        <f t="shared" si="190"/>
        <v>0</v>
      </c>
      <c r="D743" s="89">
        <f t="shared" si="191"/>
        <v>0</v>
      </c>
      <c r="E743" s="53" t="str">
        <f t="shared" si="192"/>
        <v>1</v>
      </c>
      <c r="F743" s="62">
        <f t="shared" si="193"/>
        <v>-154</v>
      </c>
      <c r="G743" s="53" t="str">
        <f t="shared" si="194"/>
        <v>0</v>
      </c>
      <c r="H743" s="62">
        <f t="shared" si="195"/>
        <v>-36</v>
      </c>
      <c r="I743" s="53" t="str">
        <f t="shared" si="196"/>
        <v>0</v>
      </c>
      <c r="J743" s="62">
        <f t="shared" si="197"/>
        <v>89.790123456790127</v>
      </c>
      <c r="K743" s="53" t="str">
        <f t="shared" si="198"/>
        <v>0</v>
      </c>
      <c r="L743" s="62">
        <f t="shared" si="199"/>
        <v>81.352941176470594</v>
      </c>
      <c r="M743" s="66" t="str">
        <f t="shared" si="200"/>
        <v>0</v>
      </c>
      <c r="N743" s="69">
        <f t="shared" si="201"/>
        <v>0</v>
      </c>
      <c r="O743" s="70">
        <v>260</v>
      </c>
      <c r="P743" s="3"/>
      <c r="Q743" s="64" t="str">
        <f t="shared" si="0"/>
        <v>1</v>
      </c>
      <c r="R743" s="64">
        <f t="shared" si="1"/>
        <v>1</v>
      </c>
      <c r="S743" s="64" t="str">
        <f t="shared" si="2"/>
        <v>0</v>
      </c>
      <c r="T743" s="64">
        <f t="shared" si="3"/>
        <v>0</v>
      </c>
      <c r="U743" s="64" t="str">
        <f t="shared" si="4"/>
        <v>0</v>
      </c>
      <c r="V743" s="64">
        <f t="shared" si="5"/>
        <v>0</v>
      </c>
      <c r="W743" s="64" t="str">
        <f t="shared" si="6"/>
        <v>0</v>
      </c>
      <c r="X743" s="64">
        <f t="shared" si="7"/>
        <v>0</v>
      </c>
      <c r="Y743" s="64" t="str">
        <f t="shared" si="8"/>
        <v>0</v>
      </c>
      <c r="Z743" s="64">
        <f t="shared" si="9"/>
        <v>0</v>
      </c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15.75" customHeight="1">
      <c r="A744" s="90">
        <v>43873.458491319441</v>
      </c>
      <c r="B744" s="70">
        <f>Parâmetros!G733*0.04*46.0055</f>
        <v>0</v>
      </c>
      <c r="C744" s="85">
        <f t="shared" si="190"/>
        <v>0</v>
      </c>
      <c r="D744" s="89">
        <f t="shared" si="191"/>
        <v>0</v>
      </c>
      <c r="E744" s="53" t="str">
        <f t="shared" si="192"/>
        <v>1</v>
      </c>
      <c r="F744" s="62">
        <f t="shared" si="193"/>
        <v>-154</v>
      </c>
      <c r="G744" s="53" t="str">
        <f t="shared" si="194"/>
        <v>0</v>
      </c>
      <c r="H744" s="62">
        <f t="shared" si="195"/>
        <v>-36</v>
      </c>
      <c r="I744" s="53" t="str">
        <f t="shared" si="196"/>
        <v>0</v>
      </c>
      <c r="J744" s="62">
        <f t="shared" si="197"/>
        <v>89.790123456790127</v>
      </c>
      <c r="K744" s="53" t="str">
        <f t="shared" si="198"/>
        <v>0</v>
      </c>
      <c r="L744" s="62">
        <f t="shared" si="199"/>
        <v>81.352941176470594</v>
      </c>
      <c r="M744" s="66" t="str">
        <f t="shared" si="200"/>
        <v>0</v>
      </c>
      <c r="N744" s="69">
        <f t="shared" si="201"/>
        <v>0</v>
      </c>
      <c r="O744" s="70">
        <v>260</v>
      </c>
      <c r="P744" s="3"/>
      <c r="Q744" s="64" t="str">
        <f t="shared" si="0"/>
        <v>1</v>
      </c>
      <c r="R744" s="64">
        <f t="shared" si="1"/>
        <v>1</v>
      </c>
      <c r="S744" s="64" t="str">
        <f t="shared" si="2"/>
        <v>0</v>
      </c>
      <c r="T744" s="64">
        <f t="shared" si="3"/>
        <v>0</v>
      </c>
      <c r="U744" s="64" t="str">
        <f t="shared" si="4"/>
        <v>0</v>
      </c>
      <c r="V744" s="64">
        <f t="shared" si="5"/>
        <v>0</v>
      </c>
      <c r="W744" s="64" t="str">
        <f t="shared" si="6"/>
        <v>0</v>
      </c>
      <c r="X744" s="64">
        <f t="shared" si="7"/>
        <v>0</v>
      </c>
      <c r="Y744" s="64" t="str">
        <f t="shared" si="8"/>
        <v>0</v>
      </c>
      <c r="Z744" s="64">
        <f t="shared" si="9"/>
        <v>0</v>
      </c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15.75" customHeight="1">
      <c r="A745" s="90">
        <v>43873.500158043978</v>
      </c>
      <c r="B745" s="70">
        <f>Parâmetros!G734*0.04*46.0055</f>
        <v>0</v>
      </c>
      <c r="C745" s="85">
        <f t="shared" si="190"/>
        <v>0</v>
      </c>
      <c r="D745" s="89">
        <f t="shared" si="191"/>
        <v>0</v>
      </c>
      <c r="E745" s="53" t="str">
        <f t="shared" si="192"/>
        <v>1</v>
      </c>
      <c r="F745" s="62">
        <f t="shared" si="193"/>
        <v>-154</v>
      </c>
      <c r="G745" s="53" t="str">
        <f t="shared" si="194"/>
        <v>0</v>
      </c>
      <c r="H745" s="62">
        <f t="shared" si="195"/>
        <v>-36</v>
      </c>
      <c r="I745" s="53" t="str">
        <f t="shared" si="196"/>
        <v>0</v>
      </c>
      <c r="J745" s="62">
        <f t="shared" si="197"/>
        <v>89.790123456790127</v>
      </c>
      <c r="K745" s="53" t="str">
        <f t="shared" si="198"/>
        <v>0</v>
      </c>
      <c r="L745" s="62">
        <f t="shared" si="199"/>
        <v>81.352941176470594</v>
      </c>
      <c r="M745" s="66" t="str">
        <f t="shared" si="200"/>
        <v>0</v>
      </c>
      <c r="N745" s="69">
        <f t="shared" si="201"/>
        <v>0</v>
      </c>
      <c r="O745" s="70">
        <v>260</v>
      </c>
      <c r="P745" s="3"/>
      <c r="Q745" s="64" t="str">
        <f t="shared" si="0"/>
        <v>1</v>
      </c>
      <c r="R745" s="64">
        <f t="shared" si="1"/>
        <v>1</v>
      </c>
      <c r="S745" s="64" t="str">
        <f t="shared" si="2"/>
        <v>0</v>
      </c>
      <c r="T745" s="64">
        <f t="shared" si="3"/>
        <v>0</v>
      </c>
      <c r="U745" s="64" t="str">
        <f t="shared" si="4"/>
        <v>0</v>
      </c>
      <c r="V745" s="64">
        <f t="shared" si="5"/>
        <v>0</v>
      </c>
      <c r="W745" s="64" t="str">
        <f t="shared" si="6"/>
        <v>0</v>
      </c>
      <c r="X745" s="64">
        <f t="shared" si="7"/>
        <v>0</v>
      </c>
      <c r="Y745" s="64" t="str">
        <f t="shared" si="8"/>
        <v>0</v>
      </c>
      <c r="Z745" s="64">
        <f t="shared" si="9"/>
        <v>0</v>
      </c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15.75" customHeight="1">
      <c r="A746" s="90">
        <v>43873.541824768516</v>
      </c>
      <c r="B746" s="70">
        <f>Parâmetros!G735*0.04*46.0055</f>
        <v>0</v>
      </c>
      <c r="C746" s="85">
        <f t="shared" si="190"/>
        <v>0</v>
      </c>
      <c r="D746" s="89">
        <f t="shared" si="191"/>
        <v>0</v>
      </c>
      <c r="E746" s="53" t="str">
        <f t="shared" si="192"/>
        <v>1</v>
      </c>
      <c r="F746" s="62">
        <f t="shared" si="193"/>
        <v>-154</v>
      </c>
      <c r="G746" s="53" t="str">
        <f t="shared" si="194"/>
        <v>0</v>
      </c>
      <c r="H746" s="62">
        <f t="shared" si="195"/>
        <v>-36</v>
      </c>
      <c r="I746" s="53" t="str">
        <f t="shared" si="196"/>
        <v>0</v>
      </c>
      <c r="J746" s="62">
        <f t="shared" si="197"/>
        <v>89.790123456790127</v>
      </c>
      <c r="K746" s="53" t="str">
        <f t="shared" si="198"/>
        <v>0</v>
      </c>
      <c r="L746" s="62">
        <f t="shared" si="199"/>
        <v>81.352941176470594</v>
      </c>
      <c r="M746" s="66" t="str">
        <f t="shared" si="200"/>
        <v>0</v>
      </c>
      <c r="N746" s="69">
        <f t="shared" si="201"/>
        <v>0</v>
      </c>
      <c r="O746" s="70">
        <v>260</v>
      </c>
      <c r="P746" s="3"/>
      <c r="Q746" s="64" t="str">
        <f t="shared" si="0"/>
        <v>1</v>
      </c>
      <c r="R746" s="64">
        <f t="shared" si="1"/>
        <v>1</v>
      </c>
      <c r="S746" s="64" t="str">
        <f t="shared" si="2"/>
        <v>0</v>
      </c>
      <c r="T746" s="64">
        <f t="shared" si="3"/>
        <v>0</v>
      </c>
      <c r="U746" s="64" t="str">
        <f t="shared" si="4"/>
        <v>0</v>
      </c>
      <c r="V746" s="64">
        <f t="shared" si="5"/>
        <v>0</v>
      </c>
      <c r="W746" s="64" t="str">
        <f t="shared" si="6"/>
        <v>0</v>
      </c>
      <c r="X746" s="64">
        <f t="shared" si="7"/>
        <v>0</v>
      </c>
      <c r="Y746" s="64" t="str">
        <f t="shared" si="8"/>
        <v>0</v>
      </c>
      <c r="Z746" s="64">
        <f t="shared" si="9"/>
        <v>0</v>
      </c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15" customHeight="1">
      <c r="A747" s="90">
        <v>43873.583491493053</v>
      </c>
      <c r="B747" s="70">
        <f>Parâmetros!G736*0.04*46.0055</f>
        <v>0</v>
      </c>
      <c r="C747" s="85">
        <f t="shared" si="190"/>
        <v>0</v>
      </c>
      <c r="D747" s="89">
        <f t="shared" si="191"/>
        <v>0</v>
      </c>
      <c r="E747" s="53" t="str">
        <f t="shared" si="192"/>
        <v>1</v>
      </c>
      <c r="F747" s="62">
        <f t="shared" si="193"/>
        <v>-154</v>
      </c>
      <c r="G747" s="53" t="str">
        <f t="shared" si="194"/>
        <v>0</v>
      </c>
      <c r="H747" s="62">
        <f t="shared" si="195"/>
        <v>-36</v>
      </c>
      <c r="I747" s="53" t="str">
        <f t="shared" si="196"/>
        <v>0</v>
      </c>
      <c r="J747" s="62">
        <f t="shared" si="197"/>
        <v>89.790123456790127</v>
      </c>
      <c r="K747" s="53" t="str">
        <f t="shared" si="198"/>
        <v>0</v>
      </c>
      <c r="L747" s="62">
        <f t="shared" si="199"/>
        <v>81.352941176470594</v>
      </c>
      <c r="M747" s="66" t="str">
        <f t="shared" si="200"/>
        <v>0</v>
      </c>
      <c r="N747" s="69">
        <f t="shared" si="201"/>
        <v>0</v>
      </c>
      <c r="O747" s="70">
        <v>260</v>
      </c>
      <c r="P747" s="3"/>
      <c r="Q747" s="64" t="str">
        <f t="shared" si="0"/>
        <v>1</v>
      </c>
      <c r="R747" s="64">
        <f t="shared" si="1"/>
        <v>1</v>
      </c>
      <c r="S747" s="64" t="str">
        <f t="shared" si="2"/>
        <v>0</v>
      </c>
      <c r="T747" s="64">
        <f t="shared" si="3"/>
        <v>0</v>
      </c>
      <c r="U747" s="64" t="str">
        <f t="shared" si="4"/>
        <v>0</v>
      </c>
      <c r="V747" s="64">
        <f t="shared" si="5"/>
        <v>0</v>
      </c>
      <c r="W747" s="64" t="str">
        <f t="shared" si="6"/>
        <v>0</v>
      </c>
      <c r="X747" s="64">
        <f t="shared" si="7"/>
        <v>0</v>
      </c>
      <c r="Y747" s="64" t="str">
        <f t="shared" si="8"/>
        <v>0</v>
      </c>
      <c r="Z747" s="64">
        <f t="shared" si="9"/>
        <v>0</v>
      </c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15.75" customHeight="1">
      <c r="A748" s="90">
        <v>43873.62515821759</v>
      </c>
      <c r="B748" s="70">
        <f>Parâmetros!G737*0.04*46.0055</f>
        <v>0</v>
      </c>
      <c r="C748" s="85">
        <f t="shared" si="190"/>
        <v>0</v>
      </c>
      <c r="D748" s="89">
        <f t="shared" si="191"/>
        <v>0</v>
      </c>
      <c r="E748" s="53" t="str">
        <f t="shared" si="192"/>
        <v>1</v>
      </c>
      <c r="F748" s="62">
        <f t="shared" si="193"/>
        <v>-154</v>
      </c>
      <c r="G748" s="53" t="str">
        <f t="shared" si="194"/>
        <v>0</v>
      </c>
      <c r="H748" s="62">
        <f t="shared" si="195"/>
        <v>-36</v>
      </c>
      <c r="I748" s="53" t="str">
        <f t="shared" si="196"/>
        <v>0</v>
      </c>
      <c r="J748" s="62">
        <f t="shared" si="197"/>
        <v>89.790123456790127</v>
      </c>
      <c r="K748" s="53" t="str">
        <f t="shared" si="198"/>
        <v>0</v>
      </c>
      <c r="L748" s="62">
        <f t="shared" si="199"/>
        <v>81.352941176470594</v>
      </c>
      <c r="M748" s="66" t="str">
        <f t="shared" si="200"/>
        <v>0</v>
      </c>
      <c r="N748" s="69">
        <f t="shared" si="201"/>
        <v>0</v>
      </c>
      <c r="O748" s="70">
        <v>260</v>
      </c>
      <c r="P748" s="3"/>
      <c r="Q748" s="64" t="str">
        <f t="shared" si="0"/>
        <v>1</v>
      </c>
      <c r="R748" s="64">
        <f t="shared" si="1"/>
        <v>1</v>
      </c>
      <c r="S748" s="64" t="str">
        <f t="shared" si="2"/>
        <v>0</v>
      </c>
      <c r="T748" s="64">
        <f t="shared" si="3"/>
        <v>0</v>
      </c>
      <c r="U748" s="64" t="str">
        <f t="shared" si="4"/>
        <v>0</v>
      </c>
      <c r="V748" s="64">
        <f t="shared" si="5"/>
        <v>0</v>
      </c>
      <c r="W748" s="64" t="str">
        <f t="shared" si="6"/>
        <v>0</v>
      </c>
      <c r="X748" s="64">
        <f t="shared" si="7"/>
        <v>0</v>
      </c>
      <c r="Y748" s="64" t="str">
        <f t="shared" si="8"/>
        <v>0</v>
      </c>
      <c r="Z748" s="64">
        <f t="shared" si="9"/>
        <v>0</v>
      </c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15.75" customHeight="1">
      <c r="A749" s="90">
        <v>43873.666824942127</v>
      </c>
      <c r="B749" s="70">
        <f>Parâmetros!G738*0.04*46.0055</f>
        <v>0</v>
      </c>
      <c r="C749" s="85">
        <f t="shared" si="190"/>
        <v>0</v>
      </c>
      <c r="D749" s="89">
        <f t="shared" si="191"/>
        <v>0</v>
      </c>
      <c r="E749" s="53" t="str">
        <f t="shared" si="192"/>
        <v>1</v>
      </c>
      <c r="F749" s="62">
        <f t="shared" si="193"/>
        <v>-154</v>
      </c>
      <c r="G749" s="53" t="str">
        <f t="shared" si="194"/>
        <v>0</v>
      </c>
      <c r="H749" s="62">
        <f t="shared" si="195"/>
        <v>-36</v>
      </c>
      <c r="I749" s="53" t="str">
        <f t="shared" si="196"/>
        <v>0</v>
      </c>
      <c r="J749" s="62">
        <f t="shared" si="197"/>
        <v>89.790123456790127</v>
      </c>
      <c r="K749" s="53" t="str">
        <f t="shared" si="198"/>
        <v>0</v>
      </c>
      <c r="L749" s="62">
        <f t="shared" si="199"/>
        <v>81.352941176470594</v>
      </c>
      <c r="M749" s="66" t="str">
        <f t="shared" si="200"/>
        <v>0</v>
      </c>
      <c r="N749" s="69">
        <f t="shared" si="201"/>
        <v>0</v>
      </c>
      <c r="O749" s="70">
        <v>260</v>
      </c>
      <c r="P749" s="3"/>
      <c r="Q749" s="64" t="str">
        <f t="shared" si="0"/>
        <v>1</v>
      </c>
      <c r="R749" s="64">
        <f t="shared" si="1"/>
        <v>1</v>
      </c>
      <c r="S749" s="64" t="str">
        <f t="shared" si="2"/>
        <v>0</v>
      </c>
      <c r="T749" s="64">
        <f t="shared" si="3"/>
        <v>0</v>
      </c>
      <c r="U749" s="64" t="str">
        <f t="shared" si="4"/>
        <v>0</v>
      </c>
      <c r="V749" s="64">
        <f t="shared" si="5"/>
        <v>0</v>
      </c>
      <c r="W749" s="64" t="str">
        <f t="shared" si="6"/>
        <v>0</v>
      </c>
      <c r="X749" s="64">
        <f t="shared" si="7"/>
        <v>0</v>
      </c>
      <c r="Y749" s="64" t="str">
        <f t="shared" si="8"/>
        <v>0</v>
      </c>
      <c r="Z749" s="64">
        <f t="shared" si="9"/>
        <v>0</v>
      </c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15.75" customHeight="1">
      <c r="A750" s="90">
        <v>43873.708491666664</v>
      </c>
      <c r="B750" s="70">
        <f>Parâmetros!G739*0.04*46.0055</f>
        <v>0</v>
      </c>
      <c r="C750" s="85">
        <f t="shared" si="190"/>
        <v>0</v>
      </c>
      <c r="D750" s="89">
        <f t="shared" si="191"/>
        <v>0</v>
      </c>
      <c r="E750" s="53" t="str">
        <f t="shared" si="192"/>
        <v>1</v>
      </c>
      <c r="F750" s="62">
        <f t="shared" si="193"/>
        <v>-154</v>
      </c>
      <c r="G750" s="53" t="str">
        <f t="shared" si="194"/>
        <v>0</v>
      </c>
      <c r="H750" s="62">
        <f t="shared" si="195"/>
        <v>-36</v>
      </c>
      <c r="I750" s="53" t="str">
        <f t="shared" si="196"/>
        <v>0</v>
      </c>
      <c r="J750" s="62">
        <f t="shared" si="197"/>
        <v>89.790123456790127</v>
      </c>
      <c r="K750" s="53" t="str">
        <f t="shared" si="198"/>
        <v>0</v>
      </c>
      <c r="L750" s="62">
        <f t="shared" si="199"/>
        <v>81.352941176470594</v>
      </c>
      <c r="M750" s="66" t="str">
        <f t="shared" si="200"/>
        <v>0</v>
      </c>
      <c r="N750" s="69">
        <f t="shared" si="201"/>
        <v>0</v>
      </c>
      <c r="O750" s="70">
        <v>260</v>
      </c>
      <c r="P750" s="3"/>
      <c r="Q750" s="64" t="str">
        <f t="shared" si="0"/>
        <v>1</v>
      </c>
      <c r="R750" s="64">
        <f t="shared" si="1"/>
        <v>1</v>
      </c>
      <c r="S750" s="64" t="str">
        <f t="shared" si="2"/>
        <v>0</v>
      </c>
      <c r="T750" s="64">
        <f t="shared" si="3"/>
        <v>0</v>
      </c>
      <c r="U750" s="64" t="str">
        <f t="shared" si="4"/>
        <v>0</v>
      </c>
      <c r="V750" s="64">
        <f t="shared" si="5"/>
        <v>0</v>
      </c>
      <c r="W750" s="64" t="str">
        <f t="shared" si="6"/>
        <v>0</v>
      </c>
      <c r="X750" s="64">
        <f t="shared" si="7"/>
        <v>0</v>
      </c>
      <c r="Y750" s="64" t="str">
        <f t="shared" si="8"/>
        <v>0</v>
      </c>
      <c r="Z750" s="64">
        <f t="shared" si="9"/>
        <v>0</v>
      </c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15.75" customHeight="1">
      <c r="A751" s="90">
        <v>43873.750158391202</v>
      </c>
      <c r="B751" s="70">
        <f>Parâmetros!G740*0.04*46.0055</f>
        <v>0</v>
      </c>
      <c r="C751" s="85">
        <f t="shared" si="190"/>
        <v>0</v>
      </c>
      <c r="D751" s="89">
        <f t="shared" si="191"/>
        <v>0</v>
      </c>
      <c r="E751" s="53" t="str">
        <f t="shared" si="192"/>
        <v>1</v>
      </c>
      <c r="F751" s="62">
        <f t="shared" si="193"/>
        <v>-154</v>
      </c>
      <c r="G751" s="53" t="str">
        <f t="shared" si="194"/>
        <v>0</v>
      </c>
      <c r="H751" s="62">
        <f t="shared" si="195"/>
        <v>-36</v>
      </c>
      <c r="I751" s="53" t="str">
        <f t="shared" si="196"/>
        <v>0</v>
      </c>
      <c r="J751" s="62">
        <f t="shared" si="197"/>
        <v>89.790123456790127</v>
      </c>
      <c r="K751" s="53" t="str">
        <f t="shared" si="198"/>
        <v>0</v>
      </c>
      <c r="L751" s="62">
        <f t="shared" si="199"/>
        <v>81.352941176470594</v>
      </c>
      <c r="M751" s="66" t="str">
        <f t="shared" si="200"/>
        <v>0</v>
      </c>
      <c r="N751" s="69">
        <f t="shared" si="201"/>
        <v>0</v>
      </c>
      <c r="O751" s="70">
        <v>260</v>
      </c>
      <c r="P751" s="3"/>
      <c r="Q751" s="64" t="str">
        <f t="shared" si="0"/>
        <v>1</v>
      </c>
      <c r="R751" s="64">
        <f t="shared" si="1"/>
        <v>1</v>
      </c>
      <c r="S751" s="64" t="str">
        <f t="shared" si="2"/>
        <v>0</v>
      </c>
      <c r="T751" s="64">
        <f t="shared" si="3"/>
        <v>0</v>
      </c>
      <c r="U751" s="64" t="str">
        <f t="shared" si="4"/>
        <v>0</v>
      </c>
      <c r="V751" s="64">
        <f t="shared" si="5"/>
        <v>0</v>
      </c>
      <c r="W751" s="64" t="str">
        <f t="shared" si="6"/>
        <v>0</v>
      </c>
      <c r="X751" s="64">
        <f t="shared" si="7"/>
        <v>0</v>
      </c>
      <c r="Y751" s="64" t="str">
        <f t="shared" si="8"/>
        <v>0</v>
      </c>
      <c r="Z751" s="64">
        <f t="shared" si="9"/>
        <v>0</v>
      </c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15.75" customHeight="1">
      <c r="A752" s="90">
        <v>43873.791825115739</v>
      </c>
      <c r="B752" s="70">
        <f>Parâmetros!G741*0.04*46.0055</f>
        <v>0</v>
      </c>
      <c r="C752" s="85">
        <f t="shared" si="190"/>
        <v>0</v>
      </c>
      <c r="D752" s="89">
        <f t="shared" si="191"/>
        <v>0</v>
      </c>
      <c r="E752" s="53" t="str">
        <f t="shared" si="192"/>
        <v>1</v>
      </c>
      <c r="F752" s="62">
        <f t="shared" si="193"/>
        <v>-154</v>
      </c>
      <c r="G752" s="53" t="str">
        <f t="shared" si="194"/>
        <v>0</v>
      </c>
      <c r="H752" s="62">
        <f t="shared" si="195"/>
        <v>-36</v>
      </c>
      <c r="I752" s="53" t="str">
        <f t="shared" si="196"/>
        <v>0</v>
      </c>
      <c r="J752" s="62">
        <f t="shared" si="197"/>
        <v>89.790123456790127</v>
      </c>
      <c r="K752" s="53" t="str">
        <f t="shared" si="198"/>
        <v>0</v>
      </c>
      <c r="L752" s="62">
        <f t="shared" si="199"/>
        <v>81.352941176470594</v>
      </c>
      <c r="M752" s="66" t="str">
        <f t="shared" si="200"/>
        <v>0</v>
      </c>
      <c r="N752" s="69">
        <f t="shared" si="201"/>
        <v>0</v>
      </c>
      <c r="O752" s="70">
        <v>260</v>
      </c>
      <c r="P752" s="3"/>
      <c r="Q752" s="64" t="str">
        <f t="shared" si="0"/>
        <v>1</v>
      </c>
      <c r="R752" s="64">
        <f t="shared" si="1"/>
        <v>1</v>
      </c>
      <c r="S752" s="64" t="str">
        <f t="shared" si="2"/>
        <v>0</v>
      </c>
      <c r="T752" s="64">
        <f t="shared" si="3"/>
        <v>0</v>
      </c>
      <c r="U752" s="64" t="str">
        <f t="shared" si="4"/>
        <v>0</v>
      </c>
      <c r="V752" s="64">
        <f t="shared" si="5"/>
        <v>0</v>
      </c>
      <c r="W752" s="64" t="str">
        <f t="shared" si="6"/>
        <v>0</v>
      </c>
      <c r="X752" s="64">
        <f t="shared" si="7"/>
        <v>0</v>
      </c>
      <c r="Y752" s="64" t="str">
        <f t="shared" si="8"/>
        <v>0</v>
      </c>
      <c r="Z752" s="64">
        <f t="shared" si="9"/>
        <v>0</v>
      </c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15.75" customHeight="1">
      <c r="A753" s="90">
        <v>43873.833491840276</v>
      </c>
      <c r="B753" s="70">
        <f>Parâmetros!G742*0.04*46.0055</f>
        <v>0</v>
      </c>
      <c r="C753" s="85">
        <f t="shared" si="190"/>
        <v>0</v>
      </c>
      <c r="D753" s="89">
        <f t="shared" si="191"/>
        <v>0</v>
      </c>
      <c r="E753" s="53" t="str">
        <f t="shared" si="192"/>
        <v>1</v>
      </c>
      <c r="F753" s="62">
        <f t="shared" si="193"/>
        <v>-154</v>
      </c>
      <c r="G753" s="53" t="str">
        <f t="shared" si="194"/>
        <v>0</v>
      </c>
      <c r="H753" s="62">
        <f t="shared" si="195"/>
        <v>-36</v>
      </c>
      <c r="I753" s="53" t="str">
        <f t="shared" si="196"/>
        <v>0</v>
      </c>
      <c r="J753" s="62">
        <f t="shared" si="197"/>
        <v>89.790123456790127</v>
      </c>
      <c r="K753" s="53" t="str">
        <f t="shared" si="198"/>
        <v>0</v>
      </c>
      <c r="L753" s="62">
        <f t="shared" si="199"/>
        <v>81.352941176470594</v>
      </c>
      <c r="M753" s="66" t="str">
        <f t="shared" si="200"/>
        <v>0</v>
      </c>
      <c r="N753" s="69">
        <f t="shared" si="201"/>
        <v>0</v>
      </c>
      <c r="O753" s="70">
        <v>260</v>
      </c>
      <c r="P753" s="3"/>
      <c r="Q753" s="64" t="str">
        <f t="shared" si="0"/>
        <v>1</v>
      </c>
      <c r="R753" s="64">
        <f t="shared" si="1"/>
        <v>1</v>
      </c>
      <c r="S753" s="64" t="str">
        <f t="shared" si="2"/>
        <v>0</v>
      </c>
      <c r="T753" s="64">
        <f t="shared" si="3"/>
        <v>0</v>
      </c>
      <c r="U753" s="64" t="str">
        <f t="shared" si="4"/>
        <v>0</v>
      </c>
      <c r="V753" s="64">
        <f t="shared" si="5"/>
        <v>0</v>
      </c>
      <c r="W753" s="64" t="str">
        <f t="shared" si="6"/>
        <v>0</v>
      </c>
      <c r="X753" s="64">
        <f t="shared" si="7"/>
        <v>0</v>
      </c>
      <c r="Y753" s="64" t="str">
        <f t="shared" si="8"/>
        <v>0</v>
      </c>
      <c r="Z753" s="64">
        <f t="shared" si="9"/>
        <v>0</v>
      </c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15.75" customHeight="1">
      <c r="A754" s="90">
        <v>43873.875158564813</v>
      </c>
      <c r="B754" s="70">
        <f>Parâmetros!G743*0.04*46.0055</f>
        <v>0</v>
      </c>
      <c r="C754" s="85">
        <f t="shared" si="190"/>
        <v>0</v>
      </c>
      <c r="D754" s="89">
        <f t="shared" si="191"/>
        <v>0</v>
      </c>
      <c r="E754" s="53" t="str">
        <f t="shared" si="192"/>
        <v>1</v>
      </c>
      <c r="F754" s="62">
        <f t="shared" si="193"/>
        <v>-154</v>
      </c>
      <c r="G754" s="53" t="str">
        <f t="shared" si="194"/>
        <v>0</v>
      </c>
      <c r="H754" s="62">
        <f t="shared" si="195"/>
        <v>-36</v>
      </c>
      <c r="I754" s="53" t="str">
        <f t="shared" si="196"/>
        <v>0</v>
      </c>
      <c r="J754" s="62">
        <f t="shared" si="197"/>
        <v>89.790123456790127</v>
      </c>
      <c r="K754" s="53" t="str">
        <f t="shared" si="198"/>
        <v>0</v>
      </c>
      <c r="L754" s="62">
        <f t="shared" si="199"/>
        <v>81.352941176470594</v>
      </c>
      <c r="M754" s="66" t="str">
        <f t="shared" si="200"/>
        <v>0</v>
      </c>
      <c r="N754" s="69">
        <f t="shared" si="201"/>
        <v>0</v>
      </c>
      <c r="O754" s="70">
        <v>260</v>
      </c>
      <c r="P754" s="3"/>
      <c r="Q754" s="64" t="str">
        <f t="shared" si="0"/>
        <v>1</v>
      </c>
      <c r="R754" s="64">
        <f t="shared" si="1"/>
        <v>1</v>
      </c>
      <c r="S754" s="64" t="str">
        <f t="shared" si="2"/>
        <v>0</v>
      </c>
      <c r="T754" s="64">
        <f t="shared" si="3"/>
        <v>0</v>
      </c>
      <c r="U754" s="64" t="str">
        <f t="shared" si="4"/>
        <v>0</v>
      </c>
      <c r="V754" s="64">
        <f t="shared" si="5"/>
        <v>0</v>
      </c>
      <c r="W754" s="64" t="str">
        <f t="shared" si="6"/>
        <v>0</v>
      </c>
      <c r="X754" s="64">
        <f t="shared" si="7"/>
        <v>0</v>
      </c>
      <c r="Y754" s="64" t="str">
        <f t="shared" si="8"/>
        <v>0</v>
      </c>
      <c r="Z754" s="64">
        <f t="shared" si="9"/>
        <v>0</v>
      </c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15.75" customHeight="1">
      <c r="A755" s="90">
        <v>43873.916825289351</v>
      </c>
      <c r="B755" s="70">
        <f>Parâmetros!G744*0.04*46.0055</f>
        <v>0</v>
      </c>
      <c r="C755" s="85">
        <f t="shared" si="190"/>
        <v>0</v>
      </c>
      <c r="D755" s="89">
        <f t="shared" si="191"/>
        <v>0</v>
      </c>
      <c r="E755" s="53" t="str">
        <f t="shared" si="192"/>
        <v>1</v>
      </c>
      <c r="F755" s="62">
        <f t="shared" si="193"/>
        <v>-154</v>
      </c>
      <c r="G755" s="53" t="str">
        <f t="shared" si="194"/>
        <v>0</v>
      </c>
      <c r="H755" s="62">
        <f t="shared" si="195"/>
        <v>-36</v>
      </c>
      <c r="I755" s="53" t="str">
        <f t="shared" si="196"/>
        <v>0</v>
      </c>
      <c r="J755" s="62">
        <f t="shared" si="197"/>
        <v>89.790123456790127</v>
      </c>
      <c r="K755" s="53" t="str">
        <f t="shared" si="198"/>
        <v>0</v>
      </c>
      <c r="L755" s="62">
        <f t="shared" si="199"/>
        <v>81.352941176470594</v>
      </c>
      <c r="M755" s="66" t="str">
        <f t="shared" si="200"/>
        <v>0</v>
      </c>
      <c r="N755" s="69">
        <f t="shared" si="201"/>
        <v>0</v>
      </c>
      <c r="O755" s="70">
        <v>260</v>
      </c>
      <c r="P755" s="3"/>
      <c r="Q755" s="64" t="str">
        <f t="shared" si="0"/>
        <v>1</v>
      </c>
      <c r="R755" s="64">
        <f t="shared" si="1"/>
        <v>1</v>
      </c>
      <c r="S755" s="64" t="str">
        <f t="shared" si="2"/>
        <v>0</v>
      </c>
      <c r="T755" s="64">
        <f t="shared" si="3"/>
        <v>0</v>
      </c>
      <c r="U755" s="64" t="str">
        <f t="shared" si="4"/>
        <v>0</v>
      </c>
      <c r="V755" s="64">
        <f t="shared" si="5"/>
        <v>0</v>
      </c>
      <c r="W755" s="64" t="str">
        <f t="shared" si="6"/>
        <v>0</v>
      </c>
      <c r="X755" s="64">
        <f t="shared" si="7"/>
        <v>0</v>
      </c>
      <c r="Y755" s="64" t="str">
        <f t="shared" si="8"/>
        <v>0</v>
      </c>
      <c r="Z755" s="64">
        <f t="shared" si="9"/>
        <v>0</v>
      </c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15.75" customHeight="1">
      <c r="A756" s="90">
        <v>43873.958492013888</v>
      </c>
      <c r="B756" s="74">
        <f>Parâmetros!G745*0.04*46.0055</f>
        <v>0</v>
      </c>
      <c r="C756" s="91">
        <f t="shared" si="190"/>
        <v>0</v>
      </c>
      <c r="D756" s="92">
        <f t="shared" si="191"/>
        <v>0</v>
      </c>
      <c r="E756" s="80" t="str">
        <f t="shared" si="192"/>
        <v>1</v>
      </c>
      <c r="F756" s="93">
        <f t="shared" si="193"/>
        <v>-154</v>
      </c>
      <c r="G756" s="80" t="str">
        <f t="shared" si="194"/>
        <v>0</v>
      </c>
      <c r="H756" s="93">
        <f t="shared" si="195"/>
        <v>-36</v>
      </c>
      <c r="I756" s="80" t="str">
        <f t="shared" si="196"/>
        <v>0</v>
      </c>
      <c r="J756" s="93">
        <f t="shared" si="197"/>
        <v>89.790123456790127</v>
      </c>
      <c r="K756" s="80" t="str">
        <f t="shared" si="198"/>
        <v>0</v>
      </c>
      <c r="L756" s="93">
        <f t="shared" si="199"/>
        <v>81.352941176470594</v>
      </c>
      <c r="M756" s="79" t="str">
        <f t="shared" si="200"/>
        <v>0</v>
      </c>
      <c r="N756" s="84">
        <f t="shared" si="201"/>
        <v>0</v>
      </c>
      <c r="O756" s="74">
        <v>260</v>
      </c>
      <c r="P756" s="3"/>
      <c r="Q756" s="64" t="str">
        <f t="shared" si="0"/>
        <v>1</v>
      </c>
      <c r="R756" s="64">
        <f t="shared" si="1"/>
        <v>1</v>
      </c>
      <c r="S756" s="64" t="str">
        <f t="shared" si="2"/>
        <v>0</v>
      </c>
      <c r="T756" s="64">
        <f t="shared" si="3"/>
        <v>0</v>
      </c>
      <c r="U756" s="64" t="str">
        <f t="shared" si="4"/>
        <v>0</v>
      </c>
      <c r="V756" s="64">
        <f t="shared" si="5"/>
        <v>0</v>
      </c>
      <c r="W756" s="64" t="str">
        <f t="shared" si="6"/>
        <v>0</v>
      </c>
      <c r="X756" s="64">
        <f t="shared" si="7"/>
        <v>0</v>
      </c>
      <c r="Y756" s="64" t="str">
        <f t="shared" si="8"/>
        <v>0</v>
      </c>
      <c r="Z756" s="64">
        <f t="shared" si="9"/>
        <v>0</v>
      </c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15.75" customHeight="1">
      <c r="A757" s="81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76"/>
      <c r="O757" s="53"/>
      <c r="P757" s="3"/>
      <c r="Q757" s="53"/>
      <c r="R757" s="64"/>
      <c r="S757" s="64"/>
      <c r="T757" s="64"/>
      <c r="U757" s="64"/>
      <c r="V757" s="64"/>
      <c r="W757" s="64"/>
      <c r="X757" s="64"/>
      <c r="Y757" s="64"/>
      <c r="Z757" s="64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15.75" customHeight="1">
      <c r="A758" s="53"/>
      <c r="B758" s="5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5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15.75" customHeight="1">
      <c r="A759" s="53"/>
      <c r="B759" s="5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53"/>
      <c r="P759" s="3"/>
      <c r="Q759" s="64"/>
      <c r="R759" s="64">
        <f>SUM(R13:R756)</f>
        <v>744</v>
      </c>
      <c r="S759" s="53"/>
      <c r="T759" s="64">
        <f>SUM(T13:T756)</f>
        <v>0</v>
      </c>
      <c r="U759" s="3"/>
      <c r="V759" s="64">
        <f>SUM(V13:V756)</f>
        <v>0</v>
      </c>
      <c r="W759" s="3"/>
      <c r="X759" s="64">
        <f>SUM(X13:X756)</f>
        <v>0</v>
      </c>
      <c r="Y759" s="3"/>
      <c r="Z759" s="64">
        <f>SUM(Z13:Z756)</f>
        <v>0</v>
      </c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15.75" customHeight="1">
      <c r="A760" s="53"/>
      <c r="B760" s="5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5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15.75" customHeight="1">
      <c r="A761" s="53"/>
      <c r="B761" s="5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5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15.75" customHeight="1">
      <c r="A762" s="53"/>
      <c r="B762" s="5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5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15.75" customHeight="1">
      <c r="A763" s="53"/>
      <c r="B763" s="5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5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15.75" customHeight="1">
      <c r="A764" s="53"/>
      <c r="B764" s="5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5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15.75" customHeight="1">
      <c r="A765" s="53"/>
      <c r="B765" s="5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5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15.75" customHeight="1">
      <c r="A766" s="53"/>
      <c r="B766" s="5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5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15.75" customHeight="1">
      <c r="A767" s="53"/>
      <c r="B767" s="5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53"/>
      <c r="P767" s="3"/>
    </row>
    <row r="768" spans="1:39" ht="15.75" customHeight="1">
      <c r="A768" s="53"/>
      <c r="B768" s="5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53"/>
      <c r="P768" s="3"/>
    </row>
    <row r="769" spans="1:39" ht="15.75" customHeight="1">
      <c r="A769" s="53"/>
      <c r="B769" s="5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5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15.75" customHeight="1">
      <c r="A770" s="53"/>
      <c r="B770" s="5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5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15.75" customHeight="1">
      <c r="A771" s="53"/>
      <c r="B771" s="5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5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15.75" customHeight="1">
      <c r="A772" s="53"/>
      <c r="B772" s="5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5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15.75" customHeight="1">
      <c r="A773" s="53"/>
      <c r="B773" s="5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5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15.75" customHeight="1">
      <c r="A774" s="53"/>
      <c r="B774" s="5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5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15.75" customHeight="1">
      <c r="A775" s="53"/>
      <c r="B775" s="5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5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15.75" customHeight="1">
      <c r="A776" s="53"/>
      <c r="B776" s="5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5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15.75" customHeight="1">
      <c r="A777" s="53"/>
      <c r="B777" s="5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5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15.75" customHeight="1">
      <c r="A778" s="53"/>
      <c r="B778" s="5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5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15.75" customHeight="1">
      <c r="A779" s="53"/>
      <c r="B779" s="5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5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15.75" customHeight="1">
      <c r="A780" s="53"/>
      <c r="B780" s="5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5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15.75" customHeight="1">
      <c r="A781" s="53"/>
      <c r="B781" s="5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5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15.75" customHeight="1">
      <c r="A782" s="53"/>
      <c r="B782" s="5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5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15.75" customHeight="1">
      <c r="A783" s="53"/>
      <c r="B783" s="5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5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15.75" customHeight="1">
      <c r="A784" s="53"/>
      <c r="B784" s="5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5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15.75" customHeight="1">
      <c r="A785" s="53"/>
      <c r="B785" s="5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5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15.75" customHeight="1">
      <c r="A786" s="53"/>
      <c r="B786" s="5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5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15.75" customHeight="1">
      <c r="A787" s="53"/>
      <c r="B787" s="5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5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15.75" customHeight="1">
      <c r="A788" s="53"/>
      <c r="B788" s="5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5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15.75" customHeight="1">
      <c r="A789" s="53"/>
      <c r="B789" s="5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5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15.75" customHeight="1">
      <c r="A790" s="53"/>
      <c r="B790" s="5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5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15.75" customHeight="1">
      <c r="A791" s="53"/>
      <c r="B791" s="5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5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15.75" customHeight="1">
      <c r="A792" s="53"/>
      <c r="B792" s="5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5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15.75" customHeight="1">
      <c r="A793" s="53"/>
      <c r="B793" s="5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5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15.75" customHeight="1">
      <c r="A794" s="53"/>
      <c r="B794" s="5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5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15.75" customHeight="1">
      <c r="A795" s="53"/>
      <c r="B795" s="5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5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15.75" customHeight="1">
      <c r="A796" s="53"/>
      <c r="B796" s="5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5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15.75" customHeight="1">
      <c r="A797" s="53"/>
      <c r="B797" s="5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5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15.75" customHeight="1">
      <c r="A798" s="53"/>
      <c r="B798" s="5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5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15.75" customHeight="1">
      <c r="A799" s="53"/>
      <c r="B799" s="5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5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15.75" customHeight="1">
      <c r="A800" s="53"/>
      <c r="B800" s="5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5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15.75" customHeight="1">
      <c r="A801" s="53"/>
      <c r="B801" s="5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5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15.75" customHeight="1">
      <c r="A802" s="53"/>
      <c r="B802" s="5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5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15.75" customHeight="1">
      <c r="A803" s="53"/>
      <c r="B803" s="5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5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15.75" customHeight="1">
      <c r="A804" s="53"/>
      <c r="B804" s="5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5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15.75" customHeight="1">
      <c r="A805" s="53"/>
      <c r="B805" s="5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5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15.75" customHeight="1">
      <c r="A806" s="53"/>
      <c r="B806" s="5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5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15.75" customHeight="1">
      <c r="A807" s="53"/>
      <c r="B807" s="5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5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15.75" customHeight="1">
      <c r="A808" s="53"/>
      <c r="B808" s="5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5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15.75" customHeight="1">
      <c r="A809" s="53"/>
      <c r="B809" s="5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5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15.75" customHeight="1">
      <c r="A810" s="53"/>
      <c r="B810" s="5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5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15.75" customHeight="1">
      <c r="A811" s="53"/>
      <c r="B811" s="5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5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15.75" customHeight="1">
      <c r="A812" s="53"/>
      <c r="B812" s="5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5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15.75" customHeight="1">
      <c r="A813" s="53"/>
      <c r="B813" s="5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5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15.75" customHeight="1">
      <c r="A814" s="53"/>
      <c r="B814" s="5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5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15.75" customHeight="1">
      <c r="A815" s="53"/>
      <c r="B815" s="5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5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15.75" customHeight="1">
      <c r="A816" s="53"/>
      <c r="B816" s="5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5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15.75" customHeight="1">
      <c r="A817" s="53"/>
      <c r="B817" s="5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5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15.75" customHeight="1">
      <c r="A818" s="53"/>
      <c r="B818" s="5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5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15.75" customHeight="1">
      <c r="A819" s="53"/>
      <c r="B819" s="5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5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15.75" customHeight="1">
      <c r="A820" s="53"/>
      <c r="B820" s="5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5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15.75" customHeight="1">
      <c r="A821" s="53"/>
      <c r="B821" s="5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5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15.75" customHeight="1">
      <c r="A822" s="53"/>
      <c r="B822" s="5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5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15.75" customHeight="1">
      <c r="A823" s="53"/>
      <c r="B823" s="5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5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15.75" customHeight="1">
      <c r="A824" s="53"/>
      <c r="B824" s="5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5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15.75" customHeight="1">
      <c r="A825" s="53"/>
      <c r="B825" s="5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5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15.75" customHeight="1">
      <c r="A826" s="53"/>
      <c r="B826" s="5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5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15.75" customHeight="1">
      <c r="A827" s="53"/>
      <c r="B827" s="5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5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15.75" customHeight="1">
      <c r="A828" s="53"/>
      <c r="B828" s="5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5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15.75" customHeight="1">
      <c r="A829" s="53"/>
      <c r="B829" s="5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5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15.75" customHeight="1">
      <c r="A830" s="53"/>
      <c r="B830" s="5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5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15.75" customHeight="1">
      <c r="A831" s="53"/>
      <c r="B831" s="5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5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15.75" customHeight="1">
      <c r="A832" s="53"/>
      <c r="B832" s="5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5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15.75" customHeight="1">
      <c r="A833" s="53"/>
      <c r="B833" s="5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5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15.75" customHeight="1">
      <c r="A834" s="53"/>
      <c r="B834" s="5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5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15.75" customHeight="1">
      <c r="A835" s="53"/>
      <c r="B835" s="5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5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15.75" customHeight="1">
      <c r="A836" s="53"/>
      <c r="B836" s="5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5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15.75" customHeight="1">
      <c r="A837" s="53"/>
      <c r="B837" s="5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5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15.75" customHeight="1">
      <c r="A838" s="53"/>
      <c r="B838" s="5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5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15.75" customHeight="1">
      <c r="A839" s="53"/>
      <c r="B839" s="5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5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15.75" customHeight="1">
      <c r="A840" s="53"/>
      <c r="B840" s="5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5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15.75" customHeight="1">
      <c r="A841" s="53"/>
      <c r="B841" s="5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5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15.75" customHeight="1">
      <c r="A842" s="53"/>
      <c r="B842" s="5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5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15.75" customHeight="1">
      <c r="A843" s="53"/>
      <c r="B843" s="5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5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15.75" customHeight="1">
      <c r="A844" s="53"/>
      <c r="B844" s="5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5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15.75" customHeight="1">
      <c r="A845" s="53"/>
      <c r="B845" s="5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5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15.75" customHeight="1">
      <c r="A846" s="53"/>
      <c r="B846" s="5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5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15.75" customHeight="1">
      <c r="A847" s="53"/>
      <c r="B847" s="5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5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15.75" customHeight="1">
      <c r="A848" s="53"/>
      <c r="B848" s="5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5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15.75" customHeight="1">
      <c r="A849" s="53"/>
      <c r="B849" s="5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5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15.75" customHeight="1">
      <c r="A850" s="53"/>
      <c r="B850" s="5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5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15.75" customHeight="1">
      <c r="A851" s="53"/>
      <c r="B851" s="5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5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15.75" customHeight="1">
      <c r="A852" s="53"/>
      <c r="B852" s="5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5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15.75" customHeight="1">
      <c r="A853" s="53"/>
      <c r="B853" s="5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5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15.75" customHeight="1">
      <c r="A854" s="53"/>
      <c r="B854" s="5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5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15.75" customHeight="1">
      <c r="A855" s="53"/>
      <c r="B855" s="5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5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15.75" customHeight="1">
      <c r="A856" s="53"/>
      <c r="B856" s="5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5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15.75" customHeight="1">
      <c r="A857" s="53"/>
      <c r="B857" s="5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5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15.75" customHeight="1">
      <c r="A858" s="53"/>
      <c r="B858" s="5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5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15.75" customHeight="1">
      <c r="A859" s="53"/>
      <c r="B859" s="5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5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15.75" customHeight="1">
      <c r="A860" s="53"/>
      <c r="B860" s="5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5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15.75" customHeight="1">
      <c r="A861" s="53"/>
      <c r="B861" s="5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5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15.75" customHeight="1">
      <c r="A862" s="53"/>
      <c r="B862" s="5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5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15.75" customHeight="1">
      <c r="A863" s="53"/>
      <c r="B863" s="5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5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15.75" customHeight="1">
      <c r="A864" s="53"/>
      <c r="B864" s="5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5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15.75" customHeight="1">
      <c r="A865" s="53"/>
      <c r="B865" s="5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5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15.75" customHeight="1">
      <c r="A866" s="53"/>
      <c r="B866" s="5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5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15.75" customHeight="1">
      <c r="A867" s="53"/>
      <c r="B867" s="5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5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15.75" customHeight="1">
      <c r="A868" s="53"/>
      <c r="B868" s="5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5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15.75" customHeight="1">
      <c r="A869" s="53"/>
      <c r="B869" s="5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5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15.75" customHeight="1">
      <c r="A870" s="53"/>
      <c r="B870" s="5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5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15.75" customHeight="1">
      <c r="A871" s="53"/>
      <c r="B871" s="5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5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15.75" customHeight="1">
      <c r="A872" s="53"/>
      <c r="B872" s="5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5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15.75" customHeight="1">
      <c r="A873" s="53"/>
      <c r="B873" s="5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5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15.75" customHeight="1">
      <c r="A874" s="53"/>
      <c r="B874" s="5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5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15.75" customHeight="1">
      <c r="A875" s="53"/>
      <c r="B875" s="5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5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15.75" customHeight="1">
      <c r="A876" s="53"/>
      <c r="B876" s="5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5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15.75" customHeight="1">
      <c r="A877" s="5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5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15.75" customHeight="1">
      <c r="A878" s="5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5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15.75" customHeight="1">
      <c r="A879" s="5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5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15.75" customHeight="1">
      <c r="A880" s="5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5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15.75" customHeight="1">
      <c r="A881" s="5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5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15.75" customHeight="1">
      <c r="A882" s="5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5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15.75" customHeight="1">
      <c r="A883" s="5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5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15.75" customHeight="1">
      <c r="A884" s="5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5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15.75" customHeight="1">
      <c r="A885" s="5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5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15.75" customHeight="1">
      <c r="A886" s="5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5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  <row r="887" spans="1:39" ht="15.75" customHeight="1">
      <c r="A887" s="5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53"/>
      <c r="P887" s="3"/>
    </row>
    <row r="888" spans="1:39" ht="15.75" customHeight="1">
      <c r="A888" s="5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53"/>
      <c r="P888" s="3"/>
    </row>
    <row r="889" spans="1:39" ht="15.75" customHeight="1">
      <c r="A889" s="5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53"/>
      <c r="P889" s="3"/>
    </row>
    <row r="890" spans="1:39" ht="15.75" customHeight="1">
      <c r="A890" s="5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53"/>
      <c r="P890" s="3"/>
    </row>
    <row r="891" spans="1:39" ht="15.75" customHeight="1">
      <c r="A891" s="5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53"/>
      <c r="P891" s="3"/>
    </row>
    <row r="892" spans="1:39" ht="15.75" customHeight="1">
      <c r="A892" s="5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53"/>
      <c r="P892" s="3"/>
    </row>
    <row r="893" spans="1:39" ht="15.75" customHeight="1">
      <c r="A893" s="5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53"/>
      <c r="P893" s="3"/>
    </row>
    <row r="894" spans="1:39" ht="15.75" customHeight="1">
      <c r="A894" s="5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53"/>
      <c r="P894" s="3"/>
    </row>
    <row r="895" spans="1:39" ht="15.75" customHeight="1">
      <c r="A895" s="5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53"/>
      <c r="P895" s="3"/>
    </row>
    <row r="896" spans="1:39" ht="15.75" customHeight="1">
      <c r="A896" s="5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53"/>
      <c r="P896" s="3"/>
    </row>
    <row r="897" spans="1:16" ht="15.75" customHeight="1">
      <c r="A897" s="5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53"/>
      <c r="P897" s="3"/>
    </row>
    <row r="898" spans="1:16" ht="15.75" customHeight="1">
      <c r="A898" s="5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53"/>
      <c r="P898" s="3"/>
    </row>
    <row r="899" spans="1:16" ht="15.75" customHeight="1">
      <c r="A899" s="5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53"/>
      <c r="P899" s="3"/>
    </row>
    <row r="900" spans="1:16" ht="15.75" customHeight="1">
      <c r="A900" s="5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53"/>
      <c r="P900" s="3"/>
    </row>
    <row r="901" spans="1:16" ht="15.75" customHeight="1">
      <c r="A901" s="5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53"/>
      <c r="P901" s="3"/>
    </row>
    <row r="902" spans="1:16" ht="15.75" customHeight="1">
      <c r="A902" s="5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53"/>
      <c r="P902" s="3"/>
    </row>
    <row r="903" spans="1:16" ht="15.75" customHeight="1">
      <c r="A903" s="5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53"/>
      <c r="P903" s="3"/>
    </row>
    <row r="904" spans="1:16" ht="15.75" customHeight="1">
      <c r="A904" s="5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53"/>
      <c r="P904" s="3"/>
    </row>
    <row r="905" spans="1:16" ht="15.75" customHeight="1">
      <c r="A905" s="5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53"/>
      <c r="P905" s="3"/>
    </row>
    <row r="906" spans="1:16" ht="15.75" customHeight="1">
      <c r="A906" s="5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53"/>
      <c r="P906" s="3"/>
    </row>
    <row r="907" spans="1:16" ht="15.75" customHeight="1">
      <c r="A907" s="5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53"/>
      <c r="P907" s="3"/>
    </row>
    <row r="908" spans="1:16" ht="15.75" customHeight="1">
      <c r="A908" s="5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53"/>
      <c r="P908" s="3"/>
    </row>
    <row r="909" spans="1:16" ht="15.75" customHeight="1">
      <c r="A909" s="5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53"/>
      <c r="P909" s="3"/>
    </row>
    <row r="910" spans="1:16" ht="15.75" customHeight="1">
      <c r="A910" s="5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53"/>
      <c r="P910" s="3"/>
    </row>
    <row r="911" spans="1:16" ht="15.75" customHeight="1">
      <c r="A911" s="5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53"/>
      <c r="P911" s="3"/>
    </row>
    <row r="912" spans="1:16" ht="15.75" customHeight="1">
      <c r="A912" s="5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53"/>
      <c r="P912" s="3"/>
    </row>
    <row r="913" spans="1:16" ht="15.75" customHeight="1">
      <c r="A913" s="5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53"/>
      <c r="P913" s="3"/>
    </row>
    <row r="914" spans="1:16" ht="15.75" customHeight="1">
      <c r="A914" s="5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53"/>
      <c r="P914" s="3"/>
    </row>
    <row r="915" spans="1:16" ht="15.75" customHeight="1">
      <c r="A915" s="5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53"/>
      <c r="P915" s="3"/>
    </row>
    <row r="916" spans="1:16" ht="15.75" customHeight="1">
      <c r="A916" s="5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53"/>
      <c r="P916" s="3"/>
    </row>
    <row r="917" spans="1:16" ht="15.75" customHeight="1">
      <c r="A917" s="5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53"/>
      <c r="P917" s="3"/>
    </row>
    <row r="918" spans="1:16" ht="15.75" customHeight="1">
      <c r="A918" s="5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53"/>
      <c r="P918" s="3"/>
    </row>
    <row r="919" spans="1:16" ht="15.75" customHeight="1">
      <c r="A919" s="5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53"/>
      <c r="P919" s="3"/>
    </row>
    <row r="920" spans="1:16" ht="15.75" customHeight="1">
      <c r="A920" s="5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53"/>
      <c r="P920" s="3"/>
    </row>
    <row r="921" spans="1:16" ht="15.75" customHeight="1">
      <c r="A921" s="5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53"/>
      <c r="P921" s="3"/>
    </row>
    <row r="922" spans="1:16" ht="15.75" customHeight="1">
      <c r="A922" s="5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53"/>
      <c r="P922" s="3"/>
    </row>
    <row r="923" spans="1:16" ht="15.75" customHeight="1">
      <c r="A923" s="5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53"/>
      <c r="P923" s="3"/>
    </row>
    <row r="924" spans="1:16" ht="15.75" customHeight="1">
      <c r="A924" s="5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53"/>
      <c r="P924" s="3"/>
    </row>
    <row r="925" spans="1:16" ht="15.75" customHeight="1">
      <c r="A925" s="5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53"/>
      <c r="P925" s="3"/>
    </row>
    <row r="926" spans="1:16" ht="15.75" customHeight="1">
      <c r="A926" s="5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53"/>
      <c r="P926" s="3"/>
    </row>
    <row r="927" spans="1:16" ht="15.75" customHeight="1">
      <c r="A927" s="5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53"/>
      <c r="P927" s="3"/>
    </row>
    <row r="928" spans="1:16" ht="15.75" customHeight="1">
      <c r="A928" s="5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53"/>
      <c r="P928" s="3"/>
    </row>
    <row r="929" spans="1:16" ht="15.75" customHeight="1">
      <c r="A929" s="5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53"/>
      <c r="P929" s="3"/>
    </row>
    <row r="930" spans="1:16" ht="15.75" customHeight="1">
      <c r="A930" s="5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53"/>
      <c r="P930" s="3"/>
    </row>
    <row r="931" spans="1:16" ht="15.75" customHeight="1">
      <c r="A931" s="5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53"/>
      <c r="P931" s="3"/>
    </row>
    <row r="932" spans="1:16" ht="15.75" customHeight="1">
      <c r="A932" s="5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53"/>
      <c r="P932" s="3"/>
    </row>
    <row r="933" spans="1:16" ht="15.75" customHeight="1">
      <c r="A933" s="5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53"/>
      <c r="P933" s="3"/>
    </row>
    <row r="934" spans="1:16" ht="15.75" customHeight="1">
      <c r="A934" s="5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53"/>
      <c r="P934" s="3"/>
    </row>
    <row r="935" spans="1:16" ht="15.75" customHeight="1">
      <c r="A935" s="5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53"/>
      <c r="P935" s="3"/>
    </row>
    <row r="936" spans="1:16" ht="15.75" customHeight="1">
      <c r="A936" s="5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53"/>
      <c r="P936" s="3"/>
    </row>
    <row r="937" spans="1:16" ht="15.75" customHeight="1">
      <c r="A937" s="5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53"/>
      <c r="P937" s="3"/>
    </row>
    <row r="938" spans="1:16" ht="15.75" customHeight="1">
      <c r="A938" s="5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53"/>
      <c r="P938" s="3"/>
    </row>
    <row r="939" spans="1:16" ht="15.75" customHeight="1">
      <c r="A939" s="5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53"/>
      <c r="P939" s="3"/>
    </row>
    <row r="940" spans="1:16" ht="15.75" customHeight="1">
      <c r="A940" s="5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53"/>
      <c r="P940" s="3"/>
    </row>
    <row r="941" spans="1:16" ht="15.75" customHeight="1">
      <c r="A941" s="5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53"/>
      <c r="P941" s="3"/>
    </row>
    <row r="942" spans="1:16" ht="15.75" customHeight="1">
      <c r="A942" s="5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53"/>
      <c r="P942" s="3"/>
    </row>
    <row r="943" spans="1:16" ht="15.75" customHeight="1">
      <c r="A943" s="5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53"/>
      <c r="P943" s="3"/>
    </row>
    <row r="944" spans="1:16" ht="15.75" customHeight="1">
      <c r="A944" s="5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53"/>
      <c r="P944" s="3"/>
    </row>
    <row r="945" spans="1:16" ht="15.75" customHeight="1">
      <c r="A945" s="5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53"/>
      <c r="P945" s="3"/>
    </row>
    <row r="946" spans="1:16" ht="15.75" customHeight="1">
      <c r="A946" s="5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53"/>
      <c r="P946" s="3"/>
    </row>
    <row r="947" spans="1:16" ht="15.75" customHeight="1">
      <c r="A947" s="5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53"/>
      <c r="P947" s="3"/>
    </row>
    <row r="948" spans="1:16" ht="15.75" customHeight="1">
      <c r="A948" s="5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53"/>
      <c r="P948" s="3"/>
    </row>
    <row r="949" spans="1:16" ht="15.75" customHeight="1">
      <c r="A949" s="5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53"/>
      <c r="P949" s="3"/>
    </row>
    <row r="950" spans="1:16" ht="15.75" customHeight="1">
      <c r="A950" s="5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53"/>
      <c r="P950" s="3"/>
    </row>
    <row r="951" spans="1:16" ht="15.75" customHeight="1">
      <c r="A951" s="5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53"/>
      <c r="P951" s="3"/>
    </row>
    <row r="952" spans="1:16" ht="15.75" customHeight="1">
      <c r="A952" s="5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53"/>
      <c r="P952" s="3"/>
    </row>
    <row r="953" spans="1:16" ht="15.75" customHeight="1">
      <c r="A953" s="5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53"/>
      <c r="P953" s="3"/>
    </row>
    <row r="954" spans="1:16" ht="15.75" customHeight="1">
      <c r="A954" s="5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53"/>
      <c r="P954" s="3"/>
    </row>
    <row r="955" spans="1:16" ht="15.75" customHeight="1">
      <c r="A955" s="5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53"/>
      <c r="P955" s="3"/>
    </row>
    <row r="956" spans="1:16" ht="15.75" customHeight="1">
      <c r="A956" s="5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53"/>
      <c r="P956" s="3"/>
    </row>
    <row r="957" spans="1:16" ht="15.75" customHeight="1">
      <c r="A957" s="5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53"/>
      <c r="P957" s="3"/>
    </row>
    <row r="958" spans="1:16" ht="15.75" customHeight="1">
      <c r="A958" s="5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53"/>
      <c r="P958" s="3"/>
    </row>
    <row r="959" spans="1:16" ht="15.75" customHeight="1">
      <c r="A959" s="5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53"/>
      <c r="P959" s="3"/>
    </row>
  </sheetData>
  <mergeCells count="11">
    <mergeCell ref="N10:N11"/>
    <mergeCell ref="O10:O12"/>
    <mergeCell ref="AB14:AL19"/>
    <mergeCell ref="AB21:AL21"/>
    <mergeCell ref="A1:AM1"/>
    <mergeCell ref="AB2:AH2"/>
    <mergeCell ref="AI2:AJ2"/>
    <mergeCell ref="R8:Z11"/>
    <mergeCell ref="A10:A12"/>
    <mergeCell ref="B10:B11"/>
    <mergeCell ref="C10:C11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AM886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2" width="15.42578125" customWidth="1"/>
    <col min="3" max="3" width="17.28515625" customWidth="1"/>
    <col min="4" max="4" width="13.5703125" hidden="1" customWidth="1"/>
    <col min="5" max="5" width="15" hidden="1" customWidth="1"/>
    <col min="6" max="6" width="12" hidden="1" customWidth="1"/>
    <col min="7" max="7" width="11" hidden="1" customWidth="1"/>
    <col min="8" max="11" width="9.140625" hidden="1" customWidth="1"/>
    <col min="12" max="12" width="12.85546875" hidden="1" customWidth="1"/>
    <col min="13" max="13" width="9.140625" hidden="1" customWidth="1"/>
    <col min="14" max="14" width="12.85546875" customWidth="1"/>
    <col min="15" max="15" width="20.85546875" customWidth="1"/>
    <col min="16" max="20" width="9.140625" hidden="1" customWidth="1"/>
    <col min="21" max="22" width="12.5703125" hidden="1" customWidth="1"/>
    <col min="23" max="23" width="15.5703125" hidden="1" customWidth="1"/>
    <col min="24" max="24" width="11.140625" hidden="1" customWidth="1"/>
    <col min="25" max="26" width="9.140625" hidden="1" customWidth="1"/>
    <col min="27" max="27" width="3.42578125" customWidth="1"/>
    <col min="28" max="28" width="9.140625" customWidth="1"/>
    <col min="29" max="29" width="4.140625" customWidth="1"/>
    <col min="30" max="30" width="8.85546875" customWidth="1"/>
    <col min="31" max="31" width="4.7109375" customWidth="1"/>
    <col min="32" max="32" width="13.5703125" customWidth="1"/>
    <col min="33" max="33" width="5.5703125" customWidth="1"/>
    <col min="34" max="34" width="8.42578125" customWidth="1"/>
    <col min="35" max="35" width="5.140625" customWidth="1"/>
    <col min="36" max="36" width="8.85546875" customWidth="1"/>
    <col min="37" max="37" width="5" customWidth="1"/>
    <col min="38" max="38" width="8.85546875" customWidth="1"/>
    <col min="39" max="39" width="7.7109375" customWidth="1"/>
  </cols>
  <sheetData>
    <row r="1" spans="1:39" ht="45" customHeight="1">
      <c r="A1" s="140" t="s">
        <v>274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39">
      <c r="A2" s="4" t="s">
        <v>275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AB2" s="141" t="s">
        <v>276</v>
      </c>
      <c r="AC2" s="116"/>
      <c r="AD2" s="116"/>
      <c r="AE2" s="116"/>
      <c r="AF2" s="116"/>
      <c r="AG2" s="116"/>
      <c r="AH2" s="117"/>
      <c r="AI2" s="115">
        <v>31</v>
      </c>
      <c r="AJ2" s="117"/>
      <c r="AK2" s="3"/>
      <c r="AL2" s="3"/>
    </row>
    <row r="3" spans="1:39" hidden="1">
      <c r="A3" s="49"/>
      <c r="B3" s="50" t="s">
        <v>231</v>
      </c>
      <c r="C3" s="50" t="s">
        <v>248</v>
      </c>
      <c r="D3" s="50" t="s">
        <v>249</v>
      </c>
      <c r="E3" s="50" t="s">
        <v>250</v>
      </c>
      <c r="F3" s="50" t="s">
        <v>258</v>
      </c>
      <c r="G3" s="3"/>
      <c r="H3" s="3"/>
      <c r="I3" s="3"/>
      <c r="J3" s="3"/>
      <c r="K3" s="3"/>
      <c r="L3" s="3"/>
      <c r="M3" s="3"/>
      <c r="N3" s="3"/>
      <c r="O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9" ht="15" hidden="1" customHeight="1">
      <c r="A4" s="49" t="s">
        <v>236</v>
      </c>
      <c r="B4" s="51">
        <v>0</v>
      </c>
      <c r="C4" s="51">
        <v>20</v>
      </c>
      <c r="D4" s="51">
        <v>40</v>
      </c>
      <c r="E4" s="51">
        <v>365</v>
      </c>
      <c r="F4" s="51">
        <v>800</v>
      </c>
      <c r="G4" s="3"/>
      <c r="H4" s="3"/>
      <c r="I4" s="3"/>
      <c r="J4" s="3"/>
      <c r="K4" s="3"/>
      <c r="L4" s="3"/>
      <c r="M4" s="3"/>
      <c r="N4" s="3"/>
      <c r="O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9" ht="15" hidden="1" customHeight="1">
      <c r="A5" s="49" t="s">
        <v>237</v>
      </c>
      <c r="B5" s="51">
        <v>20</v>
      </c>
      <c r="C5" s="51">
        <v>40</v>
      </c>
      <c r="D5" s="51">
        <v>365</v>
      </c>
      <c r="E5" s="51">
        <v>800</v>
      </c>
      <c r="F5" s="51">
        <v>2100</v>
      </c>
      <c r="G5" s="3"/>
      <c r="H5" s="3"/>
      <c r="I5" s="3"/>
      <c r="J5" s="3"/>
      <c r="K5" s="3"/>
      <c r="L5" s="3"/>
      <c r="M5" s="3"/>
      <c r="N5" s="3"/>
      <c r="O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9" ht="15" hidden="1" customHeight="1">
      <c r="A6" s="49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9" ht="15" hidden="1" customHeight="1">
      <c r="A7" s="49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9" ht="15" customHeight="1">
      <c r="A8" s="4" t="s">
        <v>277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52"/>
      <c r="R8" s="128" t="s">
        <v>241</v>
      </c>
      <c r="S8" s="114"/>
      <c r="T8" s="114"/>
      <c r="U8" s="114"/>
      <c r="V8" s="114"/>
      <c r="W8" s="114"/>
      <c r="X8" s="114"/>
      <c r="Y8" s="114"/>
      <c r="Z8" s="11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52"/>
      <c r="R9" s="114"/>
      <c r="S9" s="114"/>
      <c r="T9" s="114"/>
      <c r="U9" s="114"/>
      <c r="V9" s="114"/>
      <c r="W9" s="114"/>
      <c r="X9" s="114"/>
      <c r="Y9" s="114"/>
      <c r="Z9" s="114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5" customHeight="1">
      <c r="A10" s="142" t="s">
        <v>242</v>
      </c>
      <c r="B10" s="144" t="s">
        <v>243</v>
      </c>
      <c r="C10" s="144" t="s">
        <v>278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129" t="s">
        <v>246</v>
      </c>
      <c r="O10" s="144" t="s">
        <v>279</v>
      </c>
      <c r="P10" s="3"/>
      <c r="Q10" s="52"/>
      <c r="R10" s="114"/>
      <c r="S10" s="114"/>
      <c r="T10" s="114"/>
      <c r="U10" s="114"/>
      <c r="V10" s="114"/>
      <c r="W10" s="114"/>
      <c r="X10" s="114"/>
      <c r="Y10" s="114"/>
      <c r="Z10" s="114"/>
      <c r="AA10" s="3"/>
      <c r="AB10" s="2" t="s">
        <v>231</v>
      </c>
      <c r="AC10" s="53"/>
      <c r="AD10" s="2" t="s">
        <v>232</v>
      </c>
      <c r="AE10" s="53"/>
      <c r="AF10" s="2" t="s">
        <v>233</v>
      </c>
      <c r="AG10" s="53"/>
      <c r="AH10" s="2" t="s">
        <v>234</v>
      </c>
      <c r="AI10" s="53"/>
      <c r="AJ10" s="2" t="s">
        <v>235</v>
      </c>
      <c r="AK10" s="53"/>
    </row>
    <row r="11" spans="1:39">
      <c r="A11" s="143"/>
      <c r="B11" s="130"/>
      <c r="C11" s="130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130"/>
      <c r="O11" s="143"/>
      <c r="P11" s="3"/>
      <c r="Q11" s="52"/>
      <c r="R11" s="114"/>
      <c r="S11" s="114"/>
      <c r="T11" s="114"/>
      <c r="U11" s="114"/>
      <c r="V11" s="114"/>
      <c r="W11" s="114"/>
      <c r="X11" s="114"/>
      <c r="Y11" s="114"/>
      <c r="Z11" s="114"/>
      <c r="AA11" s="3"/>
      <c r="AB11" s="54">
        <f>R46/AI2</f>
        <v>1</v>
      </c>
      <c r="AC11" s="53"/>
      <c r="AD11" s="54">
        <f>T46/AI2</f>
        <v>0</v>
      </c>
      <c r="AE11" s="53"/>
      <c r="AF11" s="54">
        <f>V46/AI2</f>
        <v>0</v>
      </c>
      <c r="AG11" s="53"/>
      <c r="AH11" s="54">
        <f>X46/AI2</f>
        <v>0</v>
      </c>
      <c r="AI11" s="53"/>
      <c r="AJ11" s="54">
        <f>Z46/AI2</f>
        <v>0</v>
      </c>
      <c r="AK11" s="53"/>
      <c r="AL11" s="3"/>
      <c r="AM11" s="3"/>
    </row>
    <row r="12" spans="1:39">
      <c r="A12" s="143"/>
      <c r="B12" s="55" t="s">
        <v>251</v>
      </c>
      <c r="C12" s="55" t="s">
        <v>251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7" t="s">
        <v>252</v>
      </c>
      <c r="O12" s="130"/>
      <c r="P12" s="3"/>
      <c r="Q12" s="6" t="s">
        <v>253</v>
      </c>
      <c r="R12" s="6" t="s">
        <v>231</v>
      </c>
      <c r="S12" s="6" t="s">
        <v>254</v>
      </c>
      <c r="T12" s="6" t="s">
        <v>248</v>
      </c>
      <c r="U12" s="6" t="s">
        <v>255</v>
      </c>
      <c r="V12" s="6" t="s">
        <v>249</v>
      </c>
      <c r="W12" s="6" t="s">
        <v>256</v>
      </c>
      <c r="X12" s="6" t="s">
        <v>250</v>
      </c>
      <c r="Y12" s="6" t="s">
        <v>257</v>
      </c>
      <c r="Z12" s="6" t="s">
        <v>258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>
      <c r="A13" s="58">
        <v>43843</v>
      </c>
      <c r="B13" s="59">
        <f>Parâmetros!I2*0.04*64.0638</f>
        <v>0</v>
      </c>
      <c r="C13" s="94"/>
      <c r="D13" s="95"/>
      <c r="E13" s="81"/>
      <c r="F13" s="96"/>
      <c r="G13" s="81"/>
      <c r="H13" s="96"/>
      <c r="I13" s="81"/>
      <c r="J13" s="96"/>
      <c r="K13" s="81"/>
      <c r="L13" s="96"/>
      <c r="M13" s="59"/>
      <c r="N13" s="63"/>
      <c r="O13" s="57">
        <v>125</v>
      </c>
      <c r="P13" s="3"/>
      <c r="Q13" s="64" t="str">
        <f t="shared" ref="Q13:Q43" si="0">IF(AND(N13&lt;40.5,N13&gt;=0),"1","0")</f>
        <v>1</v>
      </c>
      <c r="R13" s="64">
        <f t="shared" ref="R13:R43" si="1">Q13*1</f>
        <v>1</v>
      </c>
      <c r="S13" s="64" t="str">
        <f t="shared" ref="S13:S43" si="2">IF(AND(N13&lt;80.5,N13&gt;=40.5),"1","0")</f>
        <v>0</v>
      </c>
      <c r="T13" s="64">
        <f t="shared" ref="T13:T43" si="3">S13*1</f>
        <v>0</v>
      </c>
      <c r="U13" s="64" t="str">
        <f t="shared" ref="U13:U43" si="4">IF(AND(N13&lt;120.5,N13&gt;=80.5),"1","0")</f>
        <v>0</v>
      </c>
      <c r="V13" s="64">
        <f t="shared" ref="V13:V43" si="5">U13*1</f>
        <v>0</v>
      </c>
      <c r="W13" s="64" t="str">
        <f t="shared" ref="W13:W43" si="6">IF(AND(N13&lt;200.5,N13&gt;=120.5),"1","0")</f>
        <v>0</v>
      </c>
      <c r="X13" s="64">
        <f t="shared" ref="X13:X43" si="7">W13*1</f>
        <v>0</v>
      </c>
      <c r="Y13" s="64" t="str">
        <f t="shared" ref="Y13:Y43" si="8">IF(AND(N13&lt;999,N13&gt;=200.5),"1","0")</f>
        <v>0</v>
      </c>
      <c r="Z13" s="64">
        <f t="shared" ref="Z13:Z43" si="9">Y13*1</f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>
      <c r="A14" s="65">
        <v>43844</v>
      </c>
      <c r="B14" s="66">
        <f>Parâmetros!I3*0.04*64.0638</f>
        <v>0</v>
      </c>
      <c r="C14" s="85">
        <f>AVERAGE(B37:B60)</f>
        <v>4.9969764000000003</v>
      </c>
      <c r="D14" s="89">
        <f t="shared" ref="D14:D43" si="10">(((C14-$B$4)/($B$5-$B$4))*($B$7-$B$6))+$B$6</f>
        <v>9.9939528000000006</v>
      </c>
      <c r="E14" s="53" t="str">
        <f t="shared" ref="E14:E43" si="11">IF(AND(D14&lt;40.02,D14&gt;=0),"1","0")</f>
        <v>1</v>
      </c>
      <c r="F14" s="62">
        <f t="shared" ref="F14:F43" si="12">(((C14-$C$4)/($C$5-$C$4))*($C$7-$C$6))+$C$6</f>
        <v>11.744103980000002</v>
      </c>
      <c r="G14" s="53" t="str">
        <f t="shared" ref="G14:G43" si="13">IF(AND(F14&lt;80.019,F14&gt;=41.01),"1","0")</f>
        <v>0</v>
      </c>
      <c r="H14" s="62">
        <f t="shared" ref="H14:H43" si="14">(((C14-$D$4)/($D$5-$D$4))*($D$7-$D$6))+$D$6</f>
        <v>76.799637168000004</v>
      </c>
      <c r="I14" s="53" t="str">
        <f t="shared" ref="I14:I43" si="15">IF(AND(H14&lt;120.001,H14&gt;81),"1","0")</f>
        <v>0</v>
      </c>
      <c r="J14" s="62">
        <f t="shared" ref="J14:J43" si="16">(((C14-$E$4)/($E$5-$E$4))*($E$7-$E$6))+$E$6</f>
        <v>55.620140541609203</v>
      </c>
      <c r="K14" s="53" t="str">
        <f t="shared" ref="K14:K43" si="17">IF(AND(J14&lt;=200,J14&gt;=121.001),"1","0")</f>
        <v>0</v>
      </c>
      <c r="L14" s="62">
        <f t="shared" ref="L14:L43" si="18">(((C14-$F$4)/($F$5-$F$4))*($F$7-$F$6))+$F$6</f>
        <v>79.914924097846153</v>
      </c>
      <c r="M14" s="66" t="str">
        <f t="shared" ref="M14:M43" si="19">IF(AND(L14&lt;999.67673,L14&gt;201),"1","0")</f>
        <v>0</v>
      </c>
      <c r="N14" s="69">
        <f t="shared" ref="N14:N43" si="20">(D14*E14)+(F14*G14)+(H14*I14)+(J14*K14)+(L14*M14)</f>
        <v>9.9939528000000006</v>
      </c>
      <c r="O14" s="70">
        <v>125</v>
      </c>
      <c r="P14" s="3"/>
      <c r="Q14" s="64" t="str">
        <f t="shared" si="0"/>
        <v>1</v>
      </c>
      <c r="R14" s="64">
        <f t="shared" si="1"/>
        <v>1</v>
      </c>
      <c r="S14" s="64" t="str">
        <f t="shared" si="2"/>
        <v>0</v>
      </c>
      <c r="T14" s="64">
        <f t="shared" si="3"/>
        <v>0</v>
      </c>
      <c r="U14" s="64" t="str">
        <f t="shared" si="4"/>
        <v>0</v>
      </c>
      <c r="V14" s="64">
        <f t="shared" si="5"/>
        <v>0</v>
      </c>
      <c r="W14" s="64" t="str">
        <f t="shared" si="6"/>
        <v>0</v>
      </c>
      <c r="X14" s="64">
        <f t="shared" si="7"/>
        <v>0</v>
      </c>
      <c r="Y14" s="64" t="str">
        <f t="shared" si="8"/>
        <v>0</v>
      </c>
      <c r="Z14" s="64">
        <f t="shared" si="9"/>
        <v>0</v>
      </c>
      <c r="AA14" s="3"/>
      <c r="AB14" s="131" t="s">
        <v>280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3"/>
      <c r="AM14" s="3"/>
    </row>
    <row r="15" spans="1:39">
      <c r="A15" s="65">
        <v>43845</v>
      </c>
      <c r="B15" s="66">
        <f>Parâmetros!I4*0.04*64.0638</f>
        <v>0</v>
      </c>
      <c r="C15" s="85">
        <f>AVERAGE(B61:B84)</f>
        <v>6.8719102800000016</v>
      </c>
      <c r="D15" s="89">
        <f t="shared" si="10"/>
        <v>13.743820560000003</v>
      </c>
      <c r="E15" s="53" t="str">
        <f t="shared" si="11"/>
        <v>1</v>
      </c>
      <c r="F15" s="62">
        <f t="shared" si="12"/>
        <v>15.400225046000003</v>
      </c>
      <c r="G15" s="53" t="str">
        <f t="shared" si="13"/>
        <v>0</v>
      </c>
      <c r="H15" s="62">
        <f t="shared" si="14"/>
        <v>77.024629233599995</v>
      </c>
      <c r="I15" s="53" t="str">
        <f t="shared" si="15"/>
        <v>0</v>
      </c>
      <c r="J15" s="62">
        <f t="shared" si="16"/>
        <v>55.960645774988507</v>
      </c>
      <c r="K15" s="53" t="str">
        <f t="shared" si="17"/>
        <v>0</v>
      </c>
      <c r="L15" s="62">
        <f t="shared" si="18"/>
        <v>80.200490950338448</v>
      </c>
      <c r="M15" s="66" t="str">
        <f t="shared" si="19"/>
        <v>0</v>
      </c>
      <c r="N15" s="69">
        <f t="shared" si="20"/>
        <v>13.743820560000003</v>
      </c>
      <c r="O15" s="70">
        <v>125</v>
      </c>
      <c r="P15" s="3"/>
      <c r="Q15" s="64" t="str">
        <f t="shared" si="0"/>
        <v>1</v>
      </c>
      <c r="R15" s="64">
        <f t="shared" si="1"/>
        <v>1</v>
      </c>
      <c r="S15" s="64" t="str">
        <f t="shared" si="2"/>
        <v>0</v>
      </c>
      <c r="T15" s="64">
        <f t="shared" si="3"/>
        <v>0</v>
      </c>
      <c r="U15" s="64" t="str">
        <f t="shared" si="4"/>
        <v>0</v>
      </c>
      <c r="V15" s="64">
        <f t="shared" si="5"/>
        <v>0</v>
      </c>
      <c r="W15" s="64" t="str">
        <f t="shared" si="6"/>
        <v>0</v>
      </c>
      <c r="X15" s="64">
        <f t="shared" si="7"/>
        <v>0</v>
      </c>
      <c r="Y15" s="64" t="str">
        <f t="shared" si="8"/>
        <v>0</v>
      </c>
      <c r="Z15" s="64">
        <f t="shared" si="9"/>
        <v>0</v>
      </c>
      <c r="AA15" s="3"/>
      <c r="AB15" s="134"/>
      <c r="AC15" s="114"/>
      <c r="AD15" s="114"/>
      <c r="AE15" s="114"/>
      <c r="AF15" s="114"/>
      <c r="AG15" s="114"/>
      <c r="AH15" s="114"/>
      <c r="AI15" s="114"/>
      <c r="AJ15" s="114"/>
      <c r="AK15" s="114"/>
      <c r="AL15" s="135"/>
      <c r="AM15" s="3"/>
    </row>
    <row r="16" spans="1:39">
      <c r="A16" s="65">
        <v>43846</v>
      </c>
      <c r="B16" s="66">
        <f>Parâmetros!I5*0.04*64.0638</f>
        <v>0</v>
      </c>
      <c r="C16" s="85">
        <f>AVERAGE(B85:B108)</f>
        <v>4.83147825</v>
      </c>
      <c r="D16" s="89">
        <f t="shared" si="10"/>
        <v>9.6629564999999999</v>
      </c>
      <c r="E16" s="53" t="str">
        <f t="shared" si="11"/>
        <v>1</v>
      </c>
      <c r="F16" s="62">
        <f t="shared" si="12"/>
        <v>11.421382587500002</v>
      </c>
      <c r="G16" s="53" t="str">
        <f t="shared" si="13"/>
        <v>0</v>
      </c>
      <c r="H16" s="62">
        <f t="shared" si="14"/>
        <v>76.779777390000007</v>
      </c>
      <c r="I16" s="53" t="str">
        <f t="shared" si="15"/>
        <v>0</v>
      </c>
      <c r="J16" s="62">
        <f t="shared" si="16"/>
        <v>55.590084555747111</v>
      </c>
      <c r="K16" s="53" t="str">
        <f t="shared" si="17"/>
        <v>0</v>
      </c>
      <c r="L16" s="62">
        <f t="shared" si="18"/>
        <v>79.889717456538463</v>
      </c>
      <c r="M16" s="66" t="str">
        <f t="shared" si="19"/>
        <v>0</v>
      </c>
      <c r="N16" s="69">
        <f t="shared" si="20"/>
        <v>9.6629564999999999</v>
      </c>
      <c r="O16" s="70">
        <v>125</v>
      </c>
      <c r="P16" s="3"/>
      <c r="Q16" s="64" t="str">
        <f t="shared" si="0"/>
        <v>1</v>
      </c>
      <c r="R16" s="64">
        <f t="shared" si="1"/>
        <v>1</v>
      </c>
      <c r="S16" s="64" t="str">
        <f t="shared" si="2"/>
        <v>0</v>
      </c>
      <c r="T16" s="64">
        <f t="shared" si="3"/>
        <v>0</v>
      </c>
      <c r="U16" s="64" t="str">
        <f t="shared" si="4"/>
        <v>0</v>
      </c>
      <c r="V16" s="64">
        <f t="shared" si="5"/>
        <v>0</v>
      </c>
      <c r="W16" s="64" t="str">
        <f t="shared" si="6"/>
        <v>0</v>
      </c>
      <c r="X16" s="64">
        <f t="shared" si="7"/>
        <v>0</v>
      </c>
      <c r="Y16" s="64" t="str">
        <f t="shared" si="8"/>
        <v>0</v>
      </c>
      <c r="Z16" s="64">
        <f t="shared" si="9"/>
        <v>0</v>
      </c>
      <c r="AA16" s="3"/>
      <c r="AB16" s="134"/>
      <c r="AC16" s="114"/>
      <c r="AD16" s="114"/>
      <c r="AE16" s="114"/>
      <c r="AF16" s="114"/>
      <c r="AG16" s="114"/>
      <c r="AH16" s="114"/>
      <c r="AI16" s="114"/>
      <c r="AJ16" s="114"/>
      <c r="AK16" s="114"/>
      <c r="AL16" s="135"/>
      <c r="AM16" s="3"/>
    </row>
    <row r="17" spans="1:39">
      <c r="A17" s="65">
        <v>43847</v>
      </c>
      <c r="B17" s="66">
        <f>Parâmetros!I6*0.04*64.0638</f>
        <v>0</v>
      </c>
      <c r="C17" s="85">
        <f>AVERAGE(B109:B132)</f>
        <v>5.0055182399999998</v>
      </c>
      <c r="D17" s="89">
        <f t="shared" si="10"/>
        <v>10.01103648</v>
      </c>
      <c r="E17" s="53" t="str">
        <f t="shared" si="11"/>
        <v>1</v>
      </c>
      <c r="F17" s="62">
        <f t="shared" si="12"/>
        <v>11.760760567999998</v>
      </c>
      <c r="G17" s="53" t="str">
        <f t="shared" si="13"/>
        <v>0</v>
      </c>
      <c r="H17" s="62">
        <f t="shared" si="14"/>
        <v>76.800662188800004</v>
      </c>
      <c r="I17" s="53" t="str">
        <f t="shared" si="15"/>
        <v>0</v>
      </c>
      <c r="J17" s="62">
        <f t="shared" si="16"/>
        <v>55.621691818298856</v>
      </c>
      <c r="K17" s="53" t="str">
        <f t="shared" si="17"/>
        <v>0</v>
      </c>
      <c r="L17" s="62">
        <f t="shared" si="18"/>
        <v>79.916225085784617</v>
      </c>
      <c r="M17" s="66" t="str">
        <f t="shared" si="19"/>
        <v>0</v>
      </c>
      <c r="N17" s="69">
        <f t="shared" si="20"/>
        <v>10.01103648</v>
      </c>
      <c r="O17" s="70">
        <v>125</v>
      </c>
      <c r="P17" s="3"/>
      <c r="Q17" s="64" t="str">
        <f t="shared" si="0"/>
        <v>1</v>
      </c>
      <c r="R17" s="64">
        <f t="shared" si="1"/>
        <v>1</v>
      </c>
      <c r="S17" s="64" t="str">
        <f t="shared" si="2"/>
        <v>0</v>
      </c>
      <c r="T17" s="64">
        <f t="shared" si="3"/>
        <v>0</v>
      </c>
      <c r="U17" s="64" t="str">
        <f t="shared" si="4"/>
        <v>0</v>
      </c>
      <c r="V17" s="64">
        <f t="shared" si="5"/>
        <v>0</v>
      </c>
      <c r="W17" s="64" t="str">
        <f t="shared" si="6"/>
        <v>0</v>
      </c>
      <c r="X17" s="64">
        <f t="shared" si="7"/>
        <v>0</v>
      </c>
      <c r="Y17" s="64" t="str">
        <f t="shared" si="8"/>
        <v>0</v>
      </c>
      <c r="Z17" s="64">
        <f t="shared" si="9"/>
        <v>0</v>
      </c>
      <c r="AA17" s="3"/>
      <c r="AB17" s="134"/>
      <c r="AC17" s="114"/>
      <c r="AD17" s="114"/>
      <c r="AE17" s="114"/>
      <c r="AF17" s="114"/>
      <c r="AG17" s="114"/>
      <c r="AH17" s="114"/>
      <c r="AI17" s="114"/>
      <c r="AJ17" s="114"/>
      <c r="AK17" s="114"/>
      <c r="AL17" s="135"/>
      <c r="AM17" s="3"/>
    </row>
    <row r="18" spans="1:39">
      <c r="A18" s="65">
        <v>43848</v>
      </c>
      <c r="B18" s="66">
        <f>Parâmetros!I7*0.04*64.0638</f>
        <v>0</v>
      </c>
      <c r="C18" s="85">
        <f>AVERAGE(B133:B156)</f>
        <v>4.5859003500000002</v>
      </c>
      <c r="D18" s="89">
        <f t="shared" si="10"/>
        <v>9.1718007000000004</v>
      </c>
      <c r="E18" s="53" t="str">
        <f t="shared" si="11"/>
        <v>1</v>
      </c>
      <c r="F18" s="62">
        <f t="shared" si="12"/>
        <v>10.942505682499998</v>
      </c>
      <c r="G18" s="53" t="str">
        <f t="shared" si="13"/>
        <v>0</v>
      </c>
      <c r="H18" s="62">
        <f t="shared" si="14"/>
        <v>76.750308042</v>
      </c>
      <c r="I18" s="53" t="str">
        <f t="shared" si="15"/>
        <v>0</v>
      </c>
      <c r="J18" s="62">
        <f t="shared" si="16"/>
        <v>55.545485350919535</v>
      </c>
      <c r="K18" s="53" t="str">
        <f t="shared" si="17"/>
        <v>0</v>
      </c>
      <c r="L18" s="62">
        <f t="shared" si="18"/>
        <v>79.852314053307694</v>
      </c>
      <c r="M18" s="66" t="str">
        <f t="shared" si="19"/>
        <v>0</v>
      </c>
      <c r="N18" s="69">
        <f t="shared" si="20"/>
        <v>9.1718007000000004</v>
      </c>
      <c r="O18" s="70">
        <v>125</v>
      </c>
      <c r="P18" s="3"/>
      <c r="Q18" s="64" t="str">
        <f t="shared" si="0"/>
        <v>1</v>
      </c>
      <c r="R18" s="64">
        <f t="shared" si="1"/>
        <v>1</v>
      </c>
      <c r="S18" s="64" t="str">
        <f t="shared" si="2"/>
        <v>0</v>
      </c>
      <c r="T18" s="64">
        <f t="shared" si="3"/>
        <v>0</v>
      </c>
      <c r="U18" s="64" t="str">
        <f t="shared" si="4"/>
        <v>0</v>
      </c>
      <c r="V18" s="64">
        <f t="shared" si="5"/>
        <v>0</v>
      </c>
      <c r="W18" s="64" t="str">
        <f t="shared" si="6"/>
        <v>0</v>
      </c>
      <c r="X18" s="64">
        <f t="shared" si="7"/>
        <v>0</v>
      </c>
      <c r="Y18" s="64" t="str">
        <f t="shared" si="8"/>
        <v>0</v>
      </c>
      <c r="Z18" s="64">
        <f t="shared" si="9"/>
        <v>0</v>
      </c>
      <c r="AA18" s="3"/>
      <c r="AB18" s="134"/>
      <c r="AC18" s="114"/>
      <c r="AD18" s="114"/>
      <c r="AE18" s="114"/>
      <c r="AF18" s="114"/>
      <c r="AG18" s="114"/>
      <c r="AH18" s="114"/>
      <c r="AI18" s="114"/>
      <c r="AJ18" s="114"/>
      <c r="AK18" s="114"/>
      <c r="AL18" s="135"/>
      <c r="AM18" s="3"/>
    </row>
    <row r="19" spans="1:39">
      <c r="A19" s="65">
        <v>43849</v>
      </c>
      <c r="B19" s="66">
        <f>Parâmetros!I8*0.04*64.0638</f>
        <v>0</v>
      </c>
      <c r="C19" s="85">
        <f>AVERAGE(B157:B180)</f>
        <v>5.7411842100000001</v>
      </c>
      <c r="D19" s="89">
        <f t="shared" si="10"/>
        <v>11.48236842</v>
      </c>
      <c r="E19" s="53" t="str">
        <f t="shared" si="11"/>
        <v>1</v>
      </c>
      <c r="F19" s="62">
        <f t="shared" si="12"/>
        <v>13.195309209500003</v>
      </c>
      <c r="G19" s="53" t="str">
        <f t="shared" si="13"/>
        <v>0</v>
      </c>
      <c r="H19" s="62">
        <f t="shared" si="14"/>
        <v>76.888942105200002</v>
      </c>
      <c r="I19" s="53" t="str">
        <f t="shared" si="15"/>
        <v>0</v>
      </c>
      <c r="J19" s="62">
        <f t="shared" si="16"/>
        <v>55.755295523195414</v>
      </c>
      <c r="K19" s="53" t="str">
        <f t="shared" si="17"/>
        <v>0</v>
      </c>
      <c r="L19" s="62">
        <f t="shared" si="18"/>
        <v>80.02827267198461</v>
      </c>
      <c r="M19" s="66" t="str">
        <f t="shared" si="19"/>
        <v>0</v>
      </c>
      <c r="N19" s="69">
        <f t="shared" si="20"/>
        <v>11.48236842</v>
      </c>
      <c r="O19" s="70">
        <v>125</v>
      </c>
      <c r="P19" s="3"/>
      <c r="Q19" s="64" t="str">
        <f t="shared" si="0"/>
        <v>1</v>
      </c>
      <c r="R19" s="64">
        <f t="shared" si="1"/>
        <v>1</v>
      </c>
      <c r="S19" s="64" t="str">
        <f t="shared" si="2"/>
        <v>0</v>
      </c>
      <c r="T19" s="64">
        <f t="shared" si="3"/>
        <v>0</v>
      </c>
      <c r="U19" s="64" t="str">
        <f t="shared" si="4"/>
        <v>0</v>
      </c>
      <c r="V19" s="64">
        <f t="shared" si="5"/>
        <v>0</v>
      </c>
      <c r="W19" s="64" t="str">
        <f t="shared" si="6"/>
        <v>0</v>
      </c>
      <c r="X19" s="64">
        <f t="shared" si="7"/>
        <v>0</v>
      </c>
      <c r="Y19" s="64" t="str">
        <f t="shared" si="8"/>
        <v>0</v>
      </c>
      <c r="Z19" s="64">
        <f t="shared" si="9"/>
        <v>0</v>
      </c>
      <c r="AA19" s="3"/>
      <c r="AB19" s="136"/>
      <c r="AC19" s="137"/>
      <c r="AD19" s="137"/>
      <c r="AE19" s="137"/>
      <c r="AF19" s="137"/>
      <c r="AG19" s="137"/>
      <c r="AH19" s="137"/>
      <c r="AI19" s="137"/>
      <c r="AJ19" s="137"/>
      <c r="AK19" s="137"/>
      <c r="AL19" s="138"/>
      <c r="AM19" s="3"/>
    </row>
    <row r="20" spans="1:39">
      <c r="A20" s="65">
        <v>43850</v>
      </c>
      <c r="B20" s="66">
        <f>Parâmetros!I9*0.04*64.0638</f>
        <v>0</v>
      </c>
      <c r="C20" s="85">
        <f>AVERAGE(B181:B204)</f>
        <v>5.0802593400000005</v>
      </c>
      <c r="D20" s="89">
        <f t="shared" si="10"/>
        <v>10.160518680000001</v>
      </c>
      <c r="E20" s="53" t="str">
        <f t="shared" si="11"/>
        <v>1</v>
      </c>
      <c r="F20" s="62">
        <f t="shared" si="12"/>
        <v>11.906505713000005</v>
      </c>
      <c r="G20" s="53" t="str">
        <f t="shared" si="13"/>
        <v>0</v>
      </c>
      <c r="H20" s="62">
        <f t="shared" si="14"/>
        <v>76.809631120800006</v>
      </c>
      <c r="I20" s="53" t="str">
        <f t="shared" si="15"/>
        <v>0</v>
      </c>
      <c r="J20" s="62">
        <f t="shared" si="16"/>
        <v>55.635265489333335</v>
      </c>
      <c r="K20" s="53" t="str">
        <f t="shared" si="17"/>
        <v>0</v>
      </c>
      <c r="L20" s="62">
        <f t="shared" si="18"/>
        <v>79.927608730246163</v>
      </c>
      <c r="M20" s="66" t="str">
        <f t="shared" si="19"/>
        <v>0</v>
      </c>
      <c r="N20" s="69">
        <f t="shared" si="20"/>
        <v>10.160518680000001</v>
      </c>
      <c r="O20" s="70">
        <v>125</v>
      </c>
      <c r="P20" s="3"/>
      <c r="Q20" s="64" t="str">
        <f t="shared" si="0"/>
        <v>1</v>
      </c>
      <c r="R20" s="64">
        <f t="shared" si="1"/>
        <v>1</v>
      </c>
      <c r="S20" s="64" t="str">
        <f t="shared" si="2"/>
        <v>0</v>
      </c>
      <c r="T20" s="64">
        <f t="shared" si="3"/>
        <v>0</v>
      </c>
      <c r="U20" s="64" t="str">
        <f t="shared" si="4"/>
        <v>0</v>
      </c>
      <c r="V20" s="64">
        <f t="shared" si="5"/>
        <v>0</v>
      </c>
      <c r="W20" s="64" t="str">
        <f t="shared" si="6"/>
        <v>0</v>
      </c>
      <c r="X20" s="64">
        <f t="shared" si="7"/>
        <v>0</v>
      </c>
      <c r="Y20" s="64" t="str">
        <f t="shared" si="8"/>
        <v>0</v>
      </c>
      <c r="Z20" s="64">
        <f t="shared" si="9"/>
        <v>0</v>
      </c>
      <c r="AA20" s="3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3"/>
    </row>
    <row r="21" spans="1:39" ht="15.75" customHeight="1">
      <c r="A21" s="65">
        <v>43851</v>
      </c>
      <c r="B21" s="66">
        <f>Parâmetros!I10*0.04*64.0638</f>
        <v>0</v>
      </c>
      <c r="C21" s="85">
        <f>AVERAGE(B205:B228)</f>
        <v>5.3119567499999993</v>
      </c>
      <c r="D21" s="89">
        <f t="shared" si="10"/>
        <v>10.6239135</v>
      </c>
      <c r="E21" s="53" t="str">
        <f t="shared" si="11"/>
        <v>1</v>
      </c>
      <c r="F21" s="62">
        <f t="shared" si="12"/>
        <v>12.358315662500001</v>
      </c>
      <c r="G21" s="53" t="str">
        <f t="shared" si="13"/>
        <v>0</v>
      </c>
      <c r="H21" s="62">
        <f t="shared" si="14"/>
        <v>76.837434810000005</v>
      </c>
      <c r="I21" s="53" t="str">
        <f t="shared" si="15"/>
        <v>0</v>
      </c>
      <c r="J21" s="62">
        <f t="shared" si="16"/>
        <v>55.677343869540223</v>
      </c>
      <c r="K21" s="53" t="str">
        <f t="shared" si="17"/>
        <v>0</v>
      </c>
      <c r="L21" s="62">
        <f t="shared" si="18"/>
        <v>79.962898028076935</v>
      </c>
      <c r="M21" s="66" t="str">
        <f t="shared" si="19"/>
        <v>0</v>
      </c>
      <c r="N21" s="69">
        <f t="shared" si="20"/>
        <v>10.6239135</v>
      </c>
      <c r="O21" s="70">
        <v>125</v>
      </c>
      <c r="P21" s="3"/>
      <c r="Q21" s="64" t="str">
        <f t="shared" si="0"/>
        <v>1</v>
      </c>
      <c r="R21" s="64">
        <f t="shared" si="1"/>
        <v>1</v>
      </c>
      <c r="S21" s="64" t="str">
        <f t="shared" si="2"/>
        <v>0</v>
      </c>
      <c r="T21" s="64">
        <f t="shared" si="3"/>
        <v>0</v>
      </c>
      <c r="U21" s="64" t="str">
        <f t="shared" si="4"/>
        <v>0</v>
      </c>
      <c r="V21" s="64">
        <f t="shared" si="5"/>
        <v>0</v>
      </c>
      <c r="W21" s="64" t="str">
        <f t="shared" si="6"/>
        <v>0</v>
      </c>
      <c r="X21" s="64">
        <f t="shared" si="7"/>
        <v>0</v>
      </c>
      <c r="Y21" s="64" t="str">
        <f t="shared" si="8"/>
        <v>0</v>
      </c>
      <c r="Z21" s="64">
        <f t="shared" si="9"/>
        <v>0</v>
      </c>
      <c r="AA21" s="3"/>
      <c r="AB21" s="139" t="s">
        <v>260</v>
      </c>
      <c r="AC21" s="116"/>
      <c r="AD21" s="116"/>
      <c r="AE21" s="116"/>
      <c r="AF21" s="116"/>
      <c r="AG21" s="116"/>
      <c r="AH21" s="116"/>
      <c r="AI21" s="116"/>
      <c r="AJ21" s="116"/>
      <c r="AK21" s="116"/>
      <c r="AL21" s="117"/>
      <c r="AM21" s="3"/>
    </row>
    <row r="22" spans="1:39" ht="15.75" customHeight="1">
      <c r="A22" s="65">
        <v>43852</v>
      </c>
      <c r="B22" s="66">
        <f>Parâmetros!I11*0.04*64.0638</f>
        <v>0</v>
      </c>
      <c r="C22" s="85">
        <f>AVERAGE(B229:B252)</f>
        <v>5.3119567499999993</v>
      </c>
      <c r="D22" s="89">
        <f t="shared" si="10"/>
        <v>10.6239135</v>
      </c>
      <c r="E22" s="53" t="str">
        <f t="shared" si="11"/>
        <v>1</v>
      </c>
      <c r="F22" s="62">
        <f t="shared" si="12"/>
        <v>12.358315662500001</v>
      </c>
      <c r="G22" s="53" t="str">
        <f t="shared" si="13"/>
        <v>0</v>
      </c>
      <c r="H22" s="62">
        <f t="shared" si="14"/>
        <v>76.837434810000005</v>
      </c>
      <c r="I22" s="53" t="str">
        <f t="shared" si="15"/>
        <v>0</v>
      </c>
      <c r="J22" s="62">
        <f t="shared" si="16"/>
        <v>55.677343869540223</v>
      </c>
      <c r="K22" s="53" t="str">
        <f t="shared" si="17"/>
        <v>0</v>
      </c>
      <c r="L22" s="62">
        <f t="shared" si="18"/>
        <v>79.962898028076935</v>
      </c>
      <c r="M22" s="66" t="str">
        <f t="shared" si="19"/>
        <v>0</v>
      </c>
      <c r="N22" s="69">
        <f t="shared" si="20"/>
        <v>10.6239135</v>
      </c>
      <c r="O22" s="70">
        <v>125</v>
      </c>
      <c r="P22" s="3"/>
      <c r="Q22" s="64" t="str">
        <f t="shared" si="0"/>
        <v>1</v>
      </c>
      <c r="R22" s="64">
        <f t="shared" si="1"/>
        <v>1</v>
      </c>
      <c r="S22" s="64" t="str">
        <f t="shared" si="2"/>
        <v>0</v>
      </c>
      <c r="T22" s="64">
        <f t="shared" si="3"/>
        <v>0</v>
      </c>
      <c r="U22" s="64" t="str">
        <f t="shared" si="4"/>
        <v>0</v>
      </c>
      <c r="V22" s="64">
        <f t="shared" si="5"/>
        <v>0</v>
      </c>
      <c r="W22" s="64" t="str">
        <f t="shared" si="6"/>
        <v>0</v>
      </c>
      <c r="X22" s="64">
        <f t="shared" si="7"/>
        <v>0</v>
      </c>
      <c r="Y22" s="64" t="str">
        <f t="shared" si="8"/>
        <v>0</v>
      </c>
      <c r="Z22" s="64">
        <f t="shared" si="9"/>
        <v>0</v>
      </c>
      <c r="AA22" s="3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3"/>
    </row>
    <row r="23" spans="1:39" ht="15.75" customHeight="1">
      <c r="A23" s="65">
        <v>43853</v>
      </c>
      <c r="B23" s="66">
        <f>Parâmetros!I12*0.04*64.0638</f>
        <v>0</v>
      </c>
      <c r="C23" s="85">
        <f>AVERAGE(B253:B276)</f>
        <v>4.4214699299999998</v>
      </c>
      <c r="D23" s="89">
        <f t="shared" si="10"/>
        <v>8.8429398599999995</v>
      </c>
      <c r="E23" s="53" t="str">
        <f t="shared" si="11"/>
        <v>1</v>
      </c>
      <c r="F23" s="62">
        <f t="shared" si="12"/>
        <v>10.621866363500004</v>
      </c>
      <c r="G23" s="53" t="str">
        <f t="shared" si="13"/>
        <v>0</v>
      </c>
      <c r="H23" s="62">
        <f t="shared" si="14"/>
        <v>76.730576391599996</v>
      </c>
      <c r="I23" s="53" t="str">
        <f t="shared" si="15"/>
        <v>0</v>
      </c>
      <c r="J23" s="62">
        <f t="shared" si="16"/>
        <v>55.515623274643687</v>
      </c>
      <c r="K23" s="53" t="str">
        <f t="shared" si="17"/>
        <v>0</v>
      </c>
      <c r="L23" s="62">
        <f t="shared" si="18"/>
        <v>79.827270035492305</v>
      </c>
      <c r="M23" s="66" t="str">
        <f t="shared" si="19"/>
        <v>0</v>
      </c>
      <c r="N23" s="69">
        <f t="shared" si="20"/>
        <v>8.8429398599999995</v>
      </c>
      <c r="O23" s="70">
        <v>125</v>
      </c>
      <c r="P23" s="3"/>
      <c r="Q23" s="64" t="str">
        <f t="shared" si="0"/>
        <v>1</v>
      </c>
      <c r="R23" s="64">
        <f t="shared" si="1"/>
        <v>1</v>
      </c>
      <c r="S23" s="64" t="str">
        <f t="shared" si="2"/>
        <v>0</v>
      </c>
      <c r="T23" s="64">
        <f t="shared" si="3"/>
        <v>0</v>
      </c>
      <c r="U23" s="64" t="str">
        <f t="shared" si="4"/>
        <v>0</v>
      </c>
      <c r="V23" s="64">
        <f t="shared" si="5"/>
        <v>0</v>
      </c>
      <c r="W23" s="64" t="str">
        <f t="shared" si="6"/>
        <v>0</v>
      </c>
      <c r="X23" s="64">
        <f t="shared" si="7"/>
        <v>0</v>
      </c>
      <c r="Y23" s="64" t="str">
        <f t="shared" si="8"/>
        <v>0</v>
      </c>
      <c r="Z23" s="64">
        <f t="shared" si="9"/>
        <v>0</v>
      </c>
      <c r="AA23" s="3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3"/>
    </row>
    <row r="24" spans="1:39" ht="15.75" customHeight="1">
      <c r="A24" s="65">
        <v>43854</v>
      </c>
      <c r="B24" s="66">
        <f>Parâmetros!I13*0.04*64.0638</f>
        <v>0</v>
      </c>
      <c r="C24" s="85">
        <f>AVERAGE(B277:B300)</f>
        <v>4.6211354399999998</v>
      </c>
      <c r="D24" s="89">
        <f t="shared" si="10"/>
        <v>9.2422708799999995</v>
      </c>
      <c r="E24" s="53" t="str">
        <f t="shared" si="11"/>
        <v>1</v>
      </c>
      <c r="F24" s="62">
        <f t="shared" si="12"/>
        <v>11.011214107999997</v>
      </c>
      <c r="G24" s="53" t="str">
        <f t="shared" si="13"/>
        <v>0</v>
      </c>
      <c r="H24" s="62">
        <f t="shared" si="14"/>
        <v>76.754536252799994</v>
      </c>
      <c r="I24" s="53" t="str">
        <f t="shared" si="15"/>
        <v>0</v>
      </c>
      <c r="J24" s="62">
        <f t="shared" si="16"/>
        <v>55.551884367264364</v>
      </c>
      <c r="K24" s="53" t="str">
        <f t="shared" si="17"/>
        <v>0</v>
      </c>
      <c r="L24" s="62">
        <f t="shared" si="18"/>
        <v>79.857680628553851</v>
      </c>
      <c r="M24" s="66" t="str">
        <f t="shared" si="19"/>
        <v>0</v>
      </c>
      <c r="N24" s="69">
        <f t="shared" si="20"/>
        <v>9.2422708799999995</v>
      </c>
      <c r="O24" s="70">
        <v>125</v>
      </c>
      <c r="P24" s="3"/>
      <c r="Q24" s="64" t="str">
        <f t="shared" si="0"/>
        <v>1</v>
      </c>
      <c r="R24" s="64">
        <f t="shared" si="1"/>
        <v>1</v>
      </c>
      <c r="S24" s="64" t="str">
        <f t="shared" si="2"/>
        <v>0</v>
      </c>
      <c r="T24" s="64">
        <f t="shared" si="3"/>
        <v>0</v>
      </c>
      <c r="U24" s="64" t="str">
        <f t="shared" si="4"/>
        <v>0</v>
      </c>
      <c r="V24" s="64">
        <f t="shared" si="5"/>
        <v>0</v>
      </c>
      <c r="W24" s="64" t="str">
        <f t="shared" si="6"/>
        <v>0</v>
      </c>
      <c r="X24" s="64">
        <f t="shared" si="7"/>
        <v>0</v>
      </c>
      <c r="Y24" s="64" t="str">
        <f t="shared" si="8"/>
        <v>0</v>
      </c>
      <c r="Z24" s="64">
        <f t="shared" si="9"/>
        <v>0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15.75" customHeight="1">
      <c r="A25" s="65">
        <v>43855</v>
      </c>
      <c r="B25" s="66">
        <f>Parâmetros!I14*0.04*64.0638</f>
        <v>0</v>
      </c>
      <c r="C25" s="85">
        <f>AVERAGE(B301:B324)</f>
        <v>5.0738529600000009</v>
      </c>
      <c r="D25" s="89">
        <f t="shared" si="10"/>
        <v>10.14770592</v>
      </c>
      <c r="E25" s="53" t="str">
        <f t="shared" si="11"/>
        <v>1</v>
      </c>
      <c r="F25" s="62">
        <f t="shared" si="12"/>
        <v>11.894013272000002</v>
      </c>
      <c r="G25" s="53" t="str">
        <f t="shared" si="13"/>
        <v>0</v>
      </c>
      <c r="H25" s="62">
        <f t="shared" si="14"/>
        <v>76.808862355200006</v>
      </c>
      <c r="I25" s="53" t="str">
        <f t="shared" si="15"/>
        <v>0</v>
      </c>
      <c r="J25" s="62">
        <f t="shared" si="16"/>
        <v>55.634102031816099</v>
      </c>
      <c r="K25" s="53" t="str">
        <f t="shared" si="17"/>
        <v>0</v>
      </c>
      <c r="L25" s="62">
        <f t="shared" si="18"/>
        <v>79.926632989292287</v>
      </c>
      <c r="M25" s="66" t="str">
        <f t="shared" si="19"/>
        <v>0</v>
      </c>
      <c r="N25" s="69">
        <f t="shared" si="20"/>
        <v>10.14770592</v>
      </c>
      <c r="O25" s="70">
        <v>125</v>
      </c>
      <c r="P25" s="3"/>
      <c r="Q25" s="64" t="str">
        <f t="shared" si="0"/>
        <v>1</v>
      </c>
      <c r="R25" s="64">
        <f t="shared" si="1"/>
        <v>1</v>
      </c>
      <c r="S25" s="64" t="str">
        <f t="shared" si="2"/>
        <v>0</v>
      </c>
      <c r="T25" s="64">
        <f t="shared" si="3"/>
        <v>0</v>
      </c>
      <c r="U25" s="64" t="str">
        <f t="shared" si="4"/>
        <v>0</v>
      </c>
      <c r="V25" s="64">
        <f t="shared" si="5"/>
        <v>0</v>
      </c>
      <c r="W25" s="64" t="str">
        <f t="shared" si="6"/>
        <v>0</v>
      </c>
      <c r="X25" s="64">
        <f t="shared" si="7"/>
        <v>0</v>
      </c>
      <c r="Y25" s="64" t="str">
        <f t="shared" si="8"/>
        <v>0</v>
      </c>
      <c r="Z25" s="64">
        <f t="shared" si="9"/>
        <v>0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15.75" customHeight="1">
      <c r="A26" s="65">
        <v>43856</v>
      </c>
      <c r="B26" s="66">
        <f>Parâmetros!I15*0.04*64.0638</f>
        <v>0</v>
      </c>
      <c r="C26" s="85">
        <f>AVERAGE(B325:B348)</f>
        <v>5.0343469499999989</v>
      </c>
      <c r="D26" s="89">
        <f t="shared" si="10"/>
        <v>10.0686939</v>
      </c>
      <c r="E26" s="53" t="str">
        <f t="shared" si="11"/>
        <v>1</v>
      </c>
      <c r="F26" s="62">
        <f t="shared" si="12"/>
        <v>11.816976552499998</v>
      </c>
      <c r="G26" s="53" t="str">
        <f t="shared" si="13"/>
        <v>0</v>
      </c>
      <c r="H26" s="62">
        <f t="shared" si="14"/>
        <v>76.804121633999998</v>
      </c>
      <c r="I26" s="53" t="str">
        <f t="shared" si="15"/>
        <v>0</v>
      </c>
      <c r="J26" s="62">
        <f t="shared" si="16"/>
        <v>55.626927377126435</v>
      </c>
      <c r="K26" s="53" t="str">
        <f t="shared" si="17"/>
        <v>0</v>
      </c>
      <c r="L26" s="62">
        <f t="shared" si="18"/>
        <v>79.920615920076926</v>
      </c>
      <c r="M26" s="66" t="str">
        <f t="shared" si="19"/>
        <v>0</v>
      </c>
      <c r="N26" s="69">
        <f t="shared" si="20"/>
        <v>10.0686939</v>
      </c>
      <c r="O26" s="70">
        <v>125</v>
      </c>
      <c r="P26" s="3"/>
      <c r="Q26" s="64" t="str">
        <f t="shared" si="0"/>
        <v>1</v>
      </c>
      <c r="R26" s="64">
        <f t="shared" si="1"/>
        <v>1</v>
      </c>
      <c r="S26" s="64" t="str">
        <f t="shared" si="2"/>
        <v>0</v>
      </c>
      <c r="T26" s="64">
        <f t="shared" si="3"/>
        <v>0</v>
      </c>
      <c r="U26" s="64" t="str">
        <f t="shared" si="4"/>
        <v>0</v>
      </c>
      <c r="V26" s="64">
        <f t="shared" si="5"/>
        <v>0</v>
      </c>
      <c r="W26" s="64" t="str">
        <f t="shared" si="6"/>
        <v>0</v>
      </c>
      <c r="X26" s="64">
        <f t="shared" si="7"/>
        <v>0</v>
      </c>
      <c r="Y26" s="64" t="str">
        <f t="shared" si="8"/>
        <v>0</v>
      </c>
      <c r="Z26" s="64">
        <f t="shared" si="9"/>
        <v>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15.75" customHeight="1">
      <c r="A27" s="65">
        <v>43857</v>
      </c>
      <c r="B27" s="66">
        <f>Parâmetros!I16*0.04*64.0638</f>
        <v>0</v>
      </c>
      <c r="C27" s="85">
        <f>AVERAGE(B349:B372)</f>
        <v>4.64569323</v>
      </c>
      <c r="D27" s="89">
        <f t="shared" si="10"/>
        <v>9.29138646</v>
      </c>
      <c r="E27" s="53" t="str">
        <f t="shared" si="11"/>
        <v>1</v>
      </c>
      <c r="F27" s="62">
        <f t="shared" si="12"/>
        <v>11.059101798499999</v>
      </c>
      <c r="G27" s="53" t="str">
        <f t="shared" si="13"/>
        <v>0</v>
      </c>
      <c r="H27" s="62">
        <f t="shared" si="14"/>
        <v>76.757483187600002</v>
      </c>
      <c r="I27" s="53" t="str">
        <f t="shared" si="15"/>
        <v>0</v>
      </c>
      <c r="J27" s="62">
        <f t="shared" si="16"/>
        <v>55.556344287747123</v>
      </c>
      <c r="K27" s="53" t="str">
        <f t="shared" si="17"/>
        <v>0</v>
      </c>
      <c r="L27" s="62">
        <f t="shared" si="18"/>
        <v>79.861420968876928</v>
      </c>
      <c r="M27" s="66" t="str">
        <f t="shared" si="19"/>
        <v>0</v>
      </c>
      <c r="N27" s="69">
        <f t="shared" si="20"/>
        <v>9.29138646</v>
      </c>
      <c r="O27" s="70">
        <v>125</v>
      </c>
      <c r="P27" s="3"/>
      <c r="Q27" s="64" t="str">
        <f t="shared" si="0"/>
        <v>1</v>
      </c>
      <c r="R27" s="64">
        <f t="shared" si="1"/>
        <v>1</v>
      </c>
      <c r="S27" s="64" t="str">
        <f t="shared" si="2"/>
        <v>0</v>
      </c>
      <c r="T27" s="64">
        <f t="shared" si="3"/>
        <v>0</v>
      </c>
      <c r="U27" s="64" t="str">
        <f t="shared" si="4"/>
        <v>0</v>
      </c>
      <c r="V27" s="64">
        <f t="shared" si="5"/>
        <v>0</v>
      </c>
      <c r="W27" s="64" t="str">
        <f t="shared" si="6"/>
        <v>0</v>
      </c>
      <c r="X27" s="64">
        <f t="shared" si="7"/>
        <v>0</v>
      </c>
      <c r="Y27" s="64" t="str">
        <f t="shared" si="8"/>
        <v>0</v>
      </c>
      <c r="Z27" s="64">
        <f t="shared" si="9"/>
        <v>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15.75" customHeight="1">
      <c r="A28" s="65">
        <v>43858</v>
      </c>
      <c r="B28" s="66">
        <f>Parâmetros!I17*0.04*64.0638</f>
        <v>0</v>
      </c>
      <c r="C28" s="85">
        <f>AVERAGE(B373:B396)</f>
        <v>4.7396534700000004</v>
      </c>
      <c r="D28" s="89">
        <f t="shared" si="10"/>
        <v>9.4793069400000007</v>
      </c>
      <c r="E28" s="53" t="str">
        <f t="shared" si="11"/>
        <v>1</v>
      </c>
      <c r="F28" s="62">
        <f t="shared" si="12"/>
        <v>11.242324266499999</v>
      </c>
      <c r="G28" s="53" t="str">
        <f t="shared" si="13"/>
        <v>0</v>
      </c>
      <c r="H28" s="62">
        <f t="shared" si="14"/>
        <v>76.768758416400004</v>
      </c>
      <c r="I28" s="53" t="str">
        <f t="shared" si="15"/>
        <v>0</v>
      </c>
      <c r="J28" s="62">
        <f t="shared" si="16"/>
        <v>55.57340833133334</v>
      </c>
      <c r="K28" s="53" t="str">
        <f t="shared" si="17"/>
        <v>0</v>
      </c>
      <c r="L28" s="62">
        <f t="shared" si="18"/>
        <v>79.875731836200003</v>
      </c>
      <c r="M28" s="66" t="str">
        <f t="shared" si="19"/>
        <v>0</v>
      </c>
      <c r="N28" s="69">
        <f t="shared" si="20"/>
        <v>9.4793069400000007</v>
      </c>
      <c r="O28" s="70">
        <v>125</v>
      </c>
      <c r="P28" s="3"/>
      <c r="Q28" s="64" t="str">
        <f t="shared" si="0"/>
        <v>1</v>
      </c>
      <c r="R28" s="64">
        <f t="shared" si="1"/>
        <v>1</v>
      </c>
      <c r="S28" s="64" t="str">
        <f t="shared" si="2"/>
        <v>0</v>
      </c>
      <c r="T28" s="64">
        <f t="shared" si="3"/>
        <v>0</v>
      </c>
      <c r="U28" s="64" t="str">
        <f t="shared" si="4"/>
        <v>0</v>
      </c>
      <c r="V28" s="64">
        <f t="shared" si="5"/>
        <v>0</v>
      </c>
      <c r="W28" s="64" t="str">
        <f t="shared" si="6"/>
        <v>0</v>
      </c>
      <c r="X28" s="64">
        <f t="shared" si="7"/>
        <v>0</v>
      </c>
      <c r="Y28" s="64" t="str">
        <f t="shared" si="8"/>
        <v>0</v>
      </c>
      <c r="Z28" s="64">
        <f t="shared" si="9"/>
        <v>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15.75" customHeight="1">
      <c r="A29" s="65">
        <v>43859</v>
      </c>
      <c r="B29" s="66">
        <f>Parâmetros!I18*0.04*64.0638</f>
        <v>0</v>
      </c>
      <c r="C29" s="85">
        <f>AVERAGE(B397:B420)</f>
        <v>4.81759776</v>
      </c>
      <c r="D29" s="89">
        <f t="shared" si="10"/>
        <v>9.6351955199999999</v>
      </c>
      <c r="E29" s="53" t="str">
        <f t="shared" si="11"/>
        <v>1</v>
      </c>
      <c r="F29" s="62">
        <f t="shared" si="12"/>
        <v>11.394315632000001</v>
      </c>
      <c r="G29" s="53" t="str">
        <f t="shared" si="13"/>
        <v>0</v>
      </c>
      <c r="H29" s="62">
        <f t="shared" si="14"/>
        <v>76.778111731199999</v>
      </c>
      <c r="I29" s="53" t="str">
        <f t="shared" si="15"/>
        <v>0</v>
      </c>
      <c r="J29" s="62">
        <f t="shared" si="16"/>
        <v>55.587563731126437</v>
      </c>
      <c r="K29" s="53" t="str">
        <f t="shared" si="17"/>
        <v>0</v>
      </c>
      <c r="L29" s="62">
        <f t="shared" si="18"/>
        <v>79.887603351138466</v>
      </c>
      <c r="M29" s="66" t="str">
        <f t="shared" si="19"/>
        <v>0</v>
      </c>
      <c r="N29" s="69">
        <f t="shared" si="20"/>
        <v>9.6351955199999999</v>
      </c>
      <c r="O29" s="70">
        <v>125</v>
      </c>
      <c r="P29" s="3"/>
      <c r="Q29" s="64" t="str">
        <f t="shared" si="0"/>
        <v>1</v>
      </c>
      <c r="R29" s="64">
        <f t="shared" si="1"/>
        <v>1</v>
      </c>
      <c r="S29" s="64" t="str">
        <f t="shared" si="2"/>
        <v>0</v>
      </c>
      <c r="T29" s="64">
        <f t="shared" si="3"/>
        <v>0</v>
      </c>
      <c r="U29" s="64" t="str">
        <f t="shared" si="4"/>
        <v>0</v>
      </c>
      <c r="V29" s="64">
        <f t="shared" si="5"/>
        <v>0</v>
      </c>
      <c r="W29" s="64" t="str">
        <f t="shared" si="6"/>
        <v>0</v>
      </c>
      <c r="X29" s="64">
        <f t="shared" si="7"/>
        <v>0</v>
      </c>
      <c r="Y29" s="64" t="str">
        <f t="shared" si="8"/>
        <v>0</v>
      </c>
      <c r="Z29" s="64">
        <f t="shared" si="9"/>
        <v>0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15.75" customHeight="1">
      <c r="A30" s="65">
        <v>43860</v>
      </c>
      <c r="B30" s="66">
        <f>Parâmetros!I19*0.04*64.0638</f>
        <v>0</v>
      </c>
      <c r="C30" s="85">
        <f>AVERAGE(B421:B444)</f>
        <v>5.4550325699999993</v>
      </c>
      <c r="D30" s="89">
        <f t="shared" si="10"/>
        <v>10.910065139999999</v>
      </c>
      <c r="E30" s="53" t="str">
        <f t="shared" si="11"/>
        <v>1</v>
      </c>
      <c r="F30" s="62">
        <f t="shared" si="12"/>
        <v>12.6373135115</v>
      </c>
      <c r="G30" s="53" t="str">
        <f t="shared" si="13"/>
        <v>0</v>
      </c>
      <c r="H30" s="62">
        <f t="shared" si="14"/>
        <v>76.854603908399994</v>
      </c>
      <c r="I30" s="53" t="str">
        <f t="shared" si="15"/>
        <v>0</v>
      </c>
      <c r="J30" s="62">
        <f t="shared" si="16"/>
        <v>55.703327754091958</v>
      </c>
      <c r="K30" s="53" t="str">
        <f t="shared" si="17"/>
        <v>0</v>
      </c>
      <c r="L30" s="62">
        <f t="shared" si="18"/>
        <v>79.984689576046151</v>
      </c>
      <c r="M30" s="66" t="str">
        <f t="shared" si="19"/>
        <v>0</v>
      </c>
      <c r="N30" s="69">
        <f t="shared" si="20"/>
        <v>10.910065139999999</v>
      </c>
      <c r="O30" s="70">
        <v>125</v>
      </c>
      <c r="P30" s="3"/>
      <c r="Q30" s="64" t="str">
        <f t="shared" si="0"/>
        <v>1</v>
      </c>
      <c r="R30" s="64">
        <f t="shared" si="1"/>
        <v>1</v>
      </c>
      <c r="S30" s="64" t="str">
        <f t="shared" si="2"/>
        <v>0</v>
      </c>
      <c r="T30" s="64">
        <f t="shared" si="3"/>
        <v>0</v>
      </c>
      <c r="U30" s="64" t="str">
        <f t="shared" si="4"/>
        <v>0</v>
      </c>
      <c r="V30" s="64">
        <f t="shared" si="5"/>
        <v>0</v>
      </c>
      <c r="W30" s="64" t="str">
        <f t="shared" si="6"/>
        <v>0</v>
      </c>
      <c r="X30" s="64">
        <f t="shared" si="7"/>
        <v>0</v>
      </c>
      <c r="Y30" s="64" t="str">
        <f t="shared" si="8"/>
        <v>0</v>
      </c>
      <c r="Z30" s="64">
        <f t="shared" si="9"/>
        <v>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15.75" customHeight="1">
      <c r="A31" s="65">
        <v>43861</v>
      </c>
      <c r="B31" s="66">
        <f>Parâmetros!I20*0.04*64.0638</f>
        <v>6.9701414400000008</v>
      </c>
      <c r="C31" s="85">
        <f>AVERAGE(B445:B468)</f>
        <v>5.2393511100000012</v>
      </c>
      <c r="D31" s="89">
        <f t="shared" si="10"/>
        <v>10.478702220000002</v>
      </c>
      <c r="E31" s="53" t="str">
        <f t="shared" si="11"/>
        <v>1</v>
      </c>
      <c r="F31" s="62">
        <f t="shared" si="12"/>
        <v>12.216734664500002</v>
      </c>
      <c r="G31" s="53" t="str">
        <f t="shared" si="13"/>
        <v>0</v>
      </c>
      <c r="H31" s="62">
        <f t="shared" si="14"/>
        <v>76.828722133200003</v>
      </c>
      <c r="I31" s="53" t="str">
        <f t="shared" si="15"/>
        <v>0</v>
      </c>
      <c r="J31" s="62">
        <f t="shared" si="16"/>
        <v>55.664158017678162</v>
      </c>
      <c r="K31" s="53" t="str">
        <f t="shared" si="17"/>
        <v>0</v>
      </c>
      <c r="L31" s="62">
        <f t="shared" si="18"/>
        <v>79.951839630600006</v>
      </c>
      <c r="M31" s="66" t="str">
        <f t="shared" si="19"/>
        <v>0</v>
      </c>
      <c r="N31" s="69">
        <f t="shared" si="20"/>
        <v>10.478702220000002</v>
      </c>
      <c r="O31" s="70">
        <v>125</v>
      </c>
      <c r="P31" s="3"/>
      <c r="Q31" s="64" t="str">
        <f t="shared" si="0"/>
        <v>1</v>
      </c>
      <c r="R31" s="64">
        <f t="shared" si="1"/>
        <v>1</v>
      </c>
      <c r="S31" s="64" t="str">
        <f t="shared" si="2"/>
        <v>0</v>
      </c>
      <c r="T31" s="64">
        <f t="shared" si="3"/>
        <v>0</v>
      </c>
      <c r="U31" s="64" t="str">
        <f t="shared" si="4"/>
        <v>0</v>
      </c>
      <c r="V31" s="64">
        <f t="shared" si="5"/>
        <v>0</v>
      </c>
      <c r="W31" s="64" t="str">
        <f t="shared" si="6"/>
        <v>0</v>
      </c>
      <c r="X31" s="64">
        <f t="shared" si="7"/>
        <v>0</v>
      </c>
      <c r="Y31" s="64" t="str">
        <f t="shared" si="8"/>
        <v>0</v>
      </c>
      <c r="Z31" s="64">
        <f t="shared" si="9"/>
        <v>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15.75" customHeight="1">
      <c r="A32" s="65">
        <v>43862</v>
      </c>
      <c r="B32" s="66">
        <f>Parâmetros!I21*0.04*64.0638</f>
        <v>7.6876559999999996</v>
      </c>
      <c r="C32" s="85">
        <f>AVERAGE(B469:B492)</f>
        <v>5.0386178700000004</v>
      </c>
      <c r="D32" s="89">
        <f t="shared" si="10"/>
        <v>10.077235740000001</v>
      </c>
      <c r="E32" s="53" t="str">
        <f t="shared" si="11"/>
        <v>1</v>
      </c>
      <c r="F32" s="62">
        <f t="shared" si="12"/>
        <v>11.8253048465</v>
      </c>
      <c r="G32" s="53" t="str">
        <f t="shared" si="13"/>
        <v>0</v>
      </c>
      <c r="H32" s="62">
        <f t="shared" si="14"/>
        <v>76.804634144399998</v>
      </c>
      <c r="I32" s="53" t="str">
        <f t="shared" si="15"/>
        <v>0</v>
      </c>
      <c r="J32" s="62">
        <f t="shared" si="16"/>
        <v>55.627703015471255</v>
      </c>
      <c r="K32" s="53" t="str">
        <f t="shared" si="17"/>
        <v>0</v>
      </c>
      <c r="L32" s="62">
        <f t="shared" si="18"/>
        <v>79.921266414046158</v>
      </c>
      <c r="M32" s="66" t="str">
        <f t="shared" si="19"/>
        <v>0</v>
      </c>
      <c r="N32" s="69">
        <f t="shared" si="20"/>
        <v>10.077235740000001</v>
      </c>
      <c r="O32" s="70">
        <v>125</v>
      </c>
      <c r="P32" s="3"/>
      <c r="Q32" s="64" t="str">
        <f t="shared" si="0"/>
        <v>1</v>
      </c>
      <c r="R32" s="64">
        <f t="shared" si="1"/>
        <v>1</v>
      </c>
      <c r="S32" s="64" t="str">
        <f t="shared" si="2"/>
        <v>0</v>
      </c>
      <c r="T32" s="64">
        <f t="shared" si="3"/>
        <v>0</v>
      </c>
      <c r="U32" s="64" t="str">
        <f t="shared" si="4"/>
        <v>0</v>
      </c>
      <c r="V32" s="64">
        <f t="shared" si="5"/>
        <v>0</v>
      </c>
      <c r="W32" s="64" t="str">
        <f t="shared" si="6"/>
        <v>0</v>
      </c>
      <c r="X32" s="64">
        <f t="shared" si="7"/>
        <v>0</v>
      </c>
      <c r="Y32" s="64" t="str">
        <f t="shared" si="8"/>
        <v>0</v>
      </c>
      <c r="Z32" s="64">
        <f t="shared" si="9"/>
        <v>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15.75" customHeight="1">
      <c r="A33" s="65">
        <v>43863</v>
      </c>
      <c r="B33" s="66">
        <f>Parâmetros!I22*0.04*64.0638</f>
        <v>8.1489153600000002</v>
      </c>
      <c r="C33" s="85">
        <f>AVERAGE(B493:B516)</f>
        <v>5.2895344199999998</v>
      </c>
      <c r="D33" s="89">
        <f t="shared" si="10"/>
        <v>10.579068839999998</v>
      </c>
      <c r="E33" s="53" t="str">
        <f t="shared" si="11"/>
        <v>1</v>
      </c>
      <c r="F33" s="62">
        <f t="shared" si="12"/>
        <v>12.314592119</v>
      </c>
      <c r="G33" s="53" t="str">
        <f t="shared" si="13"/>
        <v>0</v>
      </c>
      <c r="H33" s="62">
        <f t="shared" si="14"/>
        <v>76.834744130399997</v>
      </c>
      <c r="I33" s="53" t="str">
        <f t="shared" si="15"/>
        <v>0</v>
      </c>
      <c r="J33" s="62">
        <f t="shared" si="16"/>
        <v>55.673271768229881</v>
      </c>
      <c r="K33" s="53" t="str">
        <f t="shared" si="17"/>
        <v>0</v>
      </c>
      <c r="L33" s="62">
        <f t="shared" si="18"/>
        <v>79.95948293473846</v>
      </c>
      <c r="M33" s="66" t="str">
        <f t="shared" si="19"/>
        <v>0</v>
      </c>
      <c r="N33" s="69">
        <f t="shared" si="20"/>
        <v>10.579068839999998</v>
      </c>
      <c r="O33" s="70">
        <v>125</v>
      </c>
      <c r="P33" s="3"/>
      <c r="Q33" s="64" t="str">
        <f t="shared" si="0"/>
        <v>1</v>
      </c>
      <c r="R33" s="64">
        <f t="shared" si="1"/>
        <v>1</v>
      </c>
      <c r="S33" s="64" t="str">
        <f t="shared" si="2"/>
        <v>0</v>
      </c>
      <c r="T33" s="64">
        <f t="shared" si="3"/>
        <v>0</v>
      </c>
      <c r="U33" s="64" t="str">
        <f t="shared" si="4"/>
        <v>0</v>
      </c>
      <c r="V33" s="64">
        <f t="shared" si="5"/>
        <v>0</v>
      </c>
      <c r="W33" s="64" t="str">
        <f t="shared" si="6"/>
        <v>0</v>
      </c>
      <c r="X33" s="64">
        <f t="shared" si="7"/>
        <v>0</v>
      </c>
      <c r="Y33" s="64" t="str">
        <f t="shared" si="8"/>
        <v>0</v>
      </c>
      <c r="Z33" s="64">
        <f t="shared" si="9"/>
        <v>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15.75" customHeight="1">
      <c r="A34" s="65">
        <v>43864</v>
      </c>
      <c r="B34" s="66">
        <f>Parâmetros!I23*0.04*64.0638</f>
        <v>8.9689320000000006</v>
      </c>
      <c r="C34" s="85">
        <f>AVERAGE(B517:B540)</f>
        <v>4.5891035400000009</v>
      </c>
      <c r="D34" s="89">
        <f t="shared" si="10"/>
        <v>9.1782070800000017</v>
      </c>
      <c r="E34" s="53" t="str">
        <f t="shared" si="11"/>
        <v>1</v>
      </c>
      <c r="F34" s="62">
        <f t="shared" si="12"/>
        <v>10.948751902999998</v>
      </c>
      <c r="G34" s="53" t="str">
        <f t="shared" si="13"/>
        <v>0</v>
      </c>
      <c r="H34" s="62">
        <f t="shared" si="14"/>
        <v>76.750692424800008</v>
      </c>
      <c r="I34" s="53" t="str">
        <f t="shared" si="15"/>
        <v>0</v>
      </c>
      <c r="J34" s="62">
        <f t="shared" si="16"/>
        <v>55.546067079678167</v>
      </c>
      <c r="K34" s="53" t="str">
        <f t="shared" si="17"/>
        <v>0</v>
      </c>
      <c r="L34" s="62">
        <f t="shared" si="18"/>
        <v>79.852801923784625</v>
      </c>
      <c r="M34" s="66" t="str">
        <f t="shared" si="19"/>
        <v>0</v>
      </c>
      <c r="N34" s="69">
        <f t="shared" si="20"/>
        <v>9.1782070800000017</v>
      </c>
      <c r="O34" s="70">
        <v>125</v>
      </c>
      <c r="P34" s="3"/>
      <c r="Q34" s="64" t="str">
        <f t="shared" si="0"/>
        <v>1</v>
      </c>
      <c r="R34" s="64">
        <f t="shared" si="1"/>
        <v>1</v>
      </c>
      <c r="S34" s="64" t="str">
        <f t="shared" si="2"/>
        <v>0</v>
      </c>
      <c r="T34" s="64">
        <f t="shared" si="3"/>
        <v>0</v>
      </c>
      <c r="U34" s="64" t="str">
        <f t="shared" si="4"/>
        <v>0</v>
      </c>
      <c r="V34" s="64">
        <f t="shared" si="5"/>
        <v>0</v>
      </c>
      <c r="W34" s="64" t="str">
        <f t="shared" si="6"/>
        <v>0</v>
      </c>
      <c r="X34" s="64">
        <f t="shared" si="7"/>
        <v>0</v>
      </c>
      <c r="Y34" s="64" t="str">
        <f t="shared" si="8"/>
        <v>0</v>
      </c>
      <c r="Z34" s="64">
        <f t="shared" si="9"/>
        <v>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15.75" customHeight="1">
      <c r="A35" s="65">
        <v>43865</v>
      </c>
      <c r="B35" s="66">
        <f>Parâmetros!I24*0.04*64.0638</f>
        <v>9.3789403199999999</v>
      </c>
      <c r="C35" s="85">
        <f>AVERAGE(B541:B564)</f>
        <v>6.215256329999999</v>
      </c>
      <c r="D35" s="89">
        <f t="shared" si="10"/>
        <v>12.430512659999998</v>
      </c>
      <c r="E35" s="53" t="str">
        <f t="shared" si="11"/>
        <v>1</v>
      </c>
      <c r="F35" s="62">
        <f t="shared" si="12"/>
        <v>14.119749843499996</v>
      </c>
      <c r="G35" s="53" t="str">
        <f t="shared" si="13"/>
        <v>0</v>
      </c>
      <c r="H35" s="62">
        <f t="shared" si="14"/>
        <v>76.9458307596</v>
      </c>
      <c r="I35" s="53" t="str">
        <f t="shared" si="15"/>
        <v>0</v>
      </c>
      <c r="J35" s="62">
        <f t="shared" si="16"/>
        <v>55.841391379471261</v>
      </c>
      <c r="K35" s="53" t="str">
        <f t="shared" si="17"/>
        <v>0</v>
      </c>
      <c r="L35" s="62">
        <f t="shared" si="18"/>
        <v>80.10047750256922</v>
      </c>
      <c r="M35" s="66" t="str">
        <f t="shared" si="19"/>
        <v>0</v>
      </c>
      <c r="N35" s="69">
        <f t="shared" si="20"/>
        <v>12.430512659999998</v>
      </c>
      <c r="O35" s="70">
        <v>125</v>
      </c>
      <c r="P35" s="3"/>
      <c r="Q35" s="64" t="str">
        <f t="shared" si="0"/>
        <v>1</v>
      </c>
      <c r="R35" s="64">
        <f t="shared" si="1"/>
        <v>1</v>
      </c>
      <c r="S35" s="64" t="str">
        <f t="shared" si="2"/>
        <v>0</v>
      </c>
      <c r="T35" s="64">
        <f t="shared" si="3"/>
        <v>0</v>
      </c>
      <c r="U35" s="64" t="str">
        <f t="shared" si="4"/>
        <v>0</v>
      </c>
      <c r="V35" s="64">
        <f t="shared" si="5"/>
        <v>0</v>
      </c>
      <c r="W35" s="64" t="str">
        <f t="shared" si="6"/>
        <v>0</v>
      </c>
      <c r="X35" s="64">
        <f t="shared" si="7"/>
        <v>0</v>
      </c>
      <c r="Y35" s="64" t="str">
        <f t="shared" si="8"/>
        <v>0</v>
      </c>
      <c r="Z35" s="64">
        <f t="shared" si="9"/>
        <v>0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15.75" customHeight="1">
      <c r="A36" s="65">
        <v>43866</v>
      </c>
      <c r="B36" s="66">
        <f>Parâmetros!I25*0.04*64.0638</f>
        <v>12.274624079999999</v>
      </c>
      <c r="C36" s="85">
        <f>AVERAGE(B565:B588)</f>
        <v>4.8090559199999996</v>
      </c>
      <c r="D36" s="89">
        <f t="shared" si="10"/>
        <v>9.6181118399999992</v>
      </c>
      <c r="E36" s="53" t="str">
        <f t="shared" si="11"/>
        <v>1</v>
      </c>
      <c r="F36" s="62">
        <f t="shared" si="12"/>
        <v>11.377659043999998</v>
      </c>
      <c r="G36" s="53" t="str">
        <f t="shared" si="13"/>
        <v>0</v>
      </c>
      <c r="H36" s="62">
        <f t="shared" si="14"/>
        <v>76.777086710399999</v>
      </c>
      <c r="I36" s="53" t="str">
        <f t="shared" si="15"/>
        <v>0</v>
      </c>
      <c r="J36" s="62">
        <f t="shared" si="16"/>
        <v>55.586012454436784</v>
      </c>
      <c r="K36" s="53" t="str">
        <f t="shared" si="17"/>
        <v>0</v>
      </c>
      <c r="L36" s="62">
        <f t="shared" si="18"/>
        <v>79.886302363200002</v>
      </c>
      <c r="M36" s="66" t="str">
        <f t="shared" si="19"/>
        <v>0</v>
      </c>
      <c r="N36" s="69">
        <f t="shared" si="20"/>
        <v>9.6181118399999992</v>
      </c>
      <c r="O36" s="70">
        <v>125</v>
      </c>
      <c r="P36" s="3"/>
      <c r="Q36" s="64" t="str">
        <f t="shared" si="0"/>
        <v>1</v>
      </c>
      <c r="R36" s="64">
        <f t="shared" si="1"/>
        <v>1</v>
      </c>
      <c r="S36" s="64" t="str">
        <f t="shared" si="2"/>
        <v>0</v>
      </c>
      <c r="T36" s="64">
        <f t="shared" si="3"/>
        <v>0</v>
      </c>
      <c r="U36" s="64" t="str">
        <f t="shared" si="4"/>
        <v>0</v>
      </c>
      <c r="V36" s="64">
        <f t="shared" si="5"/>
        <v>0</v>
      </c>
      <c r="W36" s="64" t="str">
        <f t="shared" si="6"/>
        <v>0</v>
      </c>
      <c r="X36" s="64">
        <f t="shared" si="7"/>
        <v>0</v>
      </c>
      <c r="Y36" s="64" t="str">
        <f t="shared" si="8"/>
        <v>0</v>
      </c>
      <c r="Z36" s="64">
        <f t="shared" si="9"/>
        <v>0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15.75" customHeight="1">
      <c r="A37" s="65">
        <v>43867</v>
      </c>
      <c r="B37" s="66">
        <f>Parâmetros!I26*0.04*64.0638</f>
        <v>6.3807544800000002</v>
      </c>
      <c r="C37" s="85">
        <f>AVERAGE(B589:B612)</f>
        <v>4.2880036800000001</v>
      </c>
      <c r="D37" s="89">
        <f t="shared" si="10"/>
        <v>8.5760073600000002</v>
      </c>
      <c r="E37" s="53" t="str">
        <f t="shared" si="11"/>
        <v>1</v>
      </c>
      <c r="F37" s="62">
        <f t="shared" si="12"/>
        <v>10.361607175999996</v>
      </c>
      <c r="G37" s="53" t="str">
        <f t="shared" si="13"/>
        <v>0</v>
      </c>
      <c r="H37" s="62">
        <f t="shared" si="14"/>
        <v>76.7145604416</v>
      </c>
      <c r="I37" s="53" t="str">
        <f t="shared" si="15"/>
        <v>0</v>
      </c>
      <c r="J37" s="62">
        <f t="shared" si="16"/>
        <v>55.491384576367807</v>
      </c>
      <c r="K37" s="53" t="str">
        <f t="shared" si="17"/>
        <v>0</v>
      </c>
      <c r="L37" s="62">
        <f t="shared" si="18"/>
        <v>79.80694209895384</v>
      </c>
      <c r="M37" s="66" t="str">
        <f t="shared" si="19"/>
        <v>0</v>
      </c>
      <c r="N37" s="69">
        <f t="shared" si="20"/>
        <v>8.5760073600000002</v>
      </c>
      <c r="O37" s="70">
        <v>125</v>
      </c>
      <c r="P37" s="3"/>
      <c r="Q37" s="64" t="str">
        <f t="shared" si="0"/>
        <v>1</v>
      </c>
      <c r="R37" s="64">
        <f t="shared" si="1"/>
        <v>1</v>
      </c>
      <c r="S37" s="64" t="str">
        <f t="shared" si="2"/>
        <v>0</v>
      </c>
      <c r="T37" s="64">
        <f t="shared" si="3"/>
        <v>0</v>
      </c>
      <c r="U37" s="64" t="str">
        <f t="shared" si="4"/>
        <v>0</v>
      </c>
      <c r="V37" s="64">
        <f t="shared" si="5"/>
        <v>0</v>
      </c>
      <c r="W37" s="64" t="str">
        <f t="shared" si="6"/>
        <v>0</v>
      </c>
      <c r="X37" s="64">
        <f t="shared" si="7"/>
        <v>0</v>
      </c>
      <c r="Y37" s="64" t="str">
        <f t="shared" si="8"/>
        <v>0</v>
      </c>
      <c r="Z37" s="64">
        <f t="shared" si="9"/>
        <v>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15.75" customHeight="1">
      <c r="A38" s="65">
        <v>43868</v>
      </c>
      <c r="B38" s="66">
        <f>Parâmetros!I27*0.04*64.0638</f>
        <v>1.4606546399999998</v>
      </c>
      <c r="C38" s="85">
        <f>AVERAGE(B613:B636)</f>
        <v>5.5084190700000013</v>
      </c>
      <c r="D38" s="89">
        <f t="shared" si="10"/>
        <v>11.016838140000003</v>
      </c>
      <c r="E38" s="53" t="str">
        <f t="shared" si="11"/>
        <v>1</v>
      </c>
      <c r="F38" s="62">
        <f t="shared" si="12"/>
        <v>12.741417186500001</v>
      </c>
      <c r="G38" s="53" t="str">
        <f t="shared" si="13"/>
        <v>0</v>
      </c>
      <c r="H38" s="62">
        <f t="shared" si="14"/>
        <v>76.861010288399996</v>
      </c>
      <c r="I38" s="53" t="str">
        <f t="shared" si="15"/>
        <v>0</v>
      </c>
      <c r="J38" s="62">
        <f t="shared" si="16"/>
        <v>55.713023233402296</v>
      </c>
      <c r="K38" s="53" t="str">
        <f t="shared" si="17"/>
        <v>0</v>
      </c>
      <c r="L38" s="62">
        <f t="shared" si="18"/>
        <v>79.992820750661522</v>
      </c>
      <c r="M38" s="66" t="str">
        <f t="shared" si="19"/>
        <v>0</v>
      </c>
      <c r="N38" s="69">
        <f t="shared" si="20"/>
        <v>11.016838140000003</v>
      </c>
      <c r="O38" s="70">
        <v>125</v>
      </c>
      <c r="P38" s="3"/>
      <c r="Q38" s="64" t="str">
        <f t="shared" si="0"/>
        <v>1</v>
      </c>
      <c r="R38" s="64">
        <f t="shared" si="1"/>
        <v>1</v>
      </c>
      <c r="S38" s="64" t="str">
        <f t="shared" si="2"/>
        <v>0</v>
      </c>
      <c r="T38" s="64">
        <f t="shared" si="3"/>
        <v>0</v>
      </c>
      <c r="U38" s="64" t="str">
        <f t="shared" si="4"/>
        <v>0</v>
      </c>
      <c r="V38" s="64">
        <f t="shared" si="5"/>
        <v>0</v>
      </c>
      <c r="W38" s="64" t="str">
        <f t="shared" si="6"/>
        <v>0</v>
      </c>
      <c r="X38" s="64">
        <f t="shared" si="7"/>
        <v>0</v>
      </c>
      <c r="Y38" s="64" t="str">
        <f t="shared" si="8"/>
        <v>0</v>
      </c>
      <c r="Z38" s="64">
        <f t="shared" si="9"/>
        <v>0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15.75" customHeight="1">
      <c r="A39" s="65">
        <v>43869</v>
      </c>
      <c r="B39" s="66">
        <f>Parâmetros!I28*0.04*64.0638</f>
        <v>1.35815256</v>
      </c>
      <c r="C39" s="85">
        <f>AVERAGE(B637:B660)</f>
        <v>5.9205628499999996</v>
      </c>
      <c r="D39" s="89">
        <f t="shared" si="10"/>
        <v>11.841125699999999</v>
      </c>
      <c r="E39" s="53" t="str">
        <f t="shared" si="11"/>
        <v>1</v>
      </c>
      <c r="F39" s="62">
        <f t="shared" si="12"/>
        <v>13.5450975575</v>
      </c>
      <c r="G39" s="53" t="str">
        <f t="shared" si="13"/>
        <v>0</v>
      </c>
      <c r="H39" s="62">
        <f t="shared" si="14"/>
        <v>76.910467541999992</v>
      </c>
      <c r="I39" s="53" t="str">
        <f t="shared" si="15"/>
        <v>0</v>
      </c>
      <c r="J39" s="62">
        <f t="shared" si="16"/>
        <v>55.787872333678166</v>
      </c>
      <c r="K39" s="53" t="str">
        <f t="shared" si="17"/>
        <v>0</v>
      </c>
      <c r="L39" s="62">
        <f t="shared" si="18"/>
        <v>80.055593418692311</v>
      </c>
      <c r="M39" s="66" t="str">
        <f t="shared" si="19"/>
        <v>0</v>
      </c>
      <c r="N39" s="69">
        <f t="shared" si="20"/>
        <v>11.841125699999999</v>
      </c>
      <c r="O39" s="70">
        <v>125</v>
      </c>
      <c r="P39" s="3"/>
      <c r="Q39" s="64" t="str">
        <f t="shared" si="0"/>
        <v>1</v>
      </c>
      <c r="R39" s="64">
        <f t="shared" si="1"/>
        <v>1</v>
      </c>
      <c r="S39" s="64" t="str">
        <f t="shared" si="2"/>
        <v>0</v>
      </c>
      <c r="T39" s="64">
        <f t="shared" si="3"/>
        <v>0</v>
      </c>
      <c r="U39" s="64" t="str">
        <f t="shared" si="4"/>
        <v>0</v>
      </c>
      <c r="V39" s="64">
        <f t="shared" si="5"/>
        <v>0</v>
      </c>
      <c r="W39" s="64" t="str">
        <f t="shared" si="6"/>
        <v>0</v>
      </c>
      <c r="X39" s="64">
        <f t="shared" si="7"/>
        <v>0</v>
      </c>
      <c r="Y39" s="64" t="str">
        <f t="shared" si="8"/>
        <v>0</v>
      </c>
      <c r="Z39" s="64">
        <f t="shared" si="9"/>
        <v>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15.75" customHeight="1">
      <c r="A40" s="65">
        <v>43870</v>
      </c>
      <c r="B40" s="66">
        <f>Parâmetros!I29*0.04*64.0638</f>
        <v>1.48628016</v>
      </c>
      <c r="C40" s="85">
        <f>AVERAGE(B661:B684)</f>
        <v>6.6252646499999992</v>
      </c>
      <c r="D40" s="89">
        <f t="shared" si="10"/>
        <v>13.250529299999998</v>
      </c>
      <c r="E40" s="53" t="str">
        <f t="shared" si="11"/>
        <v>1</v>
      </c>
      <c r="F40" s="62">
        <f t="shared" si="12"/>
        <v>14.919266067499997</v>
      </c>
      <c r="G40" s="53" t="str">
        <f t="shared" si="13"/>
        <v>0</v>
      </c>
      <c r="H40" s="62">
        <f t="shared" si="14"/>
        <v>76.995031757999996</v>
      </c>
      <c r="I40" s="53" t="str">
        <f t="shared" si="15"/>
        <v>0</v>
      </c>
      <c r="J40" s="62">
        <f t="shared" si="16"/>
        <v>55.915852660574714</v>
      </c>
      <c r="K40" s="53" t="str">
        <f t="shared" si="17"/>
        <v>0</v>
      </c>
      <c r="L40" s="62">
        <f t="shared" si="18"/>
        <v>80.162924923615378</v>
      </c>
      <c r="M40" s="66" t="str">
        <f t="shared" si="19"/>
        <v>0</v>
      </c>
      <c r="N40" s="69">
        <f t="shared" si="20"/>
        <v>13.250529299999998</v>
      </c>
      <c r="O40" s="70">
        <v>125</v>
      </c>
      <c r="P40" s="3"/>
      <c r="Q40" s="64" t="str">
        <f t="shared" si="0"/>
        <v>1</v>
      </c>
      <c r="R40" s="64">
        <f t="shared" si="1"/>
        <v>1</v>
      </c>
      <c r="S40" s="64" t="str">
        <f t="shared" si="2"/>
        <v>0</v>
      </c>
      <c r="T40" s="64">
        <f t="shared" si="3"/>
        <v>0</v>
      </c>
      <c r="U40" s="64" t="str">
        <f t="shared" si="4"/>
        <v>0</v>
      </c>
      <c r="V40" s="64">
        <f t="shared" si="5"/>
        <v>0</v>
      </c>
      <c r="W40" s="64" t="str">
        <f t="shared" si="6"/>
        <v>0</v>
      </c>
      <c r="X40" s="64">
        <f t="shared" si="7"/>
        <v>0</v>
      </c>
      <c r="Y40" s="64" t="str">
        <f t="shared" si="8"/>
        <v>0</v>
      </c>
      <c r="Z40" s="64">
        <f t="shared" si="9"/>
        <v>0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15.75" customHeight="1">
      <c r="A41" s="65">
        <v>43871</v>
      </c>
      <c r="B41" s="66">
        <f>Parâmetros!I30*0.04*64.0638</f>
        <v>1.2300249599999999</v>
      </c>
      <c r="C41" s="85">
        <f>AVERAGE(B685:B708)</f>
        <v>2.3714283300000005</v>
      </c>
      <c r="D41" s="89">
        <f t="shared" si="10"/>
        <v>4.7428566600000011</v>
      </c>
      <c r="E41" s="53" t="str">
        <f t="shared" si="11"/>
        <v>1</v>
      </c>
      <c r="F41" s="62">
        <f t="shared" si="12"/>
        <v>6.6242852434999975</v>
      </c>
      <c r="G41" s="53" t="str">
        <f t="shared" si="13"/>
        <v>0</v>
      </c>
      <c r="H41" s="62">
        <f t="shared" si="14"/>
        <v>76.4845713996</v>
      </c>
      <c r="I41" s="53" t="str">
        <f t="shared" si="15"/>
        <v>0</v>
      </c>
      <c r="J41" s="62">
        <f t="shared" si="16"/>
        <v>55.143316869126437</v>
      </c>
      <c r="K41" s="53" t="str">
        <f t="shared" si="17"/>
        <v>0</v>
      </c>
      <c r="L41" s="62">
        <f t="shared" si="18"/>
        <v>79.515032930261526</v>
      </c>
      <c r="M41" s="66" t="str">
        <f t="shared" si="19"/>
        <v>0</v>
      </c>
      <c r="N41" s="69">
        <f t="shared" si="20"/>
        <v>4.7428566600000011</v>
      </c>
      <c r="O41" s="70">
        <v>125</v>
      </c>
      <c r="P41" s="3"/>
      <c r="Q41" s="64" t="str">
        <f t="shared" si="0"/>
        <v>1</v>
      </c>
      <c r="R41" s="64">
        <f t="shared" si="1"/>
        <v>1</v>
      </c>
      <c r="S41" s="64" t="str">
        <f t="shared" si="2"/>
        <v>0</v>
      </c>
      <c r="T41" s="64">
        <f t="shared" si="3"/>
        <v>0</v>
      </c>
      <c r="U41" s="64" t="str">
        <f t="shared" si="4"/>
        <v>0</v>
      </c>
      <c r="V41" s="64">
        <f t="shared" si="5"/>
        <v>0</v>
      </c>
      <c r="W41" s="64" t="str">
        <f t="shared" si="6"/>
        <v>0</v>
      </c>
      <c r="X41" s="64">
        <f t="shared" si="7"/>
        <v>0</v>
      </c>
      <c r="Y41" s="64" t="str">
        <f t="shared" si="8"/>
        <v>0</v>
      </c>
      <c r="Z41" s="64">
        <f t="shared" si="9"/>
        <v>0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15.75" customHeight="1">
      <c r="A42" s="65">
        <v>43872</v>
      </c>
      <c r="B42" s="66">
        <f>Parâmetros!I31*0.04*64.0638</f>
        <v>0.71751456000000013</v>
      </c>
      <c r="C42" s="85">
        <f>AVERAGE(B709:B732)</f>
        <v>0</v>
      </c>
      <c r="D42" s="89">
        <f t="shared" si="10"/>
        <v>0</v>
      </c>
      <c r="E42" s="53" t="str">
        <f t="shared" si="11"/>
        <v>1</v>
      </c>
      <c r="F42" s="62">
        <f t="shared" si="12"/>
        <v>2</v>
      </c>
      <c r="G42" s="53" t="str">
        <f t="shared" si="13"/>
        <v>0</v>
      </c>
      <c r="H42" s="62">
        <f t="shared" si="14"/>
        <v>76.2</v>
      </c>
      <c r="I42" s="53" t="str">
        <f t="shared" si="15"/>
        <v>0</v>
      </c>
      <c r="J42" s="62">
        <f t="shared" si="16"/>
        <v>54.712643678160916</v>
      </c>
      <c r="K42" s="53" t="str">
        <f t="shared" si="17"/>
        <v>0</v>
      </c>
      <c r="L42" s="62">
        <f t="shared" si="18"/>
        <v>79.153846153846146</v>
      </c>
      <c r="M42" s="66" t="str">
        <f t="shared" si="19"/>
        <v>0</v>
      </c>
      <c r="N42" s="69">
        <f t="shared" si="20"/>
        <v>0</v>
      </c>
      <c r="O42" s="70">
        <v>125</v>
      </c>
      <c r="P42" s="3"/>
      <c r="Q42" s="64" t="str">
        <f t="shared" si="0"/>
        <v>1</v>
      </c>
      <c r="R42" s="64">
        <f t="shared" si="1"/>
        <v>1</v>
      </c>
      <c r="S42" s="64" t="str">
        <f t="shared" si="2"/>
        <v>0</v>
      </c>
      <c r="T42" s="64">
        <f t="shared" si="3"/>
        <v>0</v>
      </c>
      <c r="U42" s="64" t="str">
        <f t="shared" si="4"/>
        <v>0</v>
      </c>
      <c r="V42" s="64">
        <f t="shared" si="5"/>
        <v>0</v>
      </c>
      <c r="W42" s="64" t="str">
        <f t="shared" si="6"/>
        <v>0</v>
      </c>
      <c r="X42" s="64">
        <f t="shared" si="7"/>
        <v>0</v>
      </c>
      <c r="Y42" s="64" t="str">
        <f t="shared" si="8"/>
        <v>0</v>
      </c>
      <c r="Z42" s="64">
        <f t="shared" si="9"/>
        <v>0</v>
      </c>
      <c r="AA42" s="3"/>
      <c r="AB42" s="97" t="s">
        <v>281</v>
      </c>
      <c r="AC42" s="98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15.75" customHeight="1">
      <c r="A43" s="72">
        <v>43873</v>
      </c>
      <c r="B43" s="66">
        <f>Parâmetros!I32*0.04*64.0638</f>
        <v>0.66626352000000011</v>
      </c>
      <c r="C43" s="91">
        <f>AVERAGE(B733:B756)</f>
        <v>0</v>
      </c>
      <c r="D43" s="92">
        <f t="shared" si="10"/>
        <v>0</v>
      </c>
      <c r="E43" s="80" t="str">
        <f t="shared" si="11"/>
        <v>1</v>
      </c>
      <c r="F43" s="93">
        <f t="shared" si="12"/>
        <v>2</v>
      </c>
      <c r="G43" s="80" t="str">
        <f t="shared" si="13"/>
        <v>0</v>
      </c>
      <c r="H43" s="93">
        <f t="shared" si="14"/>
        <v>76.2</v>
      </c>
      <c r="I43" s="80" t="str">
        <f t="shared" si="15"/>
        <v>0</v>
      </c>
      <c r="J43" s="93">
        <f t="shared" si="16"/>
        <v>54.712643678160916</v>
      </c>
      <c r="K43" s="80" t="str">
        <f t="shared" si="17"/>
        <v>0</v>
      </c>
      <c r="L43" s="93">
        <f t="shared" si="18"/>
        <v>79.153846153846146</v>
      </c>
      <c r="M43" s="79" t="str">
        <f t="shared" si="19"/>
        <v>0</v>
      </c>
      <c r="N43" s="84">
        <f t="shared" si="20"/>
        <v>0</v>
      </c>
      <c r="O43" s="74">
        <v>125</v>
      </c>
      <c r="P43" s="3"/>
      <c r="Q43" s="64" t="str">
        <f t="shared" si="0"/>
        <v>1</v>
      </c>
      <c r="R43" s="64">
        <f t="shared" si="1"/>
        <v>1</v>
      </c>
      <c r="S43" s="64" t="str">
        <f t="shared" si="2"/>
        <v>0</v>
      </c>
      <c r="T43" s="64">
        <f t="shared" si="3"/>
        <v>0</v>
      </c>
      <c r="U43" s="64" t="str">
        <f t="shared" si="4"/>
        <v>0</v>
      </c>
      <c r="V43" s="64">
        <f t="shared" si="5"/>
        <v>0</v>
      </c>
      <c r="W43" s="64" t="str">
        <f t="shared" si="6"/>
        <v>0</v>
      </c>
      <c r="X43" s="64">
        <f t="shared" si="7"/>
        <v>0</v>
      </c>
      <c r="Y43" s="64" t="str">
        <f t="shared" si="8"/>
        <v>0</v>
      </c>
      <c r="Z43" s="64">
        <f t="shared" si="9"/>
        <v>0</v>
      </c>
      <c r="AA43" s="3"/>
      <c r="AB43" s="99" t="s">
        <v>282</v>
      </c>
      <c r="AC43" s="100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15.75" customHeight="1">
      <c r="A44" s="101"/>
      <c r="B44" s="70">
        <f>Parâmetros!I33*0.04*64.0638</f>
        <v>0</v>
      </c>
      <c r="C44" s="85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3"/>
      <c r="O44" s="3"/>
      <c r="P44" s="3"/>
      <c r="Q44" s="53"/>
      <c r="R44" s="64"/>
      <c r="S44" s="64"/>
      <c r="T44" s="64"/>
      <c r="U44" s="64"/>
      <c r="V44" s="64"/>
      <c r="W44" s="64"/>
      <c r="X44" s="64"/>
      <c r="Y44" s="64"/>
      <c r="Z44" s="64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15.75" customHeight="1">
      <c r="A45" s="102"/>
      <c r="B45" s="70">
        <f>Parâmetros!I34*0.04*64.0638</f>
        <v>0</v>
      </c>
      <c r="C45" s="85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15.75" customHeight="1">
      <c r="A46" s="103"/>
      <c r="B46" s="70">
        <f>Parâmetros!I35*0.04*64.0638</f>
        <v>0</v>
      </c>
      <c r="C46" s="85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64"/>
      <c r="R46" s="64">
        <f>SUM(R13:R43)</f>
        <v>31</v>
      </c>
      <c r="S46" s="53"/>
      <c r="T46" s="64">
        <f>SUM(T13:T43)</f>
        <v>0</v>
      </c>
      <c r="U46" s="3"/>
      <c r="V46" s="64">
        <f>SUM(V13:V43)</f>
        <v>0</v>
      </c>
      <c r="W46" s="3"/>
      <c r="X46" s="64">
        <f>SUM(X13:X43)</f>
        <v>0</v>
      </c>
      <c r="Y46" s="3"/>
      <c r="Z46" s="64">
        <f>SUM(Z13:Z43)</f>
        <v>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15.75" customHeight="1">
      <c r="A47" s="67"/>
      <c r="B47" s="70">
        <f>Parâmetros!I36*0.04*64.0638</f>
        <v>3.86945352</v>
      </c>
      <c r="C47" s="85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15.75" customHeight="1">
      <c r="A48" s="67"/>
      <c r="B48" s="70">
        <f>Parâmetros!I37*0.04*64.0638</f>
        <v>7.3545242400000008</v>
      </c>
      <c r="C48" s="8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15.75" customHeight="1">
      <c r="A49" s="67"/>
      <c r="B49" s="70">
        <f>Parâmetros!I38*0.04*64.0638</f>
        <v>0</v>
      </c>
      <c r="C49" s="85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15.75" customHeight="1">
      <c r="A50" s="67"/>
      <c r="B50" s="70">
        <f>Parâmetros!I39*0.04*64.0638</f>
        <v>5.3044826399999998</v>
      </c>
      <c r="C50" s="85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15.75" customHeight="1">
      <c r="A51" s="67"/>
      <c r="B51" s="70">
        <f>Parâmetros!I40*0.04*64.0638</f>
        <v>5.6119888800000002</v>
      </c>
      <c r="C51" s="85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15.75" customHeight="1">
      <c r="A52" s="67"/>
      <c r="B52" s="70">
        <f>Parâmetros!I41*0.04*64.0638</f>
        <v>6.8676393600000001</v>
      </c>
      <c r="C52" s="85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15.75" customHeight="1">
      <c r="A53" s="67"/>
      <c r="B53" s="70">
        <f>Parâmetros!I42*0.04*64.0638</f>
        <v>11.018973599999999</v>
      </c>
      <c r="C53" s="85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15.75" customHeight="1">
      <c r="A54" s="67"/>
      <c r="B54" s="70">
        <f>Parâmetros!I43*0.04*64.0638</f>
        <v>7.1495200800000003</v>
      </c>
      <c r="C54" s="85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15.75" customHeight="1">
      <c r="A55" s="67"/>
      <c r="B55" s="70">
        <f>Parâmetros!I44*0.04*64.0638</f>
        <v>5.0226019199999996</v>
      </c>
      <c r="C55" s="8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15.75" customHeight="1">
      <c r="A56" s="67"/>
      <c r="B56" s="70">
        <f>Parâmetros!I45*0.04*64.0638</f>
        <v>10.890846000000002</v>
      </c>
      <c r="C56" s="8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15.75" customHeight="1">
      <c r="A57" s="67"/>
      <c r="B57" s="70">
        <f>Parâmetros!I46*0.04*64.0638</f>
        <v>12.9408876</v>
      </c>
      <c r="C57" s="8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15.75" customHeight="1">
      <c r="A58" s="67"/>
      <c r="B58" s="70">
        <f>Parâmetros!I47*0.04*64.0638</f>
        <v>10.60896528</v>
      </c>
      <c r="C58" s="8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15.75" customHeight="1">
      <c r="A59" s="67"/>
      <c r="B59" s="70">
        <f>Parâmetros!I48*0.04*64.0638</f>
        <v>10.48083768</v>
      </c>
      <c r="C59" s="8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15.75" customHeight="1">
      <c r="A60" s="67"/>
      <c r="B60" s="70">
        <f>Parâmetros!I49*0.04*64.0638</f>
        <v>9.5070679200000008</v>
      </c>
      <c r="C60" s="8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15.75" customHeight="1">
      <c r="A61" s="67"/>
      <c r="B61" s="70">
        <f>Parâmetros!I50*0.04*64.0638</f>
        <v>9.3020637599999993</v>
      </c>
      <c r="C61" s="8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15.75" customHeight="1">
      <c r="A62" s="67"/>
      <c r="B62" s="70">
        <f>Parâmetros!I51*0.04*64.0638</f>
        <v>6.8676393600000001</v>
      </c>
      <c r="C62" s="8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15.75" customHeight="1">
      <c r="A63" s="67"/>
      <c r="B63" s="70">
        <f>Parâmetros!I52*0.04*64.0638</f>
        <v>6.5088820800000002</v>
      </c>
      <c r="C63" s="8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15.75" customHeight="1">
      <c r="A64" s="67"/>
      <c r="B64" s="70">
        <f>Parâmetros!I53*0.04*64.0638</f>
        <v>6.3038779200000006</v>
      </c>
      <c r="C64" s="8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15.75" customHeight="1">
      <c r="A65" s="67"/>
      <c r="B65" s="70">
        <f>Parâmetros!I54*0.04*64.0638</f>
        <v>6.1244992800000002</v>
      </c>
      <c r="C65" s="8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15.75" customHeight="1">
      <c r="A66" s="67"/>
      <c r="B66" s="70">
        <f>Parâmetros!I55*0.04*64.0638</f>
        <v>5.8682440800000002</v>
      </c>
      <c r="C66" s="8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15.75" customHeight="1">
      <c r="A67" s="67"/>
      <c r="B67" s="70">
        <f>Parâmetros!I56*0.04*64.0638</f>
        <v>5.97074616</v>
      </c>
      <c r="C67" s="8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15.75" customHeight="1">
      <c r="A68" s="67"/>
      <c r="B68" s="70">
        <f>Parâmetros!I57*0.04*64.0638</f>
        <v>6.1757503200000006</v>
      </c>
      <c r="C68" s="8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15.75" customHeight="1">
      <c r="A69" s="67"/>
      <c r="B69" s="70">
        <f>Parâmetros!I58*0.04*64.0638</f>
        <v>3.8950790400000002</v>
      </c>
      <c r="C69" s="8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15.75" customHeight="1">
      <c r="A70" s="67"/>
      <c r="B70" s="70">
        <f>Parâmetros!I59*0.04*64.0638</f>
        <v>4.7663467200000005</v>
      </c>
      <c r="C70" s="8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15.75" customHeight="1">
      <c r="A71" s="67"/>
      <c r="B71" s="70">
        <f>Parâmetros!I60*0.04*64.0638</f>
        <v>7.508277360000001</v>
      </c>
      <c r="C71" s="8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15.75" customHeight="1">
      <c r="A72" s="67"/>
      <c r="B72" s="70">
        <f>Parâmetros!I61*0.04*64.0638</f>
        <v>6.2013758399999999</v>
      </c>
      <c r="C72" s="8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15.75" customHeight="1">
      <c r="A73" s="67"/>
      <c r="B73" s="70">
        <f>Parâmetros!I62*0.04*64.0638</f>
        <v>9.1226851199999999</v>
      </c>
      <c r="C73" s="8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15.75" customHeight="1">
      <c r="A74" s="67"/>
      <c r="B74" s="70">
        <f>Parâmetros!I63*0.04*64.0638</f>
        <v>7.2007711199999997</v>
      </c>
      <c r="C74" s="8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15.75" customHeight="1">
      <c r="A75" s="67"/>
      <c r="B75" s="70">
        <f>Parâmetros!I64*0.04*64.0638</f>
        <v>8.8151788799999995</v>
      </c>
      <c r="C75" s="8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15.75" customHeight="1">
      <c r="A76" s="77"/>
      <c r="B76" s="70">
        <f>Parâmetros!I65*0.04*64.0638</f>
        <v>9.9939528000000006</v>
      </c>
      <c r="C76" s="8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15.75" customHeight="1">
      <c r="A77" s="101"/>
      <c r="B77" s="70">
        <f>Parâmetros!I66*0.04*64.0638</f>
        <v>5.5094867999999995</v>
      </c>
      <c r="C77" s="8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15.75" customHeight="1">
      <c r="A78" s="101"/>
      <c r="B78" s="70">
        <f>Parâmetros!I67*0.04*64.0638</f>
        <v>6.3295034400000008</v>
      </c>
      <c r="C78" s="8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15.75" customHeight="1">
      <c r="A79" s="101"/>
      <c r="B79" s="70">
        <f>Parâmetros!I68*0.04*64.0638</f>
        <v>5.1763550399999998</v>
      </c>
      <c r="C79" s="8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15.75" customHeight="1">
      <c r="A80" s="101"/>
      <c r="B80" s="70">
        <f>Parâmetros!I69*0.04*64.0638</f>
        <v>2.0244160800000004</v>
      </c>
      <c r="C80" s="8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15.75" customHeight="1">
      <c r="A81" s="101"/>
      <c r="B81" s="70">
        <f>Parâmetros!I70*0.04*64.0638</f>
        <v>6.5345075999999995</v>
      </c>
      <c r="C81" s="8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15.75" customHeight="1">
      <c r="A82" s="101"/>
      <c r="B82" s="70">
        <f>Parâmetros!I71*0.04*64.0638</f>
        <v>8.8664299199999999</v>
      </c>
      <c r="C82" s="8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15.75" customHeight="1">
      <c r="A83" s="101"/>
      <c r="B83" s="70">
        <f>Parâmetros!I72*0.04*64.0638</f>
        <v>9.5070679200000008</v>
      </c>
      <c r="C83" s="8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15.75" customHeight="1">
      <c r="A84" s="101"/>
      <c r="B84" s="70">
        <f>Parâmetros!I73*0.04*64.0638</f>
        <v>10.35271008</v>
      </c>
      <c r="C84" s="8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15.75" customHeight="1">
      <c r="A85" s="101"/>
      <c r="B85" s="70">
        <f>Parâmetros!I74*0.04*64.0638</f>
        <v>9.4301913600000002</v>
      </c>
      <c r="C85" s="8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15.75" customHeight="1">
      <c r="A86" s="101"/>
      <c r="B86" s="70">
        <f>Parâmetros!I75*0.04*64.0638</f>
        <v>7.3288987199999998</v>
      </c>
      <c r="C86" s="8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15.75" customHeight="1">
      <c r="A87" s="101"/>
      <c r="B87" s="70">
        <f>Parâmetros!I76*0.04*64.0638</f>
        <v>6.09887376</v>
      </c>
      <c r="C87" s="8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15.75" customHeight="1">
      <c r="A88" s="101"/>
      <c r="B88" s="70">
        <f>Parâmetros!I77*0.04*64.0638</f>
        <v>5.6888654400000007</v>
      </c>
      <c r="C88" s="8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15.75" customHeight="1">
      <c r="A89" s="101"/>
      <c r="B89" s="70">
        <f>Parâmetros!I78*0.04*64.0638</f>
        <v>6.6882607199999997</v>
      </c>
      <c r="C89" s="8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15.75" customHeight="1">
      <c r="A90" s="101"/>
      <c r="B90" s="70">
        <f>Parâmetros!I79*0.04*64.0638</f>
        <v>6.6113841600000001</v>
      </c>
      <c r="C90" s="8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15.75" customHeight="1">
      <c r="A91" s="101"/>
      <c r="B91" s="70">
        <f>Parâmetros!I80*0.04*64.0638</f>
        <v>6.8420138400000008</v>
      </c>
      <c r="C91" s="8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15.75" customHeight="1">
      <c r="A92" s="101"/>
      <c r="B92" s="70">
        <f>Parâmetros!I81*0.04*64.0638</f>
        <v>6.7395117600000001</v>
      </c>
      <c r="C92" s="8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15.75" customHeight="1">
      <c r="A93" s="101"/>
      <c r="B93" s="70">
        <f>Parâmetros!I82*0.04*64.0638</f>
        <v>6.4576310399999999</v>
      </c>
      <c r="C93" s="8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15.75" customHeight="1">
      <c r="A94" s="101"/>
      <c r="B94" s="70">
        <f>Parâmetros!I83*0.04*64.0638</f>
        <v>2.4600499199999999</v>
      </c>
      <c r="C94" s="85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15.75" customHeight="1">
      <c r="A95" s="101"/>
      <c r="B95" s="70">
        <f>Parâmetros!I84*0.04*64.0638</f>
        <v>0</v>
      </c>
      <c r="C95" s="85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15.75" customHeight="1">
      <c r="A96" s="101"/>
      <c r="B96" s="70">
        <f>Parâmetros!I85*0.04*64.0638</f>
        <v>0</v>
      </c>
      <c r="C96" s="8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15.75" customHeight="1">
      <c r="A97" s="101"/>
      <c r="B97" s="70">
        <f>Parâmetros!I86*0.04*64.0638</f>
        <v>0</v>
      </c>
      <c r="C97" s="85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15.75" customHeight="1">
      <c r="A98" s="101"/>
      <c r="B98" s="70">
        <f>Parâmetros!I87*0.04*64.0638</f>
        <v>0</v>
      </c>
      <c r="C98" s="85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15.75" customHeight="1">
      <c r="A99" s="101"/>
      <c r="B99" s="70">
        <f>Parâmetros!I88*0.04*64.0638</f>
        <v>0</v>
      </c>
      <c r="C99" s="85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15.75" customHeight="1">
      <c r="A100" s="101"/>
      <c r="B100" s="70">
        <f>Parâmetros!I89*0.04*64.0638</f>
        <v>0</v>
      </c>
      <c r="C100" s="85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15.75" customHeight="1">
      <c r="A101" s="101"/>
      <c r="B101" s="70">
        <f>Parâmetros!I90*0.04*64.0638</f>
        <v>5.9963716800000002</v>
      </c>
      <c r="C101" s="85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15.75" customHeight="1">
      <c r="A102" s="101"/>
      <c r="B102" s="70">
        <f>Parâmetros!I91*0.04*64.0638</f>
        <v>6.9957669600000001</v>
      </c>
      <c r="C102" s="85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15.75" customHeight="1">
      <c r="A103" s="101"/>
      <c r="B103" s="70">
        <f>Parâmetros!I92*0.04*64.0638</f>
        <v>5.5094867999999995</v>
      </c>
      <c r="C103" s="85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15.75" customHeight="1">
      <c r="A104" s="101"/>
      <c r="B104" s="70">
        <f>Parâmetros!I93*0.04*64.0638</f>
        <v>6.1244992800000002</v>
      </c>
      <c r="C104" s="85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15.75" customHeight="1">
      <c r="A105" s="101"/>
      <c r="B105" s="70">
        <f>Parâmetros!I94*0.04*64.0638</f>
        <v>6.7907627999999995</v>
      </c>
      <c r="C105" s="85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15.75" customHeight="1">
      <c r="A106" s="101"/>
      <c r="B106" s="70">
        <f>Parâmetros!I95*0.04*64.0638</f>
        <v>6.8932648800000003</v>
      </c>
      <c r="C106" s="5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15.75" customHeight="1">
      <c r="A107" s="101"/>
      <c r="B107" s="70">
        <f>Parâmetros!I96*0.04*64.0638</f>
        <v>6.7651372800000011</v>
      </c>
      <c r="C107" s="5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15.75" customHeight="1">
      <c r="A108" s="101"/>
      <c r="B108" s="70">
        <f>Parâmetros!I97*0.04*64.0638</f>
        <v>6.5345075999999995</v>
      </c>
      <c r="C108" s="5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15.75" customHeight="1">
      <c r="A109" s="101"/>
      <c r="B109" s="70">
        <f>Parâmetros!I98*0.04*64.0638</f>
        <v>6.5857586399999999</v>
      </c>
      <c r="C109" s="5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15.75" customHeight="1">
      <c r="A110" s="101"/>
      <c r="B110" s="70">
        <f>Parâmetros!I99*0.04*64.0638</f>
        <v>5.3813592000000003</v>
      </c>
      <c r="C110" s="5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15.75" customHeight="1">
      <c r="A111" s="101"/>
      <c r="B111" s="70">
        <f>Parâmetros!I100*0.04*64.0638</f>
        <v>4.8688488000000003</v>
      </c>
      <c r="C111" s="5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15.75" customHeight="1">
      <c r="A112" s="101"/>
      <c r="B112" s="70">
        <f>Parâmetros!I101*0.04*64.0638</f>
        <v>4.6894701599999999</v>
      </c>
      <c r="C112" s="5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15.75" customHeight="1">
      <c r="A113" s="101"/>
      <c r="B113" s="70">
        <f>Parâmetros!I102*0.04*64.0638</f>
        <v>4.9713508800000001</v>
      </c>
      <c r="C113" s="5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15.75" customHeight="1">
      <c r="A114" s="101"/>
      <c r="B114" s="70">
        <f>Parâmetros!I103*0.04*64.0638</f>
        <v>5.0738529600000009</v>
      </c>
      <c r="C114" s="5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15.75" customHeight="1">
      <c r="A115" s="101"/>
      <c r="B115" s="70">
        <f>Parâmetros!I104*0.04*64.0638</f>
        <v>4.9200998399999998</v>
      </c>
      <c r="C115" s="5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15.75" customHeight="1">
      <c r="A116" s="101"/>
      <c r="B116" s="70">
        <f>Parâmetros!I105*0.04*64.0638</f>
        <v>5.4069847200000005</v>
      </c>
      <c r="C116" s="5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15.75" customHeight="1">
      <c r="A117" s="101"/>
      <c r="B117" s="70">
        <f>Parâmetros!I106*0.04*64.0638</f>
        <v>5.7913675199999997</v>
      </c>
      <c r="C117" s="5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15.75" customHeight="1">
      <c r="A118" s="101"/>
      <c r="B118" s="70">
        <f>Parâmetros!I107*0.04*64.0638</f>
        <v>4.94572536</v>
      </c>
      <c r="C118" s="104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15.75" customHeight="1">
      <c r="A119" s="101"/>
      <c r="B119" s="70">
        <f>Parâmetros!I108*0.04*64.0638</f>
        <v>3.5106962400000006</v>
      </c>
      <c r="C119" s="5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15.75" customHeight="1">
      <c r="A120" s="101"/>
      <c r="B120" s="70">
        <f>Parâmetros!I109*0.04*64.0638</f>
        <v>3.2031900000000002</v>
      </c>
      <c r="C120" s="5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15.75" customHeight="1">
      <c r="A121" s="101"/>
      <c r="B121" s="70">
        <f>Parâmetros!I110*0.04*64.0638</f>
        <v>3.5619472799999996</v>
      </c>
      <c r="C121" s="5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15.75" customHeight="1">
      <c r="A122" s="101"/>
      <c r="B122" s="70">
        <f>Parâmetros!I111*0.04*64.0638</f>
        <v>3.5106962400000006</v>
      </c>
      <c r="C122" s="5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15.75" customHeight="1">
      <c r="A123" s="101"/>
      <c r="B123" s="70">
        <f>Parâmetros!I112*0.04*64.0638</f>
        <v>3.2031900000000002</v>
      </c>
      <c r="C123" s="5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15.75" customHeight="1">
      <c r="A124" s="101"/>
      <c r="B124" s="70">
        <f>Parâmetros!I113*0.04*64.0638</f>
        <v>2.3575478400000001</v>
      </c>
      <c r="C124" s="5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15.75" customHeight="1">
      <c r="A125" s="101"/>
      <c r="B125" s="70">
        <f>Parâmetros!I114*0.04*64.0638</f>
        <v>2.5369264800000004</v>
      </c>
      <c r="C125" s="5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15.75" customHeight="1">
      <c r="A126" s="101"/>
      <c r="B126" s="70">
        <f>Parâmetros!I115*0.04*64.0638</f>
        <v>6.9957669600000001</v>
      </c>
      <c r="C126" s="5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15.75" customHeight="1">
      <c r="A127" s="101"/>
      <c r="B127" s="70">
        <f>Parâmetros!I116*0.04*64.0638</f>
        <v>5.5094867999999995</v>
      </c>
      <c r="C127" s="5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15.75" customHeight="1">
      <c r="A128" s="101"/>
      <c r="B128" s="70">
        <f>Parâmetros!I117*0.04*64.0638</f>
        <v>6.1244992800000002</v>
      </c>
      <c r="C128" s="5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15.75" customHeight="1">
      <c r="A129" s="101"/>
      <c r="B129" s="70">
        <f>Parâmetros!I118*0.04*64.0638</f>
        <v>6.7907627999999995</v>
      </c>
      <c r="C129" s="5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15.75" customHeight="1">
      <c r="A130" s="101"/>
      <c r="B130" s="70">
        <f>Parâmetros!I119*0.04*64.0638</f>
        <v>6.8932648800000003</v>
      </c>
      <c r="C130" s="5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15.75" customHeight="1">
      <c r="A131" s="101"/>
      <c r="B131" s="70">
        <f>Parâmetros!I120*0.04*64.0638</f>
        <v>6.7651372800000011</v>
      </c>
      <c r="C131" s="5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15.75" customHeight="1">
      <c r="A132" s="101"/>
      <c r="B132" s="70">
        <f>Parâmetros!I121*0.04*64.0638</f>
        <v>6.5345075999999995</v>
      </c>
      <c r="C132" s="5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15.75" customHeight="1">
      <c r="A133" s="101"/>
      <c r="B133" s="70">
        <f>Parâmetros!I122*0.04*64.0638</f>
        <v>3.1519389600000003</v>
      </c>
      <c r="C133" s="5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15.75" customHeight="1">
      <c r="A134" s="101"/>
      <c r="B134" s="70">
        <f>Parâmetros!I123*0.04*64.0638</f>
        <v>4.2538363200000004</v>
      </c>
      <c r="C134" s="5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15.75" customHeight="1">
      <c r="A135" s="101"/>
      <c r="B135" s="70">
        <f>Parâmetros!I124*0.04*64.0638</f>
        <v>4.4844660000000003</v>
      </c>
      <c r="C135" s="5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15.75" customHeight="1">
      <c r="A136" s="101"/>
      <c r="B136" s="70">
        <f>Parâmetros!I125*0.04*64.0638</f>
        <v>4.4844660000000003</v>
      </c>
      <c r="C136" s="5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15.75" customHeight="1">
      <c r="A137" s="101"/>
      <c r="B137" s="70">
        <f>Parâmetros!I126*0.04*64.0638</f>
        <v>4.2025852799999992</v>
      </c>
      <c r="C137" s="5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15.75" customHeight="1">
      <c r="A138" s="101"/>
      <c r="B138" s="70">
        <f>Parâmetros!I127*0.04*64.0638</f>
        <v>4.4332149599999999</v>
      </c>
      <c r="C138" s="5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15.75" customHeight="1">
      <c r="A139" s="101"/>
      <c r="B139" s="70">
        <f>Parâmetros!I128*0.04*64.0638</f>
        <v>5.0226019199999996</v>
      </c>
      <c r="C139" s="5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15.75" customHeight="1">
      <c r="A140" s="101"/>
      <c r="B140" s="70">
        <f>Parâmetros!I129*0.04*64.0638</f>
        <v>5.6119888800000002</v>
      </c>
      <c r="C140" s="5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15.75" customHeight="1">
      <c r="A141" s="101"/>
      <c r="B141" s="70">
        <f>Parâmetros!I130*0.04*64.0638</f>
        <v>5.8682440800000002</v>
      </c>
      <c r="C141" s="5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15.75" customHeight="1">
      <c r="A142" s="101"/>
      <c r="B142" s="70">
        <f>Parâmetros!I131*0.04*64.0638</f>
        <v>5.6632399200000005</v>
      </c>
      <c r="C142" s="5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15.75" customHeight="1">
      <c r="A143" s="101"/>
      <c r="B143" s="70">
        <f>Parâmetros!I132*0.04*64.0638</f>
        <v>4.8944743199999996</v>
      </c>
      <c r="C143" s="5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15.75" customHeight="1">
      <c r="A144" s="101"/>
      <c r="B144" s="70">
        <f>Parâmetros!I133*0.04*64.0638</f>
        <v>4.7919722400000007</v>
      </c>
      <c r="C144" s="5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15.75" customHeight="1">
      <c r="A145" s="101"/>
      <c r="B145" s="70">
        <f>Parâmetros!I134*0.04*64.0638</f>
        <v>4.6638446400000007</v>
      </c>
      <c r="C145" s="5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15.75" customHeight="1">
      <c r="A146" s="101"/>
      <c r="B146" s="70">
        <f>Parâmetros!I135*0.04*64.0638</f>
        <v>4.3819639200000005</v>
      </c>
      <c r="C146" s="5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15.75" customHeight="1">
      <c r="A147" s="101"/>
      <c r="B147" s="70">
        <f>Parâmetros!I136*0.04*64.0638</f>
        <v>3.9719556000000003</v>
      </c>
      <c r="C147" s="5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15.75" customHeight="1">
      <c r="A148" s="101"/>
      <c r="B148" s="70">
        <f>Parâmetros!I137*0.04*64.0638</f>
        <v>3.9719556000000003</v>
      </c>
      <c r="C148" s="5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15.75" customHeight="1">
      <c r="A149" s="101"/>
      <c r="B149" s="70">
        <f>Parâmetros!I138*0.04*64.0638</f>
        <v>3.9719556000000003</v>
      </c>
      <c r="C149" s="5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15.75" customHeight="1">
      <c r="A150" s="101"/>
      <c r="B150" s="70">
        <f>Parâmetros!I139*0.04*64.0638</f>
        <v>4.0488321600000008</v>
      </c>
      <c r="C150" s="5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15.75" customHeight="1">
      <c r="A151" s="101"/>
      <c r="B151" s="70">
        <f>Parâmetros!I140*0.04*64.0638</f>
        <v>4.3563384000000003</v>
      </c>
      <c r="C151" s="5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15.75" customHeight="1">
      <c r="A152" s="101"/>
      <c r="B152" s="70">
        <f>Parâmetros!I141*0.04*64.0638</f>
        <v>4.81759776</v>
      </c>
      <c r="C152" s="5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15.75" customHeight="1">
      <c r="A153" s="101"/>
      <c r="B153" s="70">
        <f>Parâmetros!I142*0.04*64.0638</f>
        <v>4.9200998399999998</v>
      </c>
      <c r="C153" s="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15.75" customHeight="1">
      <c r="A154" s="101"/>
      <c r="B154" s="70">
        <f>Parâmetros!I143*0.04*64.0638</f>
        <v>4.7663467200000005</v>
      </c>
      <c r="C154" s="5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15.75" customHeight="1">
      <c r="A155" s="101"/>
      <c r="B155" s="70">
        <f>Parâmetros!I144*0.04*64.0638</f>
        <v>4.7663467200000005</v>
      </c>
      <c r="C155" s="5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15.75" customHeight="1">
      <c r="A156" s="101"/>
      <c r="B156" s="70">
        <f>Parâmetros!I145*0.04*64.0638</f>
        <v>4.5613425599999999</v>
      </c>
      <c r="C156" s="5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15.75" customHeight="1">
      <c r="A157" s="101"/>
      <c r="B157" s="70">
        <f>Parâmetros!I146*0.04*64.0638</f>
        <v>4.3819639200000005</v>
      </c>
      <c r="C157" s="5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15.75" customHeight="1">
      <c r="A158" s="101"/>
      <c r="B158" s="70">
        <f>Parâmetros!I147*0.04*64.0638</f>
        <v>4.3563384000000003</v>
      </c>
      <c r="C158" s="5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15.75" customHeight="1">
      <c r="A159" s="101"/>
      <c r="B159" s="70">
        <f>Parâmetros!I148*0.04*64.0638</f>
        <v>4.2282108000000003</v>
      </c>
      <c r="C159" s="5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15.75" customHeight="1">
      <c r="A160" s="101"/>
      <c r="B160" s="70">
        <f>Parâmetros!I149*0.04*64.0638</f>
        <v>5.1251040000000003</v>
      </c>
      <c r="C160" s="5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15.75" customHeight="1">
      <c r="A161" s="101"/>
      <c r="B161" s="70">
        <f>Parâmetros!I150*0.04*64.0638</f>
        <v>0</v>
      </c>
      <c r="C161" s="5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15.75" customHeight="1">
      <c r="A162" s="101"/>
      <c r="B162" s="70">
        <f>Parâmetros!I151*0.04*64.0638</f>
        <v>4.6894701599999999</v>
      </c>
      <c r="C162" s="5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15.75" customHeight="1">
      <c r="A163" s="101"/>
      <c r="B163" s="70">
        <f>Parâmetros!I152*0.04*64.0638</f>
        <v>4.8688488000000003</v>
      </c>
      <c r="C163" s="5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15.75" customHeight="1">
      <c r="A164" s="101"/>
      <c r="B164" s="70">
        <f>Parâmetros!I153*0.04*64.0638</f>
        <v>5.0482274399999998</v>
      </c>
      <c r="C164" s="5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15.75" customHeight="1">
      <c r="A165" s="101"/>
      <c r="B165" s="70">
        <f>Parâmetros!I154*0.04*64.0638</f>
        <v>4.94572536</v>
      </c>
      <c r="C165" s="5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15.75" customHeight="1">
      <c r="A166" s="101"/>
      <c r="B166" s="70">
        <f>Parâmetros!I155*0.04*64.0638</f>
        <v>0</v>
      </c>
      <c r="C166" s="5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15.75" customHeight="1">
      <c r="A167" s="101"/>
      <c r="B167" s="70">
        <f>Parâmetros!I156*0.04*64.0638</f>
        <v>6.4320055199999997</v>
      </c>
      <c r="C167" s="5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15.75" customHeight="1">
      <c r="A168" s="101"/>
      <c r="B168" s="70">
        <f>Parâmetros!I157*0.04*64.0638</f>
        <v>6.8676393600000001</v>
      </c>
      <c r="C168" s="5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15.75" customHeight="1">
      <c r="A169" s="101"/>
      <c r="B169" s="70">
        <f>Parâmetros!I158*0.04*64.0638</f>
        <v>6.1757503200000006</v>
      </c>
      <c r="C169" s="5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15.75" customHeight="1">
      <c r="A170" s="101"/>
      <c r="B170" s="70">
        <f>Parâmetros!I159*0.04*64.0638</f>
        <v>6.6113841600000001</v>
      </c>
      <c r="C170" s="5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15.75" customHeight="1">
      <c r="A171" s="101"/>
      <c r="B171" s="70">
        <f>Parâmetros!I160*0.04*64.0638</f>
        <v>6.1757503200000006</v>
      </c>
      <c r="C171" s="5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15.75" customHeight="1">
      <c r="A172" s="101"/>
      <c r="B172" s="70">
        <f>Parâmetros!I161*0.04*64.0638</f>
        <v>5.9451206399999998</v>
      </c>
      <c r="C172" s="5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15.75" customHeight="1">
      <c r="A173" s="101"/>
      <c r="B173" s="70">
        <f>Parâmetros!I162*0.04*64.0638</f>
        <v>6.9701414400000008</v>
      </c>
      <c r="C173" s="5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15.75" customHeight="1">
      <c r="A174" s="101"/>
      <c r="B174" s="70">
        <f>Parâmetros!I163*0.04*64.0638</f>
        <v>7.7901580800000003</v>
      </c>
      <c r="C174" s="5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15.75" customHeight="1">
      <c r="A175" s="101"/>
      <c r="B175" s="70">
        <f>Parâmetros!I164*0.04*64.0638</f>
        <v>7.7901580800000003</v>
      </c>
      <c r="C175" s="5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15.75" customHeight="1">
      <c r="A176" s="101"/>
      <c r="B176" s="70">
        <f>Parâmetros!I165*0.04*64.0638</f>
        <v>7.6364049600000001</v>
      </c>
      <c r="C176" s="5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15.75" customHeight="1">
      <c r="A177" s="101"/>
      <c r="B177" s="70">
        <f>Parâmetros!I166*0.04*64.0638</f>
        <v>7.6876559999999996</v>
      </c>
      <c r="C177" s="5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15.75" customHeight="1">
      <c r="A178" s="101"/>
      <c r="B178" s="70">
        <f>Parâmetros!I167*0.04*64.0638</f>
        <v>7.9695367199999998</v>
      </c>
      <c r="C178" s="5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15.75" customHeight="1">
      <c r="A179" s="101"/>
      <c r="B179" s="70">
        <f>Parâmetros!I168*0.04*64.0638</f>
        <v>7.86703464</v>
      </c>
      <c r="C179" s="5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15.75" customHeight="1">
      <c r="A180" s="101"/>
      <c r="B180" s="70">
        <f>Parâmetros!I169*0.04*64.0638</f>
        <v>8.2257919200000007</v>
      </c>
      <c r="C180" s="5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15.75" customHeight="1">
      <c r="A181" s="101"/>
      <c r="B181" s="70">
        <f>Parâmetros!I170*0.04*64.0638</f>
        <v>8.4820471200000007</v>
      </c>
      <c r="C181" s="5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15.75" customHeight="1">
      <c r="A182" s="101"/>
      <c r="B182" s="70">
        <f>Parâmetros!I171*0.04*64.0638</f>
        <v>5.8169930400000007</v>
      </c>
      <c r="C182" s="5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15.75" customHeight="1">
      <c r="A183" s="101"/>
      <c r="B183" s="70">
        <f>Parâmetros!I172*0.04*64.0638</f>
        <v>4.7919722400000007</v>
      </c>
      <c r="C183" s="5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15.75" customHeight="1">
      <c r="A184" s="101"/>
      <c r="B184" s="70">
        <f>Parâmetros!I173*0.04*64.0638</f>
        <v>4.8688488000000003</v>
      </c>
      <c r="C184" s="5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15.75" customHeight="1">
      <c r="A185" s="101"/>
      <c r="B185" s="70">
        <f>Parâmetros!I174*0.04*64.0638</f>
        <v>5.0994784800000001</v>
      </c>
      <c r="C185" s="5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15.75" customHeight="1">
      <c r="A186" s="101"/>
      <c r="B186" s="70">
        <f>Parâmetros!I175*0.04*64.0638</f>
        <v>5.3813592000000003</v>
      </c>
      <c r="C186" s="5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15.75" customHeight="1">
      <c r="A187" s="101"/>
      <c r="B187" s="70">
        <f>Parâmetros!I176*0.04*64.0638</f>
        <v>5.7401164800000011</v>
      </c>
      <c r="C187" s="5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15.75" customHeight="1">
      <c r="A188" s="101"/>
      <c r="B188" s="70">
        <f>Parâmetros!I177*0.04*64.0638</f>
        <v>5.7401164800000011</v>
      </c>
      <c r="C188" s="5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15.75" customHeight="1">
      <c r="A189" s="101"/>
      <c r="B189" s="70">
        <f>Parâmetros!I178*0.04*64.0638</f>
        <v>5.5094867999999995</v>
      </c>
      <c r="C189" s="5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15.75" customHeight="1">
      <c r="A190" s="101"/>
      <c r="B190" s="70">
        <f>Parâmetros!I179*0.04*64.0638</f>
        <v>5.4326102399999998</v>
      </c>
      <c r="C190" s="5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15.75" customHeight="1">
      <c r="A191" s="101"/>
      <c r="B191" s="70">
        <f>Parâmetros!I180*0.04*64.0638</f>
        <v>4.6894701599999999</v>
      </c>
      <c r="C191" s="5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15.75" customHeight="1">
      <c r="A192" s="101"/>
      <c r="B192" s="70">
        <f>Parâmetros!I181*0.04*64.0638</f>
        <v>4.6382191200000005</v>
      </c>
      <c r="C192" s="5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15.75" customHeight="1">
      <c r="A193" s="101"/>
      <c r="B193" s="70">
        <f>Parâmetros!I182*0.04*64.0638</f>
        <v>4.1513342400000006</v>
      </c>
      <c r="C193" s="5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15.75" customHeight="1">
      <c r="A194" s="101"/>
      <c r="B194" s="70">
        <f>Parâmetros!I183*0.04*64.0638</f>
        <v>4.0744576800000001</v>
      </c>
      <c r="C194" s="5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15.75" customHeight="1">
      <c r="A195" s="101"/>
      <c r="B195" s="70">
        <f>Parâmetros!I184*0.04*64.0638</f>
        <v>4.2538363200000004</v>
      </c>
      <c r="C195" s="5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15.75" customHeight="1">
      <c r="A196" s="101"/>
      <c r="B196" s="70">
        <f>Parâmetros!I185*0.04*64.0638</f>
        <v>4.1769597599999999</v>
      </c>
      <c r="C196" s="5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15.75" customHeight="1">
      <c r="A197" s="101"/>
      <c r="B197" s="70">
        <f>Parâmetros!I186*0.04*64.0638</f>
        <v>3.8950790400000002</v>
      </c>
      <c r="C197" s="5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15.75" customHeight="1">
      <c r="A198" s="101"/>
      <c r="B198" s="70">
        <f>Parâmetros!I187*0.04*64.0638</f>
        <v>4.2538363200000004</v>
      </c>
      <c r="C198" s="5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15.75" customHeight="1">
      <c r="A199" s="101"/>
      <c r="B199" s="70">
        <f>Parâmetros!I188*0.04*64.0638</f>
        <v>4.4075894399999997</v>
      </c>
      <c r="C199" s="5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15.75" customHeight="1">
      <c r="A200" s="101"/>
      <c r="B200" s="70">
        <f>Parâmetros!I189*0.04*64.0638</f>
        <v>4.6894701599999999</v>
      </c>
      <c r="C200" s="5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15.75" customHeight="1">
      <c r="A201" s="101"/>
      <c r="B201" s="70">
        <f>Parâmetros!I190*0.04*64.0638</f>
        <v>4.8432232800000001</v>
      </c>
      <c r="C201" s="5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15.75" customHeight="1">
      <c r="A202" s="101"/>
      <c r="B202" s="70">
        <f>Parâmetros!I191*0.04*64.0638</f>
        <v>5.71449096</v>
      </c>
      <c r="C202" s="5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15.75" customHeight="1">
      <c r="A203" s="101"/>
      <c r="B203" s="70">
        <f>Parâmetros!I192*0.04*64.0638</f>
        <v>5.3044826399999998</v>
      </c>
      <c r="C203" s="5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15.75" customHeight="1">
      <c r="A204" s="101"/>
      <c r="B204" s="70">
        <f>Parâmetros!I193*0.04*64.0638</f>
        <v>5.97074616</v>
      </c>
      <c r="C204" s="5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15.75" customHeight="1">
      <c r="A205" s="101"/>
      <c r="B205" s="70">
        <f>Parâmetros!I194*0.04*64.0638</f>
        <v>5.4838612800000011</v>
      </c>
      <c r="C205" s="5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15.75" customHeight="1">
      <c r="A206" s="101"/>
      <c r="B206" s="70">
        <f>Parâmetros!I195*0.04*64.0638</f>
        <v>5.3301081600000009</v>
      </c>
      <c r="C206" s="5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15.75" customHeight="1">
      <c r="A207" s="101"/>
      <c r="B207" s="70">
        <f>Parâmetros!I196*0.04*64.0638</f>
        <v>5.3557336799999993</v>
      </c>
      <c r="C207" s="5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15.75" customHeight="1">
      <c r="A208" s="101"/>
      <c r="B208" s="70">
        <f>Parâmetros!I197*0.04*64.0638</f>
        <v>5.2276060800000002</v>
      </c>
      <c r="C208" s="5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15.75" customHeight="1">
      <c r="A209" s="101"/>
      <c r="B209" s="70">
        <f>Parâmetros!I198*0.04*64.0638</f>
        <v>5.20198056</v>
      </c>
      <c r="C209" s="5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15.75" customHeight="1">
      <c r="A210" s="101"/>
      <c r="B210" s="70">
        <f>Parâmetros!I199*0.04*64.0638</f>
        <v>5.0994784800000001</v>
      </c>
      <c r="C210" s="5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15.75" customHeight="1">
      <c r="A211" s="101"/>
      <c r="B211" s="70">
        <f>Parâmetros!I200*0.04*64.0638</f>
        <v>5.2532315999999994</v>
      </c>
      <c r="C211" s="5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15.75" customHeight="1">
      <c r="A212" s="101"/>
      <c r="B212" s="70">
        <f>Parâmetros!I201*0.04*64.0638</f>
        <v>5.8426185599999991</v>
      </c>
      <c r="C212" s="5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15.75" customHeight="1">
      <c r="A213" s="101"/>
      <c r="B213" s="70">
        <f>Parâmetros!I202*0.04*64.0638</f>
        <v>5.8682440800000002</v>
      </c>
      <c r="C213" s="5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15.75" customHeight="1">
      <c r="A214" s="101"/>
      <c r="B214" s="70">
        <f>Parâmetros!I203*0.04*64.0638</f>
        <v>4.7663467200000005</v>
      </c>
      <c r="C214" s="5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15.75" customHeight="1">
      <c r="A215" s="101"/>
      <c r="B215" s="70">
        <f>Parâmetros!I204*0.04*64.0638</f>
        <v>4.5357170399999998</v>
      </c>
      <c r="C215" s="5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15.75" customHeight="1">
      <c r="A216" s="101"/>
      <c r="B216" s="70">
        <f>Parâmetros!I205*0.04*64.0638</f>
        <v>4.3819639200000005</v>
      </c>
      <c r="C216" s="5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15.75" customHeight="1">
      <c r="A217" s="101"/>
      <c r="B217" s="70">
        <f>Parâmetros!I206*0.04*64.0638</f>
        <v>4.7150956800000001</v>
      </c>
      <c r="C217" s="5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15.75" customHeight="1">
      <c r="A218" s="101"/>
      <c r="B218" s="70">
        <f>Parâmetros!I207*0.04*64.0638</f>
        <v>4.8432232800000001</v>
      </c>
      <c r="C218" s="5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15.75" customHeight="1">
      <c r="A219" s="101"/>
      <c r="B219" s="70">
        <f>Parâmetros!I208*0.04*64.0638</f>
        <v>4.8432232800000001</v>
      </c>
      <c r="C219" s="5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15.75" customHeight="1">
      <c r="A220" s="101"/>
      <c r="B220" s="70">
        <f>Parâmetros!I209*0.04*64.0638</f>
        <v>5.2532315999999994</v>
      </c>
      <c r="C220" s="5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15.75" customHeight="1">
      <c r="A221" s="101"/>
      <c r="B221" s="70">
        <f>Parâmetros!I210*0.04*64.0638</f>
        <v>5.6119888800000002</v>
      </c>
      <c r="C221" s="5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15.75" customHeight="1">
      <c r="A222" s="101"/>
      <c r="B222" s="70">
        <f>Parâmetros!I211*0.04*64.0638</f>
        <v>5.7913675199999997</v>
      </c>
      <c r="C222" s="5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15.75" customHeight="1">
      <c r="A223" s="101"/>
      <c r="B223" s="70">
        <f>Parâmetros!I212*0.04*64.0638</f>
        <v>5.6119888800000002</v>
      </c>
      <c r="C223" s="5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15.75" customHeight="1">
      <c r="A224" s="101"/>
      <c r="B224" s="70">
        <f>Parâmetros!I213*0.04*64.0638</f>
        <v>5.5351123200000005</v>
      </c>
      <c r="C224" s="5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15.75" customHeight="1">
      <c r="A225" s="101"/>
      <c r="B225" s="70">
        <f>Parâmetros!I214*0.04*64.0638</f>
        <v>5.5607378399999998</v>
      </c>
      <c r="C225" s="5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15.75" customHeight="1">
      <c r="A226" s="101"/>
      <c r="B226" s="70">
        <f>Parâmetros!I215*0.04*64.0638</f>
        <v>5.71449096</v>
      </c>
      <c r="C226" s="5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15.75" customHeight="1">
      <c r="A227" s="101"/>
      <c r="B227" s="70">
        <f>Parâmetros!I216*0.04*64.0638</f>
        <v>5.45823576</v>
      </c>
      <c r="C227" s="5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15.75" customHeight="1">
      <c r="A228" s="101"/>
      <c r="B228" s="70">
        <f>Parâmetros!I217*0.04*64.0638</f>
        <v>6.2013758399999999</v>
      </c>
      <c r="C228" s="5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15.75" customHeight="1">
      <c r="A229" s="101"/>
      <c r="B229" s="70">
        <f>Parâmetros!I218*0.04*64.0638</f>
        <v>5.4838612800000011</v>
      </c>
      <c r="C229" s="5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15.75" customHeight="1">
      <c r="A230" s="101"/>
      <c r="B230" s="70">
        <f>Parâmetros!I219*0.04*64.0638</f>
        <v>5.3301081600000009</v>
      </c>
      <c r="C230" s="5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15.75" customHeight="1">
      <c r="A231" s="101"/>
      <c r="B231" s="70">
        <f>Parâmetros!I220*0.04*64.0638</f>
        <v>5.3557336799999993</v>
      </c>
      <c r="C231" s="5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15.75" customHeight="1">
      <c r="A232" s="101"/>
      <c r="B232" s="70">
        <f>Parâmetros!I221*0.04*64.0638</f>
        <v>5.2276060800000002</v>
      </c>
      <c r="C232" s="5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15.75" customHeight="1">
      <c r="A233" s="101"/>
      <c r="B233" s="70">
        <f>Parâmetros!I222*0.04*64.0638</f>
        <v>5.20198056</v>
      </c>
      <c r="C233" s="5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15.75" customHeight="1">
      <c r="A234" s="101"/>
      <c r="B234" s="70">
        <f>Parâmetros!I223*0.04*64.0638</f>
        <v>5.0994784800000001</v>
      </c>
      <c r="C234" s="5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15.75" customHeight="1">
      <c r="A235" s="101"/>
      <c r="B235" s="70">
        <f>Parâmetros!I224*0.04*64.0638</f>
        <v>5.2532315999999994</v>
      </c>
      <c r="C235" s="5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15.75" customHeight="1">
      <c r="A236" s="101"/>
      <c r="B236" s="70">
        <f>Parâmetros!I225*0.04*64.0638</f>
        <v>5.8426185599999991</v>
      </c>
      <c r="C236" s="5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15.75" customHeight="1">
      <c r="A237" s="101"/>
      <c r="B237" s="70">
        <f>Parâmetros!I226*0.04*64.0638</f>
        <v>5.8682440800000002</v>
      </c>
      <c r="C237" s="5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15.75" customHeight="1">
      <c r="A238" s="101"/>
      <c r="B238" s="70">
        <f>Parâmetros!I227*0.04*64.0638</f>
        <v>4.7663467200000005</v>
      </c>
      <c r="C238" s="5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15.75" customHeight="1">
      <c r="A239" s="101"/>
      <c r="B239" s="70">
        <f>Parâmetros!I228*0.04*64.0638</f>
        <v>4.5357170399999998</v>
      </c>
      <c r="C239" s="5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15.75" customHeight="1">
      <c r="A240" s="101"/>
      <c r="B240" s="70">
        <f>Parâmetros!I229*0.04*64.0638</f>
        <v>4.3819639200000005</v>
      </c>
      <c r="C240" s="5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15.75" customHeight="1">
      <c r="A241" s="101"/>
      <c r="B241" s="70">
        <f>Parâmetros!I230*0.04*64.0638</f>
        <v>4.7150956800000001</v>
      </c>
      <c r="C241" s="5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15.75" customHeight="1">
      <c r="A242" s="101"/>
      <c r="B242" s="70">
        <f>Parâmetros!I231*0.04*64.0638</f>
        <v>4.8432232800000001</v>
      </c>
      <c r="C242" s="5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15.75" customHeight="1">
      <c r="A243" s="101"/>
      <c r="B243" s="70">
        <f>Parâmetros!I232*0.04*64.0638</f>
        <v>4.8432232800000001</v>
      </c>
      <c r="C243" s="5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15.75" customHeight="1">
      <c r="A244" s="101"/>
      <c r="B244" s="70">
        <f>Parâmetros!I233*0.04*64.0638</f>
        <v>5.2532315999999994</v>
      </c>
      <c r="C244" s="5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15.75" customHeight="1">
      <c r="A245" s="101"/>
      <c r="B245" s="70">
        <f>Parâmetros!I234*0.04*64.0638</f>
        <v>5.6119888800000002</v>
      </c>
      <c r="C245" s="5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15.75" customHeight="1">
      <c r="A246" s="101"/>
      <c r="B246" s="70">
        <f>Parâmetros!I235*0.04*64.0638</f>
        <v>5.7913675199999997</v>
      </c>
      <c r="C246" s="5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15.75" customHeight="1">
      <c r="A247" s="101"/>
      <c r="B247" s="70">
        <f>Parâmetros!I236*0.04*64.0638</f>
        <v>5.6119888800000002</v>
      </c>
      <c r="C247" s="5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15.75" customHeight="1">
      <c r="A248" s="101"/>
      <c r="B248" s="70">
        <f>Parâmetros!I237*0.04*64.0638</f>
        <v>5.5351123200000005</v>
      </c>
      <c r="C248" s="5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15.75" customHeight="1">
      <c r="A249" s="101"/>
      <c r="B249" s="70">
        <f>Parâmetros!I238*0.04*64.0638</f>
        <v>5.5607378399999998</v>
      </c>
      <c r="C249" s="5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15.75" customHeight="1">
      <c r="A250" s="101"/>
      <c r="B250" s="70">
        <f>Parâmetros!I239*0.04*64.0638</f>
        <v>5.71449096</v>
      </c>
      <c r="C250" s="5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15.75" customHeight="1">
      <c r="A251" s="101"/>
      <c r="B251" s="70">
        <f>Parâmetros!I240*0.04*64.0638</f>
        <v>5.45823576</v>
      </c>
      <c r="C251" s="5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15.75" customHeight="1">
      <c r="A252" s="101"/>
      <c r="B252" s="70">
        <f>Parâmetros!I241*0.04*64.0638</f>
        <v>6.2013758399999999</v>
      </c>
      <c r="C252" s="5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15.75" customHeight="1">
      <c r="A253" s="101"/>
      <c r="B253" s="70">
        <f>Parâmetros!I242*0.04*64.0638</f>
        <v>6.3807544800000002</v>
      </c>
      <c r="C253" s="5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15.75" customHeight="1">
      <c r="A254" s="101"/>
      <c r="B254" s="70">
        <f>Parâmetros!I243*0.04*64.0638</f>
        <v>5.5351123200000005</v>
      </c>
      <c r="C254" s="5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15.75" customHeight="1">
      <c r="A255" s="101"/>
      <c r="B255" s="70">
        <f>Parâmetros!I244*0.04*64.0638</f>
        <v>4.8432232800000001</v>
      </c>
      <c r="C255" s="5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15.75" customHeight="1">
      <c r="A256" s="101"/>
      <c r="B256" s="70">
        <f>Parâmetros!I245*0.04*64.0638</f>
        <v>4.5613425599999999</v>
      </c>
      <c r="C256" s="5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15.75" customHeight="1">
      <c r="A257" s="101"/>
      <c r="B257" s="70">
        <f>Parâmetros!I246*0.04*64.0638</f>
        <v>4.5613425599999999</v>
      </c>
      <c r="C257" s="5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15.75" customHeight="1">
      <c r="A258" s="101"/>
      <c r="B258" s="70">
        <f>Parâmetros!I247*0.04*64.0638</f>
        <v>4.5357170399999998</v>
      </c>
      <c r="C258" s="5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15.75" customHeight="1">
      <c r="A259" s="101"/>
      <c r="B259" s="70">
        <f>Parâmetros!I248*0.04*64.0638</f>
        <v>4.9200998399999998</v>
      </c>
      <c r="C259" s="5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15.75" customHeight="1">
      <c r="A260" s="101"/>
      <c r="B260" s="70">
        <f>Parâmetros!I249*0.04*64.0638</f>
        <v>4.8688488000000003</v>
      </c>
      <c r="C260" s="5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15.75" customHeight="1">
      <c r="A261" s="101"/>
      <c r="B261" s="70">
        <f>Parâmetros!I250*0.04*64.0638</f>
        <v>4.81759776</v>
      </c>
      <c r="C261" s="5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15.75" customHeight="1">
      <c r="A262" s="101"/>
      <c r="B262" s="70">
        <f>Parâmetros!I251*0.04*64.0638</f>
        <v>4.6125936000000003</v>
      </c>
      <c r="C262" s="5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15.75" customHeight="1">
      <c r="A263" s="101"/>
      <c r="B263" s="70">
        <f>Parâmetros!I252*0.04*64.0638</f>
        <v>4.5357170399999998</v>
      </c>
      <c r="C263" s="5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15.75" customHeight="1">
      <c r="A264" s="101"/>
      <c r="B264" s="70">
        <f>Parâmetros!I253*0.04*64.0638</f>
        <v>4.2282108000000003</v>
      </c>
      <c r="C264" s="5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15.75" customHeight="1">
      <c r="A265" s="101"/>
      <c r="B265" s="70">
        <f>Parâmetros!I254*0.04*64.0638</f>
        <v>4.5613425599999999</v>
      </c>
      <c r="C265" s="5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15.75" customHeight="1">
      <c r="A266" s="101"/>
      <c r="B266" s="70">
        <f>Parâmetros!I255*0.04*64.0638</f>
        <v>3.9975811200000004</v>
      </c>
      <c r="C266" s="5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15.75" customHeight="1">
      <c r="A267" s="101"/>
      <c r="B267" s="70">
        <f>Parâmetros!I256*0.04*64.0638</f>
        <v>3.4850707200000004</v>
      </c>
      <c r="C267" s="5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15.75" customHeight="1">
      <c r="A268" s="101"/>
      <c r="B268" s="70">
        <f>Parâmetros!I257*0.04*64.0638</f>
        <v>2.7675561600000003</v>
      </c>
      <c r="C268" s="5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15.75" customHeight="1">
      <c r="A269" s="101"/>
      <c r="B269" s="70">
        <f>Parâmetros!I258*0.04*64.0638</f>
        <v>2.8444327200000004</v>
      </c>
      <c r="C269" s="5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15.75" customHeight="1">
      <c r="A270" s="101"/>
      <c r="B270" s="70">
        <f>Parâmetros!I259*0.04*64.0638</f>
        <v>3.0238113599999998</v>
      </c>
      <c r="C270" s="5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15.75" customHeight="1">
      <c r="A271" s="101"/>
      <c r="B271" s="70">
        <f>Parâmetros!I260*0.04*64.0638</f>
        <v>4.0232066400000006</v>
      </c>
      <c r="C271" s="5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15.75" customHeight="1">
      <c r="A272" s="101"/>
      <c r="B272" s="70">
        <f>Parâmetros!I261*0.04*64.0638</f>
        <v>4.2538363200000004</v>
      </c>
      <c r="C272" s="5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15.75" customHeight="1">
      <c r="A273" s="101"/>
      <c r="B273" s="70">
        <f>Parâmetros!I262*0.04*64.0638</f>
        <v>4.6638446400000007</v>
      </c>
      <c r="C273" s="5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15.75" customHeight="1">
      <c r="A274" s="101"/>
      <c r="B274" s="70">
        <f>Parâmetros!I263*0.04*64.0638</f>
        <v>4.7150956800000001</v>
      </c>
      <c r="C274" s="5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15.75" customHeight="1">
      <c r="A275" s="101"/>
      <c r="B275" s="70">
        <f>Parâmetros!I264*0.04*64.0638</f>
        <v>4.7663467200000005</v>
      </c>
      <c r="C275" s="5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15.75" customHeight="1">
      <c r="A276" s="101"/>
      <c r="B276" s="70">
        <f>Parâmetros!I265*0.04*64.0638</f>
        <v>4.6125936000000003</v>
      </c>
      <c r="C276" s="5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15.75" customHeight="1">
      <c r="A277" s="101"/>
      <c r="B277" s="70">
        <f>Parâmetros!I266*0.04*64.0638</f>
        <v>4.2794618399999997</v>
      </c>
      <c r="C277" s="5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15.75" customHeight="1">
      <c r="A278" s="101"/>
      <c r="B278" s="70">
        <f>Parâmetros!I267*0.04*64.0638</f>
        <v>5.2532315999999994</v>
      </c>
      <c r="C278" s="5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15.75" customHeight="1">
      <c r="A279" s="101"/>
      <c r="B279" s="70">
        <f>Parâmetros!I268*0.04*64.0638</f>
        <v>6.0476227199999997</v>
      </c>
      <c r="C279" s="5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15.75" customHeight="1">
      <c r="A280" s="101"/>
      <c r="B280" s="70">
        <f>Parâmetros!I269*0.04*64.0638</f>
        <v>6.2526268800000002</v>
      </c>
      <c r="C280" s="5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15.75" customHeight="1">
      <c r="A281" s="101"/>
      <c r="B281" s="70">
        <f>Parâmetros!I270*0.04*64.0638</f>
        <v>6.2270013600000009</v>
      </c>
      <c r="C281" s="5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15.75" customHeight="1">
      <c r="A282" s="101"/>
      <c r="B282" s="70">
        <f>Parâmetros!I271*0.04*64.0638</f>
        <v>6.0732482400000007</v>
      </c>
      <c r="C282" s="5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15.75" customHeight="1">
      <c r="A283" s="101"/>
      <c r="B283" s="70">
        <f>Parâmetros!I272*0.04*64.0638</f>
        <v>5.8682440800000002</v>
      </c>
      <c r="C283" s="5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15.75" customHeight="1">
      <c r="A284" s="101"/>
      <c r="B284" s="70">
        <f>Parâmetros!I273*0.04*64.0638</f>
        <v>0</v>
      </c>
      <c r="C284" s="5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15.75" customHeight="1">
      <c r="A285" s="101"/>
      <c r="B285" s="70">
        <f>Parâmetros!I274*0.04*64.0638</f>
        <v>0</v>
      </c>
      <c r="C285" s="5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15.75" customHeight="1">
      <c r="A286" s="101"/>
      <c r="B286" s="70">
        <f>Parâmetros!I275*0.04*64.0638</f>
        <v>0</v>
      </c>
      <c r="C286" s="5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15.75" customHeight="1">
      <c r="A287" s="101"/>
      <c r="B287" s="70">
        <f>Parâmetros!I276*0.04*64.0638</f>
        <v>5.8426185599999991</v>
      </c>
      <c r="C287" s="5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15.75" customHeight="1">
      <c r="A288" s="101"/>
      <c r="B288" s="70">
        <f>Parâmetros!I277*0.04*64.0638</f>
        <v>5.1251040000000003</v>
      </c>
      <c r="C288" s="5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15.75" customHeight="1">
      <c r="A289" s="101"/>
      <c r="B289" s="70">
        <f>Parâmetros!I278*0.04*64.0638</f>
        <v>5.3813592000000003</v>
      </c>
      <c r="C289" s="5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15.75" customHeight="1">
      <c r="A290" s="101"/>
      <c r="B290" s="70">
        <f>Parâmetros!I279*0.04*64.0638</f>
        <v>5.20198056</v>
      </c>
      <c r="C290" s="5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15.75" customHeight="1">
      <c r="A291" s="101"/>
      <c r="B291" s="70">
        <f>Parâmetros!I280*0.04*64.0638</f>
        <v>4.2538363200000004</v>
      </c>
      <c r="C291" s="5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15.75" customHeight="1">
      <c r="A292" s="101"/>
      <c r="B292" s="70">
        <f>Parâmetros!I281*0.04*64.0638</f>
        <v>4.5869680800000001</v>
      </c>
      <c r="C292" s="5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15.75" customHeight="1">
      <c r="A293" s="101"/>
      <c r="B293" s="70">
        <f>Parâmetros!I282*0.04*64.0638</f>
        <v>6.0476227199999997</v>
      </c>
      <c r="C293" s="5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15.75" customHeight="1">
      <c r="A294" s="101"/>
      <c r="B294" s="70">
        <f>Parâmetros!I283*0.04*64.0638</f>
        <v>5.9963716800000002</v>
      </c>
      <c r="C294" s="5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15.75" customHeight="1">
      <c r="A295" s="101"/>
      <c r="B295" s="70">
        <f>Parâmetros!I284*0.04*64.0638</f>
        <v>5.5094867999999995</v>
      </c>
      <c r="C295" s="5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15.75" customHeight="1">
      <c r="A296" s="101"/>
      <c r="B296" s="70">
        <f>Parâmetros!I285*0.04*64.0638</f>
        <v>5.0226019199999996</v>
      </c>
      <c r="C296" s="5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15.75" customHeight="1">
      <c r="A297" s="101"/>
      <c r="B297" s="70">
        <f>Parâmetros!I286*0.04*64.0638</f>
        <v>3.9463300800000001</v>
      </c>
      <c r="C297" s="5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15.75" customHeight="1">
      <c r="A298" s="101"/>
      <c r="B298" s="70">
        <f>Parâmetros!I287*0.04*64.0638</f>
        <v>4.2538363200000004</v>
      </c>
      <c r="C298" s="5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15.75" customHeight="1">
      <c r="A299" s="101"/>
      <c r="B299" s="70">
        <f>Parâmetros!I288*0.04*64.0638</f>
        <v>5.1251040000000003</v>
      </c>
      <c r="C299" s="5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15.75" customHeight="1">
      <c r="A300" s="101"/>
      <c r="B300" s="70">
        <f>Parâmetros!I289*0.04*64.0638</f>
        <v>4.6125936000000003</v>
      </c>
      <c r="C300" s="5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15.75" customHeight="1">
      <c r="A301" s="101"/>
      <c r="B301" s="70">
        <f>Parâmetros!I290*0.04*64.0638</f>
        <v>4.7407212000000003</v>
      </c>
      <c r="C301" s="5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15.75" customHeight="1">
      <c r="A302" s="101"/>
      <c r="B302" s="70">
        <f>Parâmetros!I291*0.04*64.0638</f>
        <v>4.8688488000000003</v>
      </c>
      <c r="C302" s="5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15.75" customHeight="1">
      <c r="A303" s="101"/>
      <c r="B303" s="70">
        <f>Parâmetros!I292*0.04*64.0638</f>
        <v>4.7407212000000003</v>
      </c>
      <c r="C303" s="5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15.75" customHeight="1">
      <c r="A304" s="101"/>
      <c r="B304" s="70">
        <f>Parâmetros!I293*0.04*64.0638</f>
        <v>4.7919722400000007</v>
      </c>
      <c r="C304" s="5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15.75" customHeight="1">
      <c r="A305" s="101"/>
      <c r="B305" s="70">
        <f>Parâmetros!I294*0.04*64.0638</f>
        <v>5.0226019199999996</v>
      </c>
      <c r="C305" s="5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15.75" customHeight="1">
      <c r="A306" s="101"/>
      <c r="B306" s="70">
        <f>Parâmetros!I295*0.04*64.0638</f>
        <v>4.9969764000000003</v>
      </c>
      <c r="C306" s="5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15.75" customHeight="1">
      <c r="A307" s="101"/>
      <c r="B307" s="70">
        <f>Parâmetros!I296*0.04*64.0638</f>
        <v>4.8944743199999996</v>
      </c>
      <c r="C307" s="5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15.75" customHeight="1">
      <c r="A308" s="101"/>
      <c r="B308" s="70">
        <f>Parâmetros!I297*0.04*64.0638</f>
        <v>6.7651372800000011</v>
      </c>
      <c r="C308" s="5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15.75" customHeight="1">
      <c r="A309" s="101"/>
      <c r="B309" s="70">
        <f>Parâmetros!I298*0.04*64.0638</f>
        <v>5.5607378399999998</v>
      </c>
      <c r="C309" s="5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15.75" customHeight="1">
      <c r="A310" s="101"/>
      <c r="B310" s="70">
        <f>Parâmetros!I299*0.04*64.0638</f>
        <v>5.0738529600000009</v>
      </c>
      <c r="C310" s="5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15.75" customHeight="1">
      <c r="A311" s="101"/>
      <c r="B311" s="70">
        <f>Parâmetros!I300*0.04*64.0638</f>
        <v>5.0482274399999998</v>
      </c>
      <c r="C311" s="5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15.75" customHeight="1">
      <c r="A312" s="101"/>
      <c r="B312" s="70">
        <f>Parâmetros!I301*0.04*64.0638</f>
        <v>4.9969764000000003</v>
      </c>
      <c r="C312" s="5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15.75" customHeight="1">
      <c r="A313" s="101"/>
      <c r="B313" s="70">
        <f>Parâmetros!I302*0.04*64.0638</f>
        <v>4.9200998399999998</v>
      </c>
      <c r="C313" s="5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15.75" customHeight="1">
      <c r="A314" s="101"/>
      <c r="B314" s="70">
        <f>Parâmetros!I303*0.04*64.0638</f>
        <v>4.9713508800000001</v>
      </c>
      <c r="C314" s="5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15.75" customHeight="1">
      <c r="A315" s="101"/>
      <c r="B315" s="70">
        <f>Parâmetros!I304*0.04*64.0638</f>
        <v>5.2276060800000002</v>
      </c>
      <c r="C315" s="5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15.75" customHeight="1">
      <c r="A316" s="101"/>
      <c r="B316" s="70">
        <f>Parâmetros!I305*0.04*64.0638</f>
        <v>5.1251040000000003</v>
      </c>
      <c r="C316" s="5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15.75" customHeight="1">
      <c r="A317" s="101"/>
      <c r="B317" s="70">
        <f>Parâmetros!I306*0.04*64.0638</f>
        <v>4.9200998399999998</v>
      </c>
      <c r="C317" s="5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15.75" customHeight="1">
      <c r="A318" s="101"/>
      <c r="B318" s="70">
        <f>Parâmetros!I307*0.04*64.0638</f>
        <v>4.8432232800000001</v>
      </c>
      <c r="C318" s="5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15.75" customHeight="1">
      <c r="A319" s="101"/>
      <c r="B319" s="70">
        <f>Parâmetros!I308*0.04*64.0638</f>
        <v>5.1763550399999998</v>
      </c>
      <c r="C319" s="5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15.75" customHeight="1">
      <c r="A320" s="101"/>
      <c r="B320" s="70">
        <f>Parâmetros!I309*0.04*64.0638</f>
        <v>5.2788571200000005</v>
      </c>
      <c r="C320" s="5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15.75" customHeight="1">
      <c r="A321" s="101"/>
      <c r="B321" s="70">
        <f>Parâmetros!I310*0.04*64.0638</f>
        <v>4.8944743199999996</v>
      </c>
      <c r="C321" s="5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15.75" customHeight="1">
      <c r="A322" s="101"/>
      <c r="B322" s="70">
        <f>Parâmetros!I311*0.04*64.0638</f>
        <v>5.0226019199999996</v>
      </c>
      <c r="C322" s="5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15.75" customHeight="1">
      <c r="A323" s="101"/>
      <c r="B323" s="70">
        <f>Parâmetros!I312*0.04*64.0638</f>
        <v>4.9200998399999998</v>
      </c>
      <c r="C323" s="5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15.75" customHeight="1">
      <c r="A324" s="101"/>
      <c r="B324" s="70">
        <f>Parâmetros!I313*0.04*64.0638</f>
        <v>4.9713508800000001</v>
      </c>
      <c r="C324" s="5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15.75" customHeight="1">
      <c r="A325" s="101"/>
      <c r="B325" s="70">
        <f>Parâmetros!I314*0.04*64.0638</f>
        <v>4.9969764000000003</v>
      </c>
      <c r="C325" s="5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15.75" customHeight="1">
      <c r="A326" s="101"/>
      <c r="B326" s="70">
        <f>Parâmetros!I315*0.04*64.0638</f>
        <v>4.8432232800000001</v>
      </c>
      <c r="C326" s="5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15.75" customHeight="1">
      <c r="A327" s="101"/>
      <c r="B327" s="70">
        <f>Parâmetros!I316*0.04*64.0638</f>
        <v>4.9969764000000003</v>
      </c>
      <c r="C327" s="5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15.75" customHeight="1">
      <c r="A328" s="101"/>
      <c r="B328" s="70">
        <f>Parâmetros!I317*0.04*64.0638</f>
        <v>4.8432232800000001</v>
      </c>
      <c r="C328" s="5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15.75" customHeight="1">
      <c r="A329" s="101"/>
      <c r="B329" s="70">
        <f>Parâmetros!I318*0.04*64.0638</f>
        <v>4.6894701599999999</v>
      </c>
      <c r="C329" s="5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15.75" customHeight="1">
      <c r="A330" s="101"/>
      <c r="B330" s="70">
        <f>Parâmetros!I319*0.04*64.0638</f>
        <v>4.8688488000000003</v>
      </c>
      <c r="C330" s="5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15.75" customHeight="1">
      <c r="A331" s="101"/>
      <c r="B331" s="70">
        <f>Parâmetros!I320*0.04*64.0638</f>
        <v>4.94572536</v>
      </c>
      <c r="C331" s="5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15.75" customHeight="1">
      <c r="A332" s="101"/>
      <c r="B332" s="70">
        <f>Parâmetros!I321*0.04*64.0638</f>
        <v>5.2532315999999994</v>
      </c>
      <c r="C332" s="5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15.75" customHeight="1">
      <c r="A333" s="101"/>
      <c r="B333" s="70">
        <f>Parâmetros!I322*0.04*64.0638</f>
        <v>5.0994784800000001</v>
      </c>
      <c r="C333" s="5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15.75" customHeight="1">
      <c r="A334" s="101"/>
      <c r="B334" s="70">
        <f>Parâmetros!I323*0.04*64.0638</f>
        <v>4.81759776</v>
      </c>
      <c r="C334" s="5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15.75" customHeight="1">
      <c r="A335" s="101"/>
      <c r="B335" s="70">
        <f>Parâmetros!I324*0.04*64.0638</f>
        <v>4.7919722400000007</v>
      </c>
      <c r="C335" s="5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15.75" customHeight="1">
      <c r="A336" s="101"/>
      <c r="B336" s="70">
        <f>Parâmetros!I325*0.04*64.0638</f>
        <v>4.5869680800000001</v>
      </c>
      <c r="C336" s="5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15.75" customHeight="1">
      <c r="A337" s="101"/>
      <c r="B337" s="70">
        <f>Parâmetros!I326*0.04*64.0638</f>
        <v>4.94572536</v>
      </c>
      <c r="C337" s="5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15.75" customHeight="1">
      <c r="A338" s="101"/>
      <c r="B338" s="70">
        <f>Parâmetros!I327*0.04*64.0638</f>
        <v>5.1763550399999998</v>
      </c>
      <c r="C338" s="5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15.75" customHeight="1">
      <c r="A339" s="101"/>
      <c r="B339" s="70">
        <f>Parâmetros!I328*0.04*64.0638</f>
        <v>4.9969764000000003</v>
      </c>
      <c r="C339" s="5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15.75" customHeight="1">
      <c r="A340" s="101"/>
      <c r="B340" s="70">
        <f>Parâmetros!I329*0.04*64.0638</f>
        <v>5.2276060800000002</v>
      </c>
      <c r="C340" s="5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15.75" customHeight="1">
      <c r="A341" s="101"/>
      <c r="B341" s="70">
        <f>Parâmetros!I330*0.04*64.0638</f>
        <v>5.3301081600000009</v>
      </c>
      <c r="C341" s="5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15.75" customHeight="1">
      <c r="A342" s="101"/>
      <c r="B342" s="70">
        <f>Parâmetros!I331*0.04*64.0638</f>
        <v>5.1251040000000003</v>
      </c>
      <c r="C342" s="5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15.75" customHeight="1">
      <c r="A343" s="101"/>
      <c r="B343" s="70">
        <f>Parâmetros!I332*0.04*64.0638</f>
        <v>5.0994784800000001</v>
      </c>
      <c r="C343" s="5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15.75" customHeight="1">
      <c r="A344" s="101"/>
      <c r="B344" s="70">
        <f>Parâmetros!I333*0.04*64.0638</f>
        <v>4.8432232800000001</v>
      </c>
      <c r="C344" s="5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15.75" customHeight="1">
      <c r="A345" s="101"/>
      <c r="B345" s="70">
        <f>Parâmetros!I334*0.04*64.0638</f>
        <v>5.1507295199999996</v>
      </c>
      <c r="C345" s="5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15.75" customHeight="1">
      <c r="A346" s="101"/>
      <c r="B346" s="70">
        <f>Parâmetros!I335*0.04*64.0638</f>
        <v>5.1763550399999998</v>
      </c>
      <c r="C346" s="5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15.75" customHeight="1">
      <c r="A347" s="101"/>
      <c r="B347" s="70">
        <f>Parâmetros!I336*0.04*64.0638</f>
        <v>5.45823576</v>
      </c>
      <c r="C347" s="5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15.75" customHeight="1">
      <c r="A348" s="101"/>
      <c r="B348" s="70">
        <f>Parâmetros!I337*0.04*64.0638</f>
        <v>5.5607378399999998</v>
      </c>
      <c r="C348" s="5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15.75" customHeight="1">
      <c r="A349" s="101"/>
      <c r="B349" s="70">
        <f>Parâmetros!I338*0.04*64.0638</f>
        <v>5.3813592000000003</v>
      </c>
      <c r="C349" s="5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15.75" customHeight="1">
      <c r="A350" s="101"/>
      <c r="B350" s="70">
        <f>Parâmetros!I339*0.04*64.0638</f>
        <v>5.4838612800000011</v>
      </c>
      <c r="C350" s="5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15.75" customHeight="1">
      <c r="A351" s="101"/>
      <c r="B351" s="70">
        <f>Parâmetros!I340*0.04*64.0638</f>
        <v>5.5863633600000009</v>
      </c>
      <c r="C351" s="5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15.75" customHeight="1">
      <c r="A352" s="101"/>
      <c r="B352" s="70">
        <f>Parâmetros!I341*0.04*64.0638</f>
        <v>5.6888654400000007</v>
      </c>
      <c r="C352" s="5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15.75" customHeight="1">
      <c r="A353" s="101"/>
      <c r="B353" s="70">
        <f>Parâmetros!I342*0.04*64.0638</f>
        <v>5.4326102399999998</v>
      </c>
      <c r="C353" s="5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15.75" customHeight="1">
      <c r="A354" s="101"/>
      <c r="B354" s="70">
        <f>Parâmetros!I343*0.04*64.0638</f>
        <v>5.4326102399999998</v>
      </c>
      <c r="C354" s="5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15.75" customHeight="1">
      <c r="A355" s="101"/>
      <c r="B355" s="70">
        <f>Parâmetros!I344*0.04*64.0638</f>
        <v>5.5607378399999998</v>
      </c>
      <c r="C355" s="5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15.75" customHeight="1">
      <c r="A356" s="101"/>
      <c r="B356" s="70">
        <f>Parâmetros!I345*0.04*64.0638</f>
        <v>5.6888654400000007</v>
      </c>
      <c r="C356" s="5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15.75" customHeight="1">
      <c r="A357" s="101"/>
      <c r="B357" s="70">
        <f>Parâmetros!I346*0.04*64.0638</f>
        <v>5.4069847200000005</v>
      </c>
      <c r="C357" s="5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15.75" customHeight="1">
      <c r="A358" s="101"/>
      <c r="B358" s="70">
        <f>Parâmetros!I347*0.04*64.0638</f>
        <v>0</v>
      </c>
      <c r="C358" s="5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15.75" customHeight="1">
      <c r="A359" s="101"/>
      <c r="B359" s="70">
        <f>Parâmetros!I348*0.04*64.0638</f>
        <v>4.7150956800000001</v>
      </c>
      <c r="C359" s="5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15.75" customHeight="1">
      <c r="A360" s="101"/>
      <c r="B360" s="70">
        <f>Parâmetros!I349*0.04*64.0638</f>
        <v>4.4588404800000001</v>
      </c>
      <c r="C360" s="5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15.75" customHeight="1">
      <c r="A361" s="101"/>
      <c r="B361" s="70">
        <f>Parâmetros!I350*0.04*64.0638</f>
        <v>3.5875727999999998</v>
      </c>
      <c r="C361" s="5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15.75" customHeight="1">
      <c r="A362" s="101"/>
      <c r="B362" s="70">
        <f>Parâmetros!I351*0.04*64.0638</f>
        <v>4.0744576800000001</v>
      </c>
      <c r="C362" s="5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15.75" customHeight="1">
      <c r="A363" s="101"/>
      <c r="B363" s="70">
        <f>Parâmetros!I352*0.04*64.0638</f>
        <v>4.5613425599999999</v>
      </c>
      <c r="C363" s="5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15.75" customHeight="1">
      <c r="A364" s="101"/>
      <c r="B364" s="70">
        <f>Parâmetros!I353*0.04*64.0638</f>
        <v>4.1257087199999996</v>
      </c>
      <c r="C364" s="5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15.75" customHeight="1">
      <c r="A365" s="101"/>
      <c r="B365" s="70">
        <f>Parâmetros!I354*0.04*64.0638</f>
        <v>4.3307128799999992</v>
      </c>
      <c r="C365" s="5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15.75" customHeight="1">
      <c r="A366" s="101"/>
      <c r="B366" s="70">
        <f>Parâmetros!I355*0.04*64.0638</f>
        <v>4.5613425599999999</v>
      </c>
      <c r="C366" s="5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15.75" customHeight="1">
      <c r="A367" s="101"/>
      <c r="B367" s="70">
        <f>Parâmetros!I356*0.04*64.0638</f>
        <v>4.5100915200000005</v>
      </c>
      <c r="C367" s="5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15.75" customHeight="1">
      <c r="A368" s="101"/>
      <c r="B368" s="70">
        <f>Parâmetros!I357*0.04*64.0638</f>
        <v>4.7150956800000001</v>
      </c>
      <c r="C368" s="5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15.75" customHeight="1">
      <c r="A369" s="101"/>
      <c r="B369" s="70">
        <f>Parâmetros!I358*0.04*64.0638</f>
        <v>4.5100915200000005</v>
      </c>
      <c r="C369" s="5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15.75" customHeight="1">
      <c r="A370" s="101"/>
      <c r="B370" s="70">
        <f>Parâmetros!I359*0.04*64.0638</f>
        <v>4.6382191200000005</v>
      </c>
      <c r="C370" s="5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15.75" customHeight="1">
      <c r="A371" s="101"/>
      <c r="B371" s="70">
        <f>Parâmetros!I360*0.04*64.0638</f>
        <v>4.5613425599999999</v>
      </c>
      <c r="C371" s="5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15.75" customHeight="1">
      <c r="A372" s="101"/>
      <c r="B372" s="70">
        <f>Parâmetros!I361*0.04*64.0638</f>
        <v>4.4844660000000003</v>
      </c>
      <c r="C372" s="5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5.75" customHeight="1">
      <c r="A373" s="101"/>
      <c r="B373" s="70">
        <f>Parâmetros!I362*0.04*64.0638</f>
        <v>4.5613425599999999</v>
      </c>
      <c r="C373" s="5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15.75" customHeight="1">
      <c r="A374" s="101"/>
      <c r="B374" s="70">
        <f>Parâmetros!I363*0.04*64.0638</f>
        <v>5.0226019199999996</v>
      </c>
      <c r="C374" s="5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15.75" customHeight="1">
      <c r="A375" s="101"/>
      <c r="B375" s="70">
        <f>Parâmetros!I364*0.04*64.0638</f>
        <v>4.5613425599999999</v>
      </c>
      <c r="C375" s="5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15.75" customHeight="1">
      <c r="A376" s="101"/>
      <c r="B376" s="70">
        <f>Parâmetros!I365*0.04*64.0638</f>
        <v>4.81759776</v>
      </c>
      <c r="C376" s="5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15.75" customHeight="1">
      <c r="A377" s="101"/>
      <c r="B377" s="70">
        <f>Parâmetros!I366*0.04*64.0638</f>
        <v>4.9200998399999998</v>
      </c>
      <c r="C377" s="5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15.75" customHeight="1">
      <c r="A378" s="101"/>
      <c r="B378" s="70">
        <f>Parâmetros!I367*0.04*64.0638</f>
        <v>5.1251040000000003</v>
      </c>
      <c r="C378" s="5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15.75" customHeight="1">
      <c r="A379" s="101"/>
      <c r="B379" s="70">
        <f>Parâmetros!I368*0.04*64.0638</f>
        <v>5.1507295199999996</v>
      </c>
      <c r="C379" s="5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15.75" customHeight="1">
      <c r="A380" s="101"/>
      <c r="B380" s="70">
        <f>Parâmetros!I369*0.04*64.0638</f>
        <v>5.3557336799999993</v>
      </c>
      <c r="C380" s="5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15.75" customHeight="1">
      <c r="A381" s="101"/>
      <c r="B381" s="70">
        <f>Parâmetros!I370*0.04*64.0638</f>
        <v>5.6888654400000007</v>
      </c>
      <c r="C381" s="5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15.75" customHeight="1">
      <c r="A382" s="101"/>
      <c r="B382" s="70">
        <f>Parâmetros!I371*0.04*64.0638</f>
        <v>5.1763550399999998</v>
      </c>
      <c r="C382" s="5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15.75" customHeight="1">
      <c r="A383" s="101"/>
      <c r="B383" s="70">
        <f>Parâmetros!I372*0.04*64.0638</f>
        <v>5.0738529600000009</v>
      </c>
      <c r="C383" s="5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15.75" customHeight="1">
      <c r="A384" s="101"/>
      <c r="B384" s="70">
        <f>Parâmetros!I373*0.04*64.0638</f>
        <v>4.6638446400000007</v>
      </c>
      <c r="C384" s="5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15.75" customHeight="1">
      <c r="A385" s="101"/>
      <c r="B385" s="70">
        <f>Parâmetros!I374*0.04*64.0638</f>
        <v>4.3050873599999999</v>
      </c>
      <c r="C385" s="5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15.75" customHeight="1">
      <c r="A386" s="101"/>
      <c r="B386" s="70">
        <f>Parâmetros!I375*0.04*64.0638</f>
        <v>0</v>
      </c>
      <c r="C386" s="5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15.75" customHeight="1">
      <c r="A387" s="101"/>
      <c r="B387" s="70">
        <f>Parâmetros!I376*0.04*64.0638</f>
        <v>4.3563384000000003</v>
      </c>
      <c r="C387" s="5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15.75" customHeight="1">
      <c r="A388" s="101"/>
      <c r="B388" s="70">
        <f>Parâmetros!I377*0.04*64.0638</f>
        <v>4.2794618399999997</v>
      </c>
      <c r="C388" s="5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15.75" customHeight="1">
      <c r="A389" s="101"/>
      <c r="B389" s="70">
        <f>Parâmetros!I378*0.04*64.0638</f>
        <v>4.3819639200000005</v>
      </c>
      <c r="C389" s="5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15.75" customHeight="1">
      <c r="A390" s="101"/>
      <c r="B390" s="70">
        <f>Parâmetros!I379*0.04*64.0638</f>
        <v>4.5869680800000001</v>
      </c>
      <c r="C390" s="5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15.75" customHeight="1">
      <c r="A391" s="101"/>
      <c r="B391" s="70">
        <f>Parâmetros!I380*0.04*64.0638</f>
        <v>4.6382191200000005</v>
      </c>
      <c r="C391" s="5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15.75" customHeight="1">
      <c r="A392" s="101"/>
      <c r="B392" s="70">
        <f>Parâmetros!I381*0.04*64.0638</f>
        <v>5.0226019199999996</v>
      </c>
      <c r="C392" s="5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15.75" customHeight="1">
      <c r="A393" s="101"/>
      <c r="B393" s="70">
        <f>Parâmetros!I382*0.04*64.0638</f>
        <v>5.1251040000000003</v>
      </c>
      <c r="C393" s="5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15.75" customHeight="1">
      <c r="A394" s="101"/>
      <c r="B394" s="70">
        <f>Parâmetros!I383*0.04*64.0638</f>
        <v>5.5094867999999995</v>
      </c>
      <c r="C394" s="5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15.75" customHeight="1">
      <c r="A395" s="101"/>
      <c r="B395" s="70">
        <f>Parâmetros!I384*0.04*64.0638</f>
        <v>5.6119888800000002</v>
      </c>
      <c r="C395" s="5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15.75" customHeight="1">
      <c r="A396" s="101"/>
      <c r="B396" s="70">
        <f>Parâmetros!I385*0.04*64.0638</f>
        <v>5.8169930400000007</v>
      </c>
      <c r="C396" s="5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15.75" customHeight="1">
      <c r="A397" s="101"/>
      <c r="B397" s="70">
        <f>Parâmetros!I386*0.04*64.0638</f>
        <v>5.8426185599999991</v>
      </c>
      <c r="C397" s="5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15.75" customHeight="1">
      <c r="A398" s="101"/>
      <c r="B398" s="70">
        <f>Parâmetros!I387*0.04*64.0638</f>
        <v>5.5094867999999995</v>
      </c>
      <c r="C398" s="5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15.75" customHeight="1">
      <c r="A399" s="101"/>
      <c r="B399" s="70">
        <f>Parâmetros!I388*0.04*64.0638</f>
        <v>5.5351123200000005</v>
      </c>
      <c r="C399" s="5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15.75" customHeight="1">
      <c r="A400" s="101"/>
      <c r="B400" s="70">
        <f>Parâmetros!I389*0.04*64.0638</f>
        <v>5.6119888800000002</v>
      </c>
      <c r="C400" s="5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15.75" customHeight="1">
      <c r="A401" s="101"/>
      <c r="B401" s="70">
        <f>Parâmetros!I390*0.04*64.0638</f>
        <v>5.5607378399999998</v>
      </c>
      <c r="C401" s="5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15.75" customHeight="1">
      <c r="A402" s="101"/>
      <c r="B402" s="70">
        <f>Parâmetros!I391*0.04*64.0638</f>
        <v>5.6119888800000002</v>
      </c>
      <c r="C402" s="5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15.75" customHeight="1">
      <c r="A403" s="101"/>
      <c r="B403" s="70">
        <f>Parâmetros!I392*0.04*64.0638</f>
        <v>5.6119888800000002</v>
      </c>
      <c r="C403" s="5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15.75" customHeight="1">
      <c r="A404" s="101"/>
      <c r="B404" s="70">
        <f>Parâmetros!I393*0.04*64.0638</f>
        <v>5.45823576</v>
      </c>
      <c r="C404" s="5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15.75" customHeight="1">
      <c r="A405" s="101"/>
      <c r="B405" s="70">
        <f>Parâmetros!I394*0.04*64.0638</f>
        <v>5.3301081600000009</v>
      </c>
      <c r="C405" s="5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15.75" customHeight="1">
      <c r="A406" s="101"/>
      <c r="B406" s="70">
        <f>Parâmetros!I395*0.04*64.0638</f>
        <v>4.81759776</v>
      </c>
      <c r="C406" s="5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15.75" customHeight="1">
      <c r="A407" s="101"/>
      <c r="B407" s="70">
        <f>Parâmetros!I396*0.04*64.0638</f>
        <v>4.5357170399999998</v>
      </c>
      <c r="C407" s="5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15.75" customHeight="1">
      <c r="A408" s="101"/>
      <c r="B408" s="70">
        <f>Parâmetros!I397*0.04*64.0638</f>
        <v>0</v>
      </c>
      <c r="C408" s="5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15.75" customHeight="1">
      <c r="A409" s="101"/>
      <c r="B409" s="70">
        <f>Parâmetros!I398*0.04*64.0638</f>
        <v>5.4069847200000005</v>
      </c>
      <c r="C409" s="5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15.75" customHeight="1">
      <c r="A410" s="101"/>
      <c r="B410" s="70">
        <f>Parâmetros!I399*0.04*64.0638</f>
        <v>5.1507295199999996</v>
      </c>
      <c r="C410" s="5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15.75" customHeight="1">
      <c r="A411" s="101"/>
      <c r="B411" s="70">
        <f>Parâmetros!I400*0.04*64.0638</f>
        <v>5.4326102399999998</v>
      </c>
      <c r="C411" s="5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15.75" customHeight="1">
      <c r="A412" s="101"/>
      <c r="B412" s="70">
        <f>Parâmetros!I401*0.04*64.0638</f>
        <v>4.7150956800000001</v>
      </c>
      <c r="C412" s="5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15.75" customHeight="1">
      <c r="A413" s="101"/>
      <c r="B413" s="70">
        <f>Parâmetros!I402*0.04*64.0638</f>
        <v>3.9719556000000003</v>
      </c>
      <c r="C413" s="5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15.75" customHeight="1">
      <c r="A414" s="101"/>
      <c r="B414" s="70">
        <f>Parâmetros!I403*0.04*64.0638</f>
        <v>4.2538363200000004</v>
      </c>
      <c r="C414" s="5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15.75" customHeight="1">
      <c r="A415" s="101"/>
      <c r="B415" s="70">
        <f>Parâmetros!I404*0.04*64.0638</f>
        <v>4.2025852799999992</v>
      </c>
      <c r="C415" s="5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15.75" customHeight="1">
      <c r="A416" s="101"/>
      <c r="B416" s="70">
        <f>Parâmetros!I405*0.04*64.0638</f>
        <v>4.7663467200000005</v>
      </c>
      <c r="C416" s="5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15.75" customHeight="1">
      <c r="A417" s="101"/>
      <c r="B417" s="70">
        <f>Parâmetros!I406*0.04*64.0638</f>
        <v>4.6382191200000005</v>
      </c>
      <c r="C417" s="5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15.75" customHeight="1">
      <c r="A418" s="101"/>
      <c r="B418" s="70">
        <f>Parâmetros!I407*0.04*64.0638</f>
        <v>4.3563384000000003</v>
      </c>
      <c r="C418" s="5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15.75" customHeight="1">
      <c r="A419" s="101"/>
      <c r="B419" s="70">
        <f>Parâmetros!I408*0.04*64.0638</f>
        <v>4.4332149599999999</v>
      </c>
      <c r="C419" s="5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15.75" customHeight="1">
      <c r="A420" s="101"/>
      <c r="B420" s="70">
        <f>Parâmetros!I409*0.04*64.0638</f>
        <v>4.8688488000000003</v>
      </c>
      <c r="C420" s="5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15.75" customHeight="1">
      <c r="A421" s="101"/>
      <c r="B421" s="70">
        <f>Parâmetros!I410*0.04*64.0638</f>
        <v>4.8688488000000003</v>
      </c>
      <c r="C421" s="5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15.75" customHeight="1">
      <c r="A422" s="101"/>
      <c r="B422" s="70">
        <f>Parâmetros!I411*0.04*64.0638</f>
        <v>5.5094867999999995</v>
      </c>
      <c r="C422" s="5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15.75" customHeight="1">
      <c r="A423" s="101"/>
      <c r="B423" s="70">
        <f>Parâmetros!I412*0.04*64.0638</f>
        <v>5.7401164800000011</v>
      </c>
      <c r="C423" s="5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15.75" customHeight="1">
      <c r="A424" s="101"/>
      <c r="B424" s="70">
        <f>Parâmetros!I413*0.04*64.0638</f>
        <v>5.6376144000000004</v>
      </c>
      <c r="C424" s="5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15.75" customHeight="1">
      <c r="A425" s="101"/>
      <c r="B425" s="70">
        <f>Parâmetros!I414*0.04*64.0638</f>
        <v>5.6376144000000004</v>
      </c>
      <c r="C425" s="5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15.75" customHeight="1">
      <c r="A426" s="101"/>
      <c r="B426" s="70">
        <f>Parâmetros!I415*0.04*64.0638</f>
        <v>5.6632399200000005</v>
      </c>
      <c r="C426" s="5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15.75" customHeight="1">
      <c r="A427" s="101"/>
      <c r="B427" s="70">
        <f>Parâmetros!I416*0.04*64.0638</f>
        <v>5.6632399200000005</v>
      </c>
      <c r="C427" s="5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15.75" customHeight="1">
      <c r="A428" s="101"/>
      <c r="B428" s="70">
        <f>Parâmetros!I417*0.04*64.0638</f>
        <v>5.6888654400000007</v>
      </c>
      <c r="C428" s="5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15.75" customHeight="1">
      <c r="A429" s="101"/>
      <c r="B429" s="70">
        <f>Parâmetros!I418*0.04*64.0638</f>
        <v>5.5351123200000005</v>
      </c>
      <c r="C429" s="5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15.75" customHeight="1">
      <c r="A430" s="101"/>
      <c r="B430" s="70">
        <f>Parâmetros!I419*0.04*64.0638</f>
        <v>5.3301081600000009</v>
      </c>
      <c r="C430" s="5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15.75" customHeight="1">
      <c r="A431" s="101"/>
      <c r="B431" s="70">
        <f>Parâmetros!I420*0.04*64.0638</f>
        <v>5.5863633600000009</v>
      </c>
      <c r="C431" s="5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15.75" customHeight="1">
      <c r="A432" s="101"/>
      <c r="B432" s="70">
        <f>Parâmetros!I421*0.04*64.0638</f>
        <v>0</v>
      </c>
      <c r="C432" s="5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15.75" customHeight="1">
      <c r="A433" s="101"/>
      <c r="B433" s="70">
        <f>Parâmetros!I422*0.04*64.0638</f>
        <v>5.6888654400000007</v>
      </c>
      <c r="C433" s="5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15.75" customHeight="1">
      <c r="A434" s="101"/>
      <c r="B434" s="70">
        <f>Parâmetros!I423*0.04*64.0638</f>
        <v>5.9194951200000006</v>
      </c>
      <c r="C434" s="5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15.75" customHeight="1">
      <c r="A435" s="101"/>
      <c r="B435" s="70">
        <f>Parâmetros!I424*0.04*64.0638</f>
        <v>5.9194951200000006</v>
      </c>
      <c r="C435" s="5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15.75" customHeight="1">
      <c r="A436" s="101"/>
      <c r="B436" s="70">
        <f>Parâmetros!I425*0.04*64.0638</f>
        <v>5.8682440800000002</v>
      </c>
      <c r="C436" s="5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15.75" customHeight="1">
      <c r="A437" s="101"/>
      <c r="B437" s="70">
        <f>Parâmetros!I426*0.04*64.0638</f>
        <v>6.0732482400000007</v>
      </c>
      <c r="C437" s="5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15.75" customHeight="1">
      <c r="A438" s="101"/>
      <c r="B438" s="70">
        <f>Parâmetros!I427*0.04*64.0638</f>
        <v>5.8169930400000007</v>
      </c>
      <c r="C438" s="5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15.75" customHeight="1">
      <c r="A439" s="101"/>
      <c r="B439" s="70">
        <f>Parâmetros!I428*0.04*64.0638</f>
        <v>5.9451206399999998</v>
      </c>
      <c r="C439" s="5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15.75" customHeight="1">
      <c r="A440" s="101"/>
      <c r="B440" s="70">
        <f>Parâmetros!I429*0.04*64.0638</f>
        <v>5.5351123200000005</v>
      </c>
      <c r="C440" s="5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15.75" customHeight="1">
      <c r="A441" s="101"/>
      <c r="B441" s="70">
        <f>Parâmetros!I430*0.04*64.0638</f>
        <v>5.5094867999999995</v>
      </c>
      <c r="C441" s="5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15.75" customHeight="1">
      <c r="A442" s="101"/>
      <c r="B442" s="70">
        <f>Parâmetros!I431*0.04*64.0638</f>
        <v>5.6119888800000002</v>
      </c>
      <c r="C442" s="5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15.75" customHeight="1">
      <c r="A443" s="101"/>
      <c r="B443" s="70">
        <f>Parâmetros!I432*0.04*64.0638</f>
        <v>5.9963716800000002</v>
      </c>
      <c r="C443" s="5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15.75" customHeight="1">
      <c r="A444" s="101"/>
      <c r="B444" s="70">
        <f>Parâmetros!I433*0.04*64.0638</f>
        <v>6.1757503200000006</v>
      </c>
      <c r="C444" s="5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15.75" customHeight="1">
      <c r="A445" s="101"/>
      <c r="B445" s="70">
        <f>Parâmetros!I434*0.04*64.0638</f>
        <v>6.0476227199999997</v>
      </c>
      <c r="C445" s="5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15.75" customHeight="1">
      <c r="A446" s="101"/>
      <c r="B446" s="70">
        <f>Parâmetros!I435*0.04*64.0638</f>
        <v>4.9969764000000003</v>
      </c>
      <c r="C446" s="5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15.75" customHeight="1">
      <c r="A447" s="101"/>
      <c r="B447" s="70">
        <f>Parâmetros!I436*0.04*64.0638</f>
        <v>5.0482274399999998</v>
      </c>
      <c r="C447" s="5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15.75" customHeight="1">
      <c r="A448" s="101"/>
      <c r="B448" s="70">
        <f>Parâmetros!I437*0.04*64.0638</f>
        <v>5.20198056</v>
      </c>
      <c r="C448" s="5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15.75" customHeight="1">
      <c r="A449" s="101"/>
      <c r="B449" s="70">
        <f>Parâmetros!I438*0.04*64.0638</f>
        <v>5.3813592000000003</v>
      </c>
      <c r="C449" s="5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15.75" customHeight="1">
      <c r="A450" s="101"/>
      <c r="B450" s="70">
        <f>Parâmetros!I439*0.04*64.0638</f>
        <v>5.3301081600000009</v>
      </c>
      <c r="C450" s="5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15.75" customHeight="1">
      <c r="A451" s="101"/>
      <c r="B451" s="70">
        <f>Parâmetros!I440*0.04*64.0638</f>
        <v>5.4326102399999998</v>
      </c>
      <c r="C451" s="5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15.75" customHeight="1">
      <c r="A452" s="101"/>
      <c r="B452" s="70">
        <f>Parâmetros!I441*0.04*64.0638</f>
        <v>4.94572536</v>
      </c>
      <c r="C452" s="5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15.75" customHeight="1">
      <c r="A453" s="101"/>
      <c r="B453" s="70">
        <f>Parâmetros!I442*0.04*64.0638</f>
        <v>5.3557336799999993</v>
      </c>
      <c r="C453" s="5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15.75" customHeight="1">
      <c r="A454" s="101"/>
      <c r="B454" s="70">
        <f>Parâmetros!I443*0.04*64.0638</f>
        <v>5.45823576</v>
      </c>
      <c r="C454" s="5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15.75" customHeight="1">
      <c r="A455" s="101"/>
      <c r="B455" s="70">
        <f>Parâmetros!I444*0.04*64.0638</f>
        <v>5.3557336799999993</v>
      </c>
      <c r="C455" s="5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15.75" customHeight="1">
      <c r="A456" s="101"/>
      <c r="B456" s="70">
        <f>Parâmetros!I445*0.04*64.0638</f>
        <v>4.6638446400000007</v>
      </c>
      <c r="C456" s="5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15.75" customHeight="1">
      <c r="A457" s="101"/>
      <c r="B457" s="70">
        <f>Parâmetros!I446*0.04*64.0638</f>
        <v>4.7919722400000007</v>
      </c>
      <c r="C457" s="5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15.75" customHeight="1">
      <c r="A458" s="101"/>
      <c r="B458" s="70">
        <f>Parâmetros!I447*0.04*64.0638</f>
        <v>5.2276060800000002</v>
      </c>
      <c r="C458" s="5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15.75" customHeight="1">
      <c r="A459" s="101"/>
      <c r="B459" s="70">
        <f>Parâmetros!I448*0.04*64.0638</f>
        <v>5.5094867999999995</v>
      </c>
      <c r="C459" s="5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15.75" customHeight="1">
      <c r="A460" s="101"/>
      <c r="B460" s="70">
        <f>Parâmetros!I449*0.04*64.0638</f>
        <v>5.1763550399999998</v>
      </c>
      <c r="C460" s="5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15.75" customHeight="1">
      <c r="A461" s="101"/>
      <c r="B461" s="70">
        <f>Parâmetros!I450*0.04*64.0638</f>
        <v>4.8944743199999996</v>
      </c>
      <c r="C461" s="5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15.75" customHeight="1">
      <c r="A462" s="101"/>
      <c r="B462" s="70">
        <f>Parâmetros!I451*0.04*64.0638</f>
        <v>4.6894701599999999</v>
      </c>
      <c r="C462" s="5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15.75" customHeight="1">
      <c r="A463" s="101"/>
      <c r="B463" s="70">
        <f>Parâmetros!I452*0.04*64.0638</f>
        <v>5.1507295199999996</v>
      </c>
      <c r="C463" s="5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15.75" customHeight="1">
      <c r="A464" s="101"/>
      <c r="B464" s="70">
        <f>Parâmetros!I453*0.04*64.0638</f>
        <v>5.5351123200000005</v>
      </c>
      <c r="C464" s="5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15.75" customHeight="1">
      <c r="A465" s="101"/>
      <c r="B465" s="70">
        <f>Parâmetros!I454*0.04*64.0638</f>
        <v>5.5094867999999995</v>
      </c>
      <c r="C465" s="5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15.75" customHeight="1">
      <c r="A466" s="101"/>
      <c r="B466" s="70">
        <f>Parâmetros!I455*0.04*64.0638</f>
        <v>5.3813592000000003</v>
      </c>
      <c r="C466" s="5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15.75" customHeight="1">
      <c r="A467" s="101"/>
      <c r="B467" s="70">
        <f>Parâmetros!I456*0.04*64.0638</f>
        <v>5.2276060800000002</v>
      </c>
      <c r="C467" s="5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15.75" customHeight="1">
      <c r="A468" s="101"/>
      <c r="B468" s="70">
        <f>Parâmetros!I457*0.04*64.0638</f>
        <v>5.4326102399999998</v>
      </c>
      <c r="C468" s="5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15.75" customHeight="1">
      <c r="A469" s="101"/>
      <c r="B469" s="70">
        <f>Parâmetros!I458*0.04*64.0638</f>
        <v>5.3813592000000003</v>
      </c>
      <c r="C469" s="5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15.75" customHeight="1">
      <c r="A470" s="101"/>
      <c r="B470" s="70">
        <f>Parâmetros!I459*0.04*64.0638</f>
        <v>5.2788571200000005</v>
      </c>
      <c r="C470" s="5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15.75" customHeight="1">
      <c r="A471" s="101"/>
      <c r="B471" s="70">
        <f>Parâmetros!I460*0.04*64.0638</f>
        <v>5.3557336799999993</v>
      </c>
      <c r="C471" s="5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15.75" customHeight="1">
      <c r="A472" s="101"/>
      <c r="B472" s="70">
        <f>Parâmetros!I461*0.04*64.0638</f>
        <v>5.2276060800000002</v>
      </c>
      <c r="C472" s="5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15.75" customHeight="1">
      <c r="A473" s="101"/>
      <c r="B473" s="70">
        <f>Parâmetros!I462*0.04*64.0638</f>
        <v>5.2276060800000002</v>
      </c>
      <c r="C473" s="5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15.75" customHeight="1">
      <c r="A474" s="101"/>
      <c r="B474" s="70">
        <f>Parâmetros!I463*0.04*64.0638</f>
        <v>5.2532315999999994</v>
      </c>
      <c r="C474" s="5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15.75" customHeight="1">
      <c r="A475" s="101"/>
      <c r="B475" s="70">
        <f>Parâmetros!I464*0.04*64.0638</f>
        <v>5.0738529600000009</v>
      </c>
      <c r="C475" s="5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15.75" customHeight="1">
      <c r="A476" s="101"/>
      <c r="B476" s="70">
        <f>Parâmetros!I465*0.04*64.0638</f>
        <v>5.5863633600000009</v>
      </c>
      <c r="C476" s="5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15.75" customHeight="1">
      <c r="A477" s="101"/>
      <c r="B477" s="70">
        <f>Parâmetros!I466*0.04*64.0638</f>
        <v>5.5863633600000009</v>
      </c>
      <c r="C477" s="5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15.75" customHeight="1">
      <c r="A478" s="101"/>
      <c r="B478" s="70">
        <f>Parâmetros!I467*0.04*64.0638</f>
        <v>5.7401164800000011</v>
      </c>
      <c r="C478" s="5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15.75" customHeight="1">
      <c r="A479" s="101"/>
      <c r="B479" s="70">
        <f>Parâmetros!I468*0.04*64.0638</f>
        <v>5.3813592000000003</v>
      </c>
      <c r="C479" s="5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15.75" customHeight="1">
      <c r="A480" s="101"/>
      <c r="B480" s="70">
        <f>Parâmetros!I469*0.04*64.0638</f>
        <v>4.4844660000000003</v>
      </c>
      <c r="C480" s="5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15.75" customHeight="1">
      <c r="A481" s="101"/>
      <c r="B481" s="70">
        <f>Parâmetros!I470*0.04*64.0638</f>
        <v>3.9975811200000004</v>
      </c>
      <c r="C481" s="5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15.75" customHeight="1">
      <c r="A482" s="101"/>
      <c r="B482" s="70">
        <f>Parâmetros!I471*0.04*64.0638</f>
        <v>4.2025852799999992</v>
      </c>
      <c r="C482" s="5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15.75" customHeight="1">
      <c r="A483" s="101"/>
      <c r="B483" s="70">
        <f>Parâmetros!I472*0.04*64.0638</f>
        <v>4.6894701599999999</v>
      </c>
      <c r="C483" s="5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15.75" customHeight="1">
      <c r="A484" s="101"/>
      <c r="B484" s="70">
        <f>Parâmetros!I473*0.04*64.0638</f>
        <v>5.3044826399999998</v>
      </c>
      <c r="C484" s="5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15.75" customHeight="1">
      <c r="A485" s="101"/>
      <c r="B485" s="70">
        <f>Parâmetros!I474*0.04*64.0638</f>
        <v>4.9969764000000003</v>
      </c>
      <c r="C485" s="5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15.75" customHeight="1">
      <c r="A486" s="101"/>
      <c r="B486" s="70">
        <f>Parâmetros!I475*0.04*64.0638</f>
        <v>4.8432232800000001</v>
      </c>
      <c r="C486" s="5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15.75" customHeight="1">
      <c r="A487" s="101"/>
      <c r="B487" s="70">
        <f>Parâmetros!I476*0.04*64.0638</f>
        <v>4.9200998399999998</v>
      </c>
      <c r="C487" s="5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15.75" customHeight="1">
      <c r="A488" s="101"/>
      <c r="B488" s="70">
        <f>Parâmetros!I477*0.04*64.0638</f>
        <v>5.0226019199999996</v>
      </c>
      <c r="C488" s="5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15.75" customHeight="1">
      <c r="A489" s="101"/>
      <c r="B489" s="70">
        <f>Parâmetros!I478*0.04*64.0638</f>
        <v>4.6638446400000007</v>
      </c>
      <c r="C489" s="5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15.75" customHeight="1">
      <c r="A490" s="101"/>
      <c r="B490" s="70">
        <f>Parâmetros!I479*0.04*64.0638</f>
        <v>4.5613425599999999</v>
      </c>
      <c r="C490" s="5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15.75" customHeight="1">
      <c r="A491" s="101"/>
      <c r="B491" s="70">
        <f>Parâmetros!I480*0.04*64.0638</f>
        <v>4.94572536</v>
      </c>
      <c r="C491" s="5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15.75" customHeight="1">
      <c r="A492" s="101"/>
      <c r="B492" s="70">
        <f>Parâmetros!I481*0.04*64.0638</f>
        <v>5.20198056</v>
      </c>
      <c r="C492" s="5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15.75" customHeight="1">
      <c r="A493" s="101"/>
      <c r="B493" s="70">
        <f>Parâmetros!I482*0.04*64.0638</f>
        <v>4.8688488000000003</v>
      </c>
      <c r="C493" s="5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15.75" customHeight="1">
      <c r="A494" s="101"/>
      <c r="B494" s="70">
        <f>Parâmetros!I483*0.04*64.0638</f>
        <v>5.20198056</v>
      </c>
      <c r="C494" s="5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15.75" customHeight="1">
      <c r="A495" s="101"/>
      <c r="B495" s="70">
        <f>Parâmetros!I484*0.04*64.0638</f>
        <v>5.2532315999999994</v>
      </c>
      <c r="C495" s="5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15.75" customHeight="1">
      <c r="A496" s="101"/>
      <c r="B496" s="70">
        <f>Parâmetros!I485*0.04*64.0638</f>
        <v>5.1763550399999998</v>
      </c>
      <c r="C496" s="5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15.75" customHeight="1">
      <c r="A497" s="101"/>
      <c r="B497" s="70">
        <f>Parâmetros!I486*0.04*64.0638</f>
        <v>5.4326102399999998</v>
      </c>
      <c r="C497" s="5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15.75" customHeight="1">
      <c r="A498" s="101"/>
      <c r="B498" s="70">
        <f>Parâmetros!I487*0.04*64.0638</f>
        <v>5.0994784800000001</v>
      </c>
      <c r="C498" s="5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15.75" customHeight="1">
      <c r="A499" s="101"/>
      <c r="B499" s="70">
        <f>Parâmetros!I488*0.04*64.0638</f>
        <v>4.94572536</v>
      </c>
      <c r="C499" s="5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15.75" customHeight="1">
      <c r="A500" s="101"/>
      <c r="B500" s="70">
        <f>Parâmetros!I489*0.04*64.0638</f>
        <v>5.5607378399999998</v>
      </c>
      <c r="C500" s="5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15.75" customHeight="1">
      <c r="A501" s="101"/>
      <c r="B501" s="70">
        <f>Parâmetros!I490*0.04*64.0638</f>
        <v>5.4069847200000005</v>
      </c>
      <c r="C501" s="5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15.75" customHeight="1">
      <c r="A502" s="101"/>
      <c r="B502" s="70">
        <f>Parâmetros!I491*0.04*64.0638</f>
        <v>5.45823576</v>
      </c>
      <c r="C502" s="5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15.75" customHeight="1">
      <c r="A503" s="101"/>
      <c r="B503" s="70">
        <f>Parâmetros!I492*0.04*64.0638</f>
        <v>5.2276060800000002</v>
      </c>
      <c r="C503" s="5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15.75" customHeight="1">
      <c r="A504" s="101"/>
      <c r="B504" s="70">
        <f>Parâmetros!I493*0.04*64.0638</f>
        <v>5.1507295199999996</v>
      </c>
      <c r="C504" s="5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15.75" customHeight="1">
      <c r="A505" s="101"/>
      <c r="B505" s="70">
        <f>Parâmetros!I494*0.04*64.0638</f>
        <v>5.3557336799999993</v>
      </c>
      <c r="C505" s="5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15.75" customHeight="1">
      <c r="A506" s="101"/>
      <c r="B506" s="70">
        <f>Parâmetros!I495*0.04*64.0638</f>
        <v>5.4838612800000011</v>
      </c>
      <c r="C506" s="5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15.75" customHeight="1">
      <c r="A507" s="101"/>
      <c r="B507" s="70">
        <f>Parâmetros!I496*0.04*64.0638</f>
        <v>5.0738529600000009</v>
      </c>
      <c r="C507" s="5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15.75" customHeight="1">
      <c r="A508" s="101"/>
      <c r="B508" s="70">
        <f>Parâmetros!I497*0.04*64.0638</f>
        <v>5.71449096</v>
      </c>
      <c r="C508" s="5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15.75" customHeight="1">
      <c r="A509" s="101"/>
      <c r="B509" s="70">
        <f>Parâmetros!I498*0.04*64.0638</f>
        <v>5.3044826399999998</v>
      </c>
      <c r="C509" s="5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15.75" customHeight="1">
      <c r="A510" s="101"/>
      <c r="B510" s="70">
        <f>Parâmetros!I499*0.04*64.0638</f>
        <v>5.2532315999999994</v>
      </c>
      <c r="C510" s="5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15.75" customHeight="1">
      <c r="A511" s="101"/>
      <c r="B511" s="70">
        <f>Parâmetros!I500*0.04*64.0638</f>
        <v>5.2788571200000005</v>
      </c>
      <c r="C511" s="5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15.75" customHeight="1">
      <c r="A512" s="101"/>
      <c r="B512" s="70">
        <f>Parâmetros!I501*0.04*64.0638</f>
        <v>5.71449096</v>
      </c>
      <c r="C512" s="5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15.75" customHeight="1">
      <c r="A513" s="101"/>
      <c r="B513" s="70">
        <f>Parâmetros!I502*0.04*64.0638</f>
        <v>5.5094867999999995</v>
      </c>
      <c r="C513" s="5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15.75" customHeight="1">
      <c r="A514" s="101"/>
      <c r="B514" s="70">
        <f>Parâmetros!I503*0.04*64.0638</f>
        <v>5.6119888800000002</v>
      </c>
      <c r="C514" s="5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15.75" customHeight="1">
      <c r="A515" s="101"/>
      <c r="B515" s="70">
        <f>Parâmetros!I504*0.04*64.0638</f>
        <v>5.20198056</v>
      </c>
      <c r="C515" s="5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15.75" customHeight="1">
      <c r="A516" s="101"/>
      <c r="B516" s="70">
        <f>Parâmetros!I505*0.04*64.0638</f>
        <v>4.6638446400000007</v>
      </c>
      <c r="C516" s="5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15.75" customHeight="1">
      <c r="A517" s="101"/>
      <c r="B517" s="70">
        <f>Parâmetros!I506*0.04*64.0638</f>
        <v>5.1763550399999998</v>
      </c>
      <c r="C517" s="5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15.75" customHeight="1">
      <c r="A518" s="101"/>
      <c r="B518" s="70">
        <f>Parâmetros!I507*0.04*64.0638</f>
        <v>5.45823576</v>
      </c>
      <c r="C518" s="5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15.75" customHeight="1">
      <c r="A519" s="101"/>
      <c r="B519" s="70">
        <f>Parâmetros!I508*0.04*64.0638</f>
        <v>5.3044826399999998</v>
      </c>
      <c r="C519" s="5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15.75" customHeight="1">
      <c r="A520" s="101"/>
      <c r="B520" s="70">
        <f>Parâmetros!I509*0.04*64.0638</f>
        <v>5.4326102399999998</v>
      </c>
      <c r="C520" s="5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15.75" customHeight="1">
      <c r="A521" s="101"/>
      <c r="B521" s="70">
        <f>Parâmetros!I510*0.04*64.0638</f>
        <v>6.0476227199999997</v>
      </c>
      <c r="C521" s="5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15.75" customHeight="1">
      <c r="A522" s="101"/>
      <c r="B522" s="70">
        <f>Parâmetros!I511*0.04*64.0638</f>
        <v>5.5351123200000005</v>
      </c>
      <c r="C522" s="5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15.75" customHeight="1">
      <c r="A523" s="101"/>
      <c r="B523" s="70">
        <f>Parâmetros!I512*0.04*64.0638</f>
        <v>5.45823576</v>
      </c>
      <c r="C523" s="5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15.75" customHeight="1">
      <c r="A524" s="101"/>
      <c r="B524" s="70">
        <f>Parâmetros!I513*0.04*64.0638</f>
        <v>5.6376144000000004</v>
      </c>
      <c r="C524" s="5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15.75" customHeight="1">
      <c r="A525" s="101"/>
      <c r="B525" s="70">
        <f>Parâmetros!I514*0.04*64.0638</f>
        <v>5.4326102399999998</v>
      </c>
      <c r="C525" s="5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15.75" customHeight="1">
      <c r="A526" s="101"/>
      <c r="B526" s="70">
        <f>Parâmetros!I515*0.04*64.0638</f>
        <v>5.6376144000000004</v>
      </c>
      <c r="C526" s="5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15.75" customHeight="1">
      <c r="A527" s="101"/>
      <c r="B527" s="70">
        <f>Parâmetros!I516*0.04*64.0638</f>
        <v>4.81759776</v>
      </c>
      <c r="C527" s="5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15.75" customHeight="1">
      <c r="A528" s="101"/>
      <c r="B528" s="70">
        <f>Parâmetros!I517*0.04*64.0638</f>
        <v>5.5607378399999998</v>
      </c>
      <c r="C528" s="5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15.75" customHeight="1">
      <c r="A529" s="101"/>
      <c r="B529" s="70">
        <f>Parâmetros!I518*0.04*64.0638</f>
        <v>0</v>
      </c>
      <c r="C529" s="5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15.75" customHeight="1">
      <c r="A530" s="101"/>
      <c r="B530" s="70">
        <f>Parâmetros!I519*0.04*64.0638</f>
        <v>0</v>
      </c>
      <c r="C530" s="5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15.75" customHeight="1">
      <c r="A531" s="101"/>
      <c r="B531" s="70">
        <f>Parâmetros!I520*0.04*64.0638</f>
        <v>0</v>
      </c>
      <c r="C531" s="5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15.75" customHeight="1">
      <c r="A532" s="101"/>
      <c r="B532" s="70">
        <f>Parâmetros!I521*0.04*64.0638</f>
        <v>0</v>
      </c>
      <c r="C532" s="5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15.75" customHeight="1">
      <c r="A533" s="101"/>
      <c r="B533" s="70">
        <f>Parâmetros!I522*0.04*64.0638</f>
        <v>0</v>
      </c>
      <c r="C533" s="5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15.75" customHeight="1">
      <c r="A534" s="101"/>
      <c r="B534" s="70">
        <f>Parâmetros!I523*0.04*64.0638</f>
        <v>0</v>
      </c>
      <c r="C534" s="5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15.75" customHeight="1">
      <c r="A535" s="101"/>
      <c r="B535" s="70">
        <f>Parâmetros!I524*0.04*64.0638</f>
        <v>7.0470180000000004</v>
      </c>
      <c r="C535" s="5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15.75" customHeight="1">
      <c r="A536" s="101"/>
      <c r="B536" s="70">
        <f>Parâmetros!I525*0.04*64.0638</f>
        <v>7.3032732000000005</v>
      </c>
      <c r="C536" s="5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15.75" customHeight="1">
      <c r="A537" s="101"/>
      <c r="B537" s="70">
        <f>Parâmetros!I526*0.04*64.0638</f>
        <v>7.0470180000000004</v>
      </c>
      <c r="C537" s="5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15.75" customHeight="1">
      <c r="A538" s="101"/>
      <c r="B538" s="70">
        <f>Parâmetros!I527*0.04*64.0638</f>
        <v>7.5595284000000005</v>
      </c>
      <c r="C538" s="5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15.75" customHeight="1">
      <c r="A539" s="101"/>
      <c r="B539" s="70">
        <f>Parâmetros!I528*0.04*64.0638</f>
        <v>8.2001664000000005</v>
      </c>
      <c r="C539" s="5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15.75" customHeight="1">
      <c r="A540" s="101"/>
      <c r="B540" s="70">
        <f>Parâmetros!I529*0.04*64.0638</f>
        <v>7.4826518399999999</v>
      </c>
      <c r="C540" s="5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15.75" customHeight="1">
      <c r="A541" s="101"/>
      <c r="B541" s="70">
        <f>Parâmetros!I530*0.04*64.0638</f>
        <v>7.0982690400000008</v>
      </c>
      <c r="C541" s="5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15.75" customHeight="1">
      <c r="A542" s="101"/>
      <c r="B542" s="70">
        <f>Parâmetros!I531*0.04*64.0638</f>
        <v>7.0982690400000008</v>
      </c>
      <c r="C542" s="5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15.75" customHeight="1">
      <c r="A543" s="101"/>
      <c r="B543" s="70">
        <f>Parâmetros!I532*0.04*64.0638</f>
        <v>6.6370096800000002</v>
      </c>
      <c r="C543" s="5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15.75" customHeight="1">
      <c r="A544" s="101"/>
      <c r="B544" s="70">
        <f>Parâmetros!I533*0.04*64.0638</f>
        <v>6.8163883200000006</v>
      </c>
      <c r="C544" s="5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15.75" customHeight="1">
      <c r="A545" s="101"/>
      <c r="B545" s="70">
        <f>Parâmetros!I534*0.04*64.0638</f>
        <v>6.8163883200000006</v>
      </c>
      <c r="C545" s="5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15.75" customHeight="1">
      <c r="A546" s="101"/>
      <c r="B546" s="70">
        <f>Parâmetros!I535*0.04*64.0638</f>
        <v>6.9701414400000008</v>
      </c>
      <c r="C546" s="5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15.75" customHeight="1">
      <c r="A547" s="101"/>
      <c r="B547" s="70">
        <f>Parâmetros!I536*0.04*64.0638</f>
        <v>7.0982690400000008</v>
      </c>
      <c r="C547" s="5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15.75" customHeight="1">
      <c r="A548" s="101"/>
      <c r="B548" s="70">
        <f>Parâmetros!I537*0.04*64.0638</f>
        <v>7.3545242400000008</v>
      </c>
      <c r="C548" s="5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15.75" customHeight="1">
      <c r="A549" s="101"/>
      <c r="B549" s="70">
        <f>Parâmetros!I538*0.04*64.0638</f>
        <v>7.3801497600000001</v>
      </c>
      <c r="C549" s="5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15.75" customHeight="1">
      <c r="A550" s="101"/>
      <c r="B550" s="70">
        <f>Parâmetros!I539*0.04*64.0638</f>
        <v>4.6894701599999999</v>
      </c>
      <c r="C550" s="5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15.75" customHeight="1">
      <c r="A551" s="101"/>
      <c r="B551" s="70">
        <f>Parâmetros!I540*0.04*64.0638</f>
        <v>4.81759776</v>
      </c>
      <c r="C551" s="5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15.75" customHeight="1">
      <c r="A552" s="101"/>
      <c r="B552" s="70">
        <f>Parâmetros!I541*0.04*64.0638</f>
        <v>4.7407212000000003</v>
      </c>
      <c r="C552" s="5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15.75" customHeight="1">
      <c r="A553" s="101"/>
      <c r="B553" s="70">
        <f>Parâmetros!I542*0.04*64.0638</f>
        <v>4.94572536</v>
      </c>
      <c r="C553" s="5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15.75" customHeight="1">
      <c r="A554" s="101"/>
      <c r="B554" s="70">
        <f>Parâmetros!I543*0.04*64.0638</f>
        <v>5.6119888800000002</v>
      </c>
      <c r="C554" s="5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15.75" customHeight="1">
      <c r="A555" s="101"/>
      <c r="B555" s="70">
        <f>Parâmetros!I544*0.04*64.0638</f>
        <v>5.7657419999999995</v>
      </c>
      <c r="C555" s="5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15.75" customHeight="1">
      <c r="A556" s="101"/>
      <c r="B556" s="70">
        <f>Parâmetros!I545*0.04*64.0638</f>
        <v>5.97074616</v>
      </c>
      <c r="C556" s="5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15.75" customHeight="1">
      <c r="A557" s="101"/>
      <c r="B557" s="70">
        <f>Parâmetros!I546*0.04*64.0638</f>
        <v>6.0219972000000004</v>
      </c>
      <c r="C557" s="5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15.75" customHeight="1">
      <c r="A558" s="101"/>
      <c r="B558" s="70">
        <f>Parâmetros!I547*0.04*64.0638</f>
        <v>5.7913675199999997</v>
      </c>
      <c r="C558" s="5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15.75" customHeight="1">
      <c r="A559" s="101"/>
      <c r="B559" s="70">
        <f>Parâmetros!I548*0.04*64.0638</f>
        <v>5.8682440800000002</v>
      </c>
      <c r="C559" s="5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15.75" customHeight="1">
      <c r="A560" s="101"/>
      <c r="B560" s="70">
        <f>Parâmetros!I549*0.04*64.0638</f>
        <v>6.4832565600000001</v>
      </c>
      <c r="C560" s="5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15.75" customHeight="1">
      <c r="A561" s="101"/>
      <c r="B561" s="70">
        <f>Parâmetros!I550*0.04*64.0638</f>
        <v>6.4832565600000001</v>
      </c>
      <c r="C561" s="5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15.75" customHeight="1">
      <c r="A562" s="101"/>
      <c r="B562" s="70">
        <f>Parâmetros!I551*0.04*64.0638</f>
        <v>5.6632399200000005</v>
      </c>
      <c r="C562" s="5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15.75" customHeight="1">
      <c r="A563" s="101"/>
      <c r="B563" s="70">
        <f>Parâmetros!I552*0.04*64.0638</f>
        <v>6.3038779200000006</v>
      </c>
      <c r="C563" s="5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15.75" customHeight="1">
      <c r="A564" s="101"/>
      <c r="B564" s="70">
        <f>Parâmetros!I553*0.04*64.0638</f>
        <v>6.7395117600000001</v>
      </c>
      <c r="C564" s="5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15.75" customHeight="1">
      <c r="A565" s="101"/>
      <c r="B565" s="70">
        <f>Parâmetros!I554*0.04*64.0638</f>
        <v>6.7651372800000011</v>
      </c>
      <c r="C565" s="5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15.75" customHeight="1">
      <c r="A566" s="101"/>
      <c r="B566" s="70">
        <f>Parâmetros!I555*0.04*64.0638</f>
        <v>6.0219972000000004</v>
      </c>
      <c r="C566" s="5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15.75" customHeight="1">
      <c r="A567" s="101"/>
      <c r="B567" s="70">
        <f>Parâmetros!I556*0.04*64.0638</f>
        <v>5.7401164800000011</v>
      </c>
      <c r="C567" s="5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15.75" customHeight="1">
      <c r="A568" s="101"/>
      <c r="B568" s="70">
        <f>Parâmetros!I557*0.04*64.0638</f>
        <v>5.8426185599999991</v>
      </c>
      <c r="C568" s="5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15.75" customHeight="1">
      <c r="A569" s="101"/>
      <c r="B569" s="70">
        <f>Parâmetros!I558*0.04*64.0638</f>
        <v>5.8426185599999991</v>
      </c>
      <c r="C569" s="5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15.75" customHeight="1">
      <c r="A570" s="101"/>
      <c r="B570" s="70">
        <f>Parâmetros!I559*0.04*64.0638</f>
        <v>5.9451206399999998</v>
      </c>
      <c r="C570" s="5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15.75" customHeight="1">
      <c r="A571" s="101"/>
      <c r="B571" s="70">
        <f>Parâmetros!I560*0.04*64.0638</f>
        <v>6.2782524000000004</v>
      </c>
      <c r="C571" s="5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15.75" customHeight="1">
      <c r="A572" s="101"/>
      <c r="B572" s="70">
        <f>Parâmetros!I561*0.04*64.0638</f>
        <v>6.0219972000000004</v>
      </c>
      <c r="C572" s="5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15.75" customHeight="1">
      <c r="A573" s="101"/>
      <c r="B573" s="70">
        <f>Parâmetros!I562*0.04*64.0638</f>
        <v>5.9194951200000006</v>
      </c>
      <c r="C573" s="5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15.75" customHeight="1">
      <c r="A574" s="101"/>
      <c r="B574" s="70">
        <f>Parâmetros!I563*0.04*64.0638</f>
        <v>6.0732482400000007</v>
      </c>
      <c r="C574" s="5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15.75" customHeight="1">
      <c r="A575" s="101"/>
      <c r="B575" s="70">
        <f>Parâmetros!I564*0.04*64.0638</f>
        <v>6.0219972000000004</v>
      </c>
      <c r="C575" s="5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15.75" customHeight="1">
      <c r="A576" s="101"/>
      <c r="B576" s="70">
        <f>Parâmetros!I565*0.04*64.0638</f>
        <v>4.6382191200000005</v>
      </c>
      <c r="C576" s="5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15.75" customHeight="1">
      <c r="A577" s="101"/>
      <c r="B577" s="70">
        <f>Parâmetros!I566*0.04*64.0638</f>
        <v>3.5875727999999998</v>
      </c>
      <c r="C577" s="5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15.75" customHeight="1">
      <c r="A578" s="101"/>
      <c r="B578" s="70">
        <f>Parâmetros!I567*0.04*64.0638</f>
        <v>4.7919722400000007</v>
      </c>
      <c r="C578" s="5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15.75" customHeight="1">
      <c r="A579" s="101"/>
      <c r="B579" s="70">
        <f>Parâmetros!I568*0.04*64.0638</f>
        <v>4.8944743199999996</v>
      </c>
      <c r="C579" s="5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15.75" customHeight="1">
      <c r="A580" s="101"/>
      <c r="B580" s="70">
        <f>Parâmetros!I569*0.04*64.0638</f>
        <v>5.3557336799999993</v>
      </c>
      <c r="C580" s="5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15.75" customHeight="1">
      <c r="A581" s="101"/>
      <c r="B581" s="70">
        <f>Parâmetros!I570*0.04*64.0638</f>
        <v>5.45823576</v>
      </c>
      <c r="C581" s="5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15.75" customHeight="1">
      <c r="A582" s="101"/>
      <c r="B582" s="70">
        <f>Parâmetros!I571*0.04*64.0638</f>
        <v>4.6382191200000005</v>
      </c>
      <c r="C582" s="5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15.75" customHeight="1">
      <c r="A583" s="101"/>
      <c r="B583" s="70">
        <f>Parâmetros!I572*0.04*64.0638</f>
        <v>1.9219139999999999</v>
      </c>
      <c r="C583" s="5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15.75" customHeight="1">
      <c r="A584" s="101"/>
      <c r="B584" s="70">
        <f>Parâmetros!I573*0.04*64.0638</f>
        <v>1.8962884800000002</v>
      </c>
      <c r="C584" s="5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15.75" customHeight="1">
      <c r="A585" s="101"/>
      <c r="B585" s="70">
        <f>Parâmetros!I574*0.04*64.0638</f>
        <v>2.5625520000000002</v>
      </c>
      <c r="C585" s="5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15.75" customHeight="1">
      <c r="A586" s="101"/>
      <c r="B586" s="70">
        <f>Parâmetros!I575*0.04*64.0638</f>
        <v>2.6906796000000002</v>
      </c>
      <c r="C586" s="5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15.75" customHeight="1">
      <c r="A587" s="101"/>
      <c r="B587" s="70">
        <f>Parâmetros!I576*0.04*64.0638</f>
        <v>2.9981858400000001</v>
      </c>
      <c r="C587" s="5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15.75" customHeight="1">
      <c r="A588" s="101"/>
      <c r="B588" s="70">
        <f>Parâmetros!I577*0.04*64.0638</f>
        <v>3.5106962400000006</v>
      </c>
      <c r="C588" s="5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15.75" customHeight="1">
      <c r="A589" s="101"/>
      <c r="B589" s="70">
        <f>Parâmetros!I578*0.04*64.0638</f>
        <v>3.86945352</v>
      </c>
      <c r="C589" s="5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15.75" customHeight="1">
      <c r="A590" s="101"/>
      <c r="B590" s="70">
        <f>Parâmetros!I579*0.04*64.0638</f>
        <v>6.2526268800000002</v>
      </c>
      <c r="C590" s="5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15.75" customHeight="1">
      <c r="A591" s="101"/>
      <c r="B591" s="70">
        <f>Parâmetros!I580*0.04*64.0638</f>
        <v>6.4832565600000001</v>
      </c>
      <c r="C591" s="5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15.75" customHeight="1">
      <c r="A592" s="101"/>
      <c r="B592" s="70">
        <f>Parâmetros!I581*0.04*64.0638</f>
        <v>5.9963716800000002</v>
      </c>
      <c r="C592" s="5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15.75" customHeight="1">
      <c r="A593" s="101"/>
      <c r="B593" s="70">
        <f>Parâmetros!I582*0.04*64.0638</f>
        <v>4.7407212000000003</v>
      </c>
      <c r="C593" s="5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15.75" customHeight="1">
      <c r="A594" s="101"/>
      <c r="B594" s="70">
        <f>Parâmetros!I583*0.04*64.0638</f>
        <v>4.5613425599999999</v>
      </c>
      <c r="C594" s="5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15.75" customHeight="1">
      <c r="A595" s="101"/>
      <c r="B595" s="70">
        <f>Parâmetros!I584*0.04*64.0638</f>
        <v>4.7919722400000007</v>
      </c>
      <c r="C595" s="5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15.75" customHeight="1">
      <c r="A596" s="101"/>
      <c r="B596" s="70">
        <f>Parâmetros!I585*0.04*64.0638</f>
        <v>4.9713508800000001</v>
      </c>
      <c r="C596" s="5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15.75" customHeight="1">
      <c r="A597" s="101"/>
      <c r="B597" s="70">
        <f>Parâmetros!I586*0.04*64.0638</f>
        <v>5.0994784800000001</v>
      </c>
      <c r="C597" s="5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15.75" customHeight="1">
      <c r="A598" s="101"/>
      <c r="B598" s="70">
        <f>Parâmetros!I587*0.04*64.0638</f>
        <v>5.0226019199999996</v>
      </c>
      <c r="C598" s="5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15.75" customHeight="1">
      <c r="A599" s="101"/>
      <c r="B599" s="70">
        <f>Parâmetros!I588*0.04*64.0638</f>
        <v>4.2025852799999992</v>
      </c>
      <c r="C599" s="5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15.75" customHeight="1">
      <c r="A600" s="101"/>
      <c r="B600" s="70">
        <f>Parâmetros!I589*0.04*64.0638</f>
        <v>3.3313176000000002</v>
      </c>
      <c r="C600" s="5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15.75" customHeight="1">
      <c r="A601" s="101"/>
      <c r="B601" s="70">
        <f>Parâmetros!I590*0.04*64.0638</f>
        <v>0</v>
      </c>
      <c r="C601" s="5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15.75" customHeight="1">
      <c r="A602" s="101"/>
      <c r="B602" s="70">
        <f>Parâmetros!I591*0.04*64.0638</f>
        <v>0</v>
      </c>
      <c r="C602" s="5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15.75" customHeight="1">
      <c r="A603" s="101"/>
      <c r="B603" s="70">
        <f>Parâmetros!I592*0.04*64.0638</f>
        <v>0</v>
      </c>
      <c r="C603" s="5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15.75" customHeight="1">
      <c r="A604" s="101"/>
      <c r="B604" s="70">
        <f>Parâmetros!I593*0.04*64.0638</f>
        <v>0</v>
      </c>
      <c r="C604" s="5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15.75" customHeight="1">
      <c r="A605" s="101"/>
      <c r="B605" s="70">
        <f>Parâmetros!I594*0.04*64.0638</f>
        <v>0</v>
      </c>
      <c r="C605" s="5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15.75" customHeight="1">
      <c r="A606" s="101"/>
      <c r="B606" s="70">
        <f>Parâmetros!I595*0.04*64.0638</f>
        <v>5.6888654400000007</v>
      </c>
      <c r="C606" s="5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15.75" customHeight="1">
      <c r="A607" s="101"/>
      <c r="B607" s="70">
        <f>Parâmetros!I596*0.04*64.0638</f>
        <v>6.1757503200000006</v>
      </c>
      <c r="C607" s="5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15.75" customHeight="1">
      <c r="A608" s="101"/>
      <c r="B608" s="70">
        <f>Parâmetros!I597*0.04*64.0638</f>
        <v>6.6882607199999997</v>
      </c>
      <c r="C608" s="5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15.75" customHeight="1">
      <c r="A609" s="101"/>
      <c r="B609" s="70">
        <f>Parâmetros!I598*0.04*64.0638</f>
        <v>6.0732482400000007</v>
      </c>
      <c r="C609" s="5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15.75" customHeight="1">
      <c r="A610" s="101"/>
      <c r="B610" s="70">
        <f>Parâmetros!I599*0.04*64.0638</f>
        <v>6.35512896</v>
      </c>
      <c r="C610" s="5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15.75" customHeight="1">
      <c r="A611" s="101"/>
      <c r="B611" s="70">
        <f>Parâmetros!I600*0.04*64.0638</f>
        <v>6.4832565600000001</v>
      </c>
      <c r="C611" s="5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15.75" customHeight="1">
      <c r="A612" s="101"/>
      <c r="B612" s="70">
        <f>Parâmetros!I601*0.04*64.0638</f>
        <v>6.1244992800000002</v>
      </c>
      <c r="C612" s="5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15.75" customHeight="1">
      <c r="A613" s="101"/>
      <c r="B613" s="70">
        <f>Parâmetros!I602*0.04*64.0638</f>
        <v>6.2526268800000002</v>
      </c>
      <c r="C613" s="5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15.75" customHeight="1">
      <c r="A614" s="101"/>
      <c r="B614" s="70">
        <f>Parâmetros!I603*0.04*64.0638</f>
        <v>6.2526268800000002</v>
      </c>
      <c r="C614" s="5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15.75" customHeight="1">
      <c r="A615" s="101"/>
      <c r="B615" s="70">
        <f>Parâmetros!I604*0.04*64.0638</f>
        <v>6.3038779200000006</v>
      </c>
      <c r="C615" s="5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15.75" customHeight="1">
      <c r="A616" s="101"/>
      <c r="B616" s="70">
        <f>Parâmetros!I605*0.04*64.0638</f>
        <v>6.5857586399999999</v>
      </c>
      <c r="C616" s="5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15.75" customHeight="1">
      <c r="A617" s="101"/>
      <c r="B617" s="70">
        <f>Parâmetros!I606*0.04*64.0638</f>
        <v>6.35512896</v>
      </c>
      <c r="C617" s="5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15.75" customHeight="1">
      <c r="A618" s="101"/>
      <c r="B618" s="70">
        <f>Parâmetros!I607*0.04*64.0638</f>
        <v>6.0219972000000004</v>
      </c>
      <c r="C618" s="5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15.75" customHeight="1">
      <c r="A619" s="101"/>
      <c r="B619" s="70">
        <f>Parâmetros!I608*0.04*64.0638</f>
        <v>5.7657419999999995</v>
      </c>
      <c r="C619" s="5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15.75" customHeight="1">
      <c r="A620" s="101"/>
      <c r="B620" s="70">
        <f>Parâmetros!I609*0.04*64.0638</f>
        <v>6.0732482400000007</v>
      </c>
      <c r="C620" s="5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15.75" customHeight="1">
      <c r="A621" s="101"/>
      <c r="B621" s="70">
        <f>Parâmetros!I610*0.04*64.0638</f>
        <v>6.2270013600000009</v>
      </c>
      <c r="C621" s="5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15.75" customHeight="1">
      <c r="A622" s="101"/>
      <c r="B622" s="70">
        <f>Parâmetros!I611*0.04*64.0638</f>
        <v>0</v>
      </c>
      <c r="C622" s="5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15.75" customHeight="1">
      <c r="A623" s="101"/>
      <c r="B623" s="70">
        <f>Parâmetros!I612*0.04*64.0638</f>
        <v>5.3044826399999998</v>
      </c>
      <c r="C623" s="5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15.75" customHeight="1">
      <c r="A624" s="101"/>
      <c r="B624" s="70">
        <f>Parâmetros!I613*0.04*64.0638</f>
        <v>5.4326102399999998</v>
      </c>
      <c r="C624" s="5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15.75" customHeight="1">
      <c r="A625" s="101"/>
      <c r="B625" s="70">
        <f>Parâmetros!I614*0.04*64.0638</f>
        <v>5.3301081600000009</v>
      </c>
      <c r="C625" s="5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15.75" customHeight="1">
      <c r="A626" s="101"/>
      <c r="B626" s="70">
        <f>Parâmetros!I615*0.04*64.0638</f>
        <v>5.5863633600000009</v>
      </c>
      <c r="C626" s="5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15.75" customHeight="1">
      <c r="A627" s="101"/>
      <c r="B627" s="70">
        <f>Parâmetros!I616*0.04*64.0638</f>
        <v>4.9200998399999998</v>
      </c>
      <c r="C627" s="5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15.75" customHeight="1">
      <c r="A628" s="101"/>
      <c r="B628" s="70">
        <f>Parâmetros!I617*0.04*64.0638</f>
        <v>5.1763550399999998</v>
      </c>
      <c r="C628" s="5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15.75" customHeight="1">
      <c r="A629" s="101"/>
      <c r="B629" s="70">
        <f>Parâmetros!I618*0.04*64.0638</f>
        <v>5.3301081600000009</v>
      </c>
      <c r="C629" s="5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15.75" customHeight="1">
      <c r="A630" s="101"/>
      <c r="B630" s="70">
        <f>Parâmetros!I619*0.04*64.0638</f>
        <v>5.1763550399999998</v>
      </c>
      <c r="C630" s="5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15.75" customHeight="1">
      <c r="A631" s="101"/>
      <c r="B631" s="70">
        <f>Parâmetros!I620*0.04*64.0638</f>
        <v>5.3557336799999993</v>
      </c>
      <c r="C631" s="5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15.75" customHeight="1">
      <c r="A632" s="101"/>
      <c r="B632" s="70">
        <f>Parâmetros!I621*0.04*64.0638</f>
        <v>5.3301081600000009</v>
      </c>
      <c r="C632" s="5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15.75" customHeight="1">
      <c r="A633" s="101"/>
      <c r="B633" s="70">
        <f>Parâmetros!I622*0.04*64.0638</f>
        <v>5.9194951200000006</v>
      </c>
      <c r="C633" s="5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15.75" customHeight="1">
      <c r="A634" s="101"/>
      <c r="B634" s="70">
        <f>Parâmetros!I623*0.04*64.0638</f>
        <v>5.8938696000000004</v>
      </c>
      <c r="C634" s="5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15.75" customHeight="1">
      <c r="A635" s="101"/>
      <c r="B635" s="70">
        <f>Parâmetros!I624*0.04*64.0638</f>
        <v>5.9963716800000002</v>
      </c>
      <c r="C635" s="5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15.75" customHeight="1">
      <c r="A636" s="101"/>
      <c r="B636" s="70">
        <f>Parâmetros!I625*0.04*64.0638</f>
        <v>5.6119888800000002</v>
      </c>
      <c r="C636" s="5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15.75" customHeight="1">
      <c r="A637" s="101"/>
      <c r="B637" s="70">
        <f>Parâmetros!I626*0.04*64.0638</f>
        <v>5.5351123200000005</v>
      </c>
      <c r="C637" s="5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15.75" customHeight="1">
      <c r="A638" s="101"/>
      <c r="B638" s="70">
        <f>Parâmetros!I627*0.04*64.0638</f>
        <v>5.6119888800000002</v>
      </c>
      <c r="C638" s="5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15.75" customHeight="1">
      <c r="A639" s="101"/>
      <c r="B639" s="70">
        <f>Parâmetros!I628*0.04*64.0638</f>
        <v>5.8426185599999991</v>
      </c>
      <c r="C639" s="5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15.75" customHeight="1">
      <c r="A640" s="101"/>
      <c r="B640" s="70">
        <f>Parâmetros!I629*0.04*64.0638</f>
        <v>5.8426185599999991</v>
      </c>
      <c r="C640" s="5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15.75" customHeight="1">
      <c r="A641" s="101"/>
      <c r="B641" s="70">
        <f>Parâmetros!I630*0.04*64.0638</f>
        <v>5.97074616</v>
      </c>
      <c r="C641" s="5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15.75" customHeight="1">
      <c r="A642" s="101"/>
      <c r="B642" s="70">
        <f>Parâmetros!I631*0.04*64.0638</f>
        <v>6.1244992800000002</v>
      </c>
      <c r="C642" s="5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15.75" customHeight="1">
      <c r="A643" s="101"/>
      <c r="B643" s="70">
        <f>Parâmetros!I632*0.04*64.0638</f>
        <v>6.1501248000000004</v>
      </c>
      <c r="C643" s="5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15.75" customHeight="1">
      <c r="A644" s="101"/>
      <c r="B644" s="70">
        <f>Parâmetros!I633*0.04*64.0638</f>
        <v>6.6113841600000001</v>
      </c>
      <c r="C644" s="5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15.75" customHeight="1">
      <c r="A645" s="101"/>
      <c r="B645" s="70">
        <f>Parâmetros!I634*0.04*64.0638</f>
        <v>6.6626352000000004</v>
      </c>
      <c r="C645" s="5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15.75" customHeight="1">
      <c r="A646" s="101"/>
      <c r="B646" s="70">
        <f>Parâmetros!I635*0.04*64.0638</f>
        <v>6.2782524000000004</v>
      </c>
      <c r="C646" s="5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15.75" customHeight="1">
      <c r="A647" s="101"/>
      <c r="B647" s="70">
        <f>Parâmetros!I636*0.04*64.0638</f>
        <v>5.6632399200000005</v>
      </c>
      <c r="C647" s="5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15.75" customHeight="1">
      <c r="A648" s="101"/>
      <c r="B648" s="70">
        <f>Parâmetros!I637*0.04*64.0638</f>
        <v>5.4838612800000011</v>
      </c>
      <c r="C648" s="5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15.75" customHeight="1">
      <c r="A649" s="101"/>
      <c r="B649" s="70">
        <f>Parâmetros!I638*0.04*64.0638</f>
        <v>5.20198056</v>
      </c>
      <c r="C649" s="5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15.75" customHeight="1">
      <c r="A650" s="101"/>
      <c r="B650" s="70">
        <f>Parâmetros!I639*0.04*64.0638</f>
        <v>5.4326102399999998</v>
      </c>
      <c r="C650" s="5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15.75" customHeight="1">
      <c r="A651" s="101"/>
      <c r="B651" s="70">
        <f>Parâmetros!I640*0.04*64.0638</f>
        <v>5.7657419999999995</v>
      </c>
      <c r="C651" s="5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15.75" customHeight="1">
      <c r="A652" s="101"/>
      <c r="B652" s="70">
        <f>Parâmetros!I641*0.04*64.0638</f>
        <v>5.8426185599999991</v>
      </c>
      <c r="C652" s="5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15.75" customHeight="1">
      <c r="A653" s="101"/>
      <c r="B653" s="70">
        <f>Parâmetros!I642*0.04*64.0638</f>
        <v>5.6632399200000005</v>
      </c>
      <c r="C653" s="5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15.75" customHeight="1">
      <c r="A654" s="101"/>
      <c r="B654" s="70">
        <f>Parâmetros!I643*0.04*64.0638</f>
        <v>5.9451206399999998</v>
      </c>
      <c r="C654" s="5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15.75" customHeight="1">
      <c r="A655" s="101"/>
      <c r="B655" s="70">
        <f>Parâmetros!I644*0.04*64.0638</f>
        <v>6.2013758399999999</v>
      </c>
      <c r="C655" s="5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15.75" customHeight="1">
      <c r="A656" s="101"/>
      <c r="B656" s="70">
        <f>Parâmetros!I645*0.04*64.0638</f>
        <v>6.1501248000000004</v>
      </c>
      <c r="C656" s="5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15.75" customHeight="1">
      <c r="A657" s="101"/>
      <c r="B657" s="70">
        <f>Parâmetros!I646*0.04*64.0638</f>
        <v>6.3295034400000008</v>
      </c>
      <c r="C657" s="5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15.75" customHeight="1">
      <c r="A658" s="101"/>
      <c r="B658" s="70">
        <f>Parâmetros!I647*0.04*64.0638</f>
        <v>6.1244992800000002</v>
      </c>
      <c r="C658" s="5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15.75" customHeight="1">
      <c r="A659" s="101"/>
      <c r="B659" s="70">
        <f>Parâmetros!I648*0.04*64.0638</f>
        <v>5.9451206399999998</v>
      </c>
      <c r="C659" s="5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15.75" customHeight="1">
      <c r="A660" s="101"/>
      <c r="B660" s="70">
        <f>Parâmetros!I649*0.04*64.0638</f>
        <v>5.71449096</v>
      </c>
      <c r="C660" s="5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15.75" customHeight="1">
      <c r="A661" s="101"/>
      <c r="B661" s="70">
        <f>Parâmetros!I650*0.04*64.0638</f>
        <v>6.0732482400000007</v>
      </c>
      <c r="C661" s="5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15.75" customHeight="1">
      <c r="A662" s="101"/>
      <c r="B662" s="70">
        <f>Parâmetros!I651*0.04*64.0638</f>
        <v>6.3807544800000002</v>
      </c>
      <c r="C662" s="5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15.75" customHeight="1">
      <c r="A663" s="101"/>
      <c r="B663" s="70">
        <f>Parâmetros!I652*0.04*64.0638</f>
        <v>6.5601331200000006</v>
      </c>
      <c r="C663" s="5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15.75" customHeight="1">
      <c r="A664" s="101"/>
      <c r="B664" s="70">
        <f>Parâmetros!I653*0.04*64.0638</f>
        <v>6.5345075999999995</v>
      </c>
      <c r="C664" s="5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15.75" customHeight="1">
      <c r="A665" s="101"/>
      <c r="B665" s="70">
        <f>Parâmetros!I654*0.04*64.0638</f>
        <v>6.5088820800000002</v>
      </c>
      <c r="C665" s="5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15.75" customHeight="1">
      <c r="A666" s="101"/>
      <c r="B666" s="70">
        <f>Parâmetros!I655*0.04*64.0638</f>
        <v>6.4320055199999997</v>
      </c>
      <c r="C666" s="5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15.75" customHeight="1">
      <c r="A667" s="101"/>
      <c r="B667" s="70">
        <f>Parâmetros!I656*0.04*64.0638</f>
        <v>6.4576310399999999</v>
      </c>
      <c r="C667" s="5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15.75" customHeight="1">
      <c r="A668" s="101"/>
      <c r="B668" s="70">
        <f>Parâmetros!I657*0.04*64.0638</f>
        <v>6.6370096800000002</v>
      </c>
      <c r="C668" s="5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15.75" customHeight="1">
      <c r="A669" s="101"/>
      <c r="B669" s="70">
        <f>Parâmetros!I658*0.04*64.0638</f>
        <v>6.3807544800000002</v>
      </c>
      <c r="C669" s="5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15.75" customHeight="1">
      <c r="A670" s="101"/>
      <c r="B670" s="70">
        <f>Parâmetros!I659*0.04*64.0638</f>
        <v>6.5601331200000006</v>
      </c>
      <c r="C670" s="5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15.75" customHeight="1">
      <c r="A671" s="101"/>
      <c r="B671" s="70">
        <f>Parâmetros!I660*0.04*64.0638</f>
        <v>6.4576310399999999</v>
      </c>
      <c r="C671" s="5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15.75" customHeight="1">
      <c r="A672" s="101"/>
      <c r="B672" s="70">
        <f>Parâmetros!I661*0.04*64.0638</f>
        <v>5.7401164800000011</v>
      </c>
      <c r="C672" s="5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15.75" customHeight="1">
      <c r="A673" s="101"/>
      <c r="B673" s="70">
        <f>Parâmetros!I662*0.04*64.0638</f>
        <v>5.4838612800000011</v>
      </c>
      <c r="C673" s="5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15.75" customHeight="1">
      <c r="A674" s="101"/>
      <c r="B674" s="70">
        <f>Parâmetros!I663*0.04*64.0638</f>
        <v>6.6626352000000004</v>
      </c>
      <c r="C674" s="5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15.75" customHeight="1">
      <c r="A675" s="101"/>
      <c r="B675" s="70">
        <f>Parâmetros!I664*0.04*64.0638</f>
        <v>7.6876559999999996</v>
      </c>
      <c r="C675" s="5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15.75" customHeight="1">
      <c r="A676" s="101"/>
      <c r="B676" s="70">
        <f>Parâmetros!I665*0.04*64.0638</f>
        <v>8.37954504</v>
      </c>
      <c r="C676" s="5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15.75" customHeight="1">
      <c r="A677" s="101"/>
      <c r="B677" s="70">
        <f>Parâmetros!I666*0.04*64.0638</f>
        <v>7.4314007999999996</v>
      </c>
      <c r="C677" s="5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15.75" customHeight="1">
      <c r="A678" s="101"/>
      <c r="B678" s="70">
        <f>Parâmetros!I667*0.04*64.0638</f>
        <v>5.8169930400000007</v>
      </c>
      <c r="C678" s="5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15.75" customHeight="1">
      <c r="A679" s="101"/>
      <c r="B679" s="70">
        <f>Parâmetros!I668*0.04*64.0638</f>
        <v>5.8938696000000004</v>
      </c>
      <c r="C679" s="5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15.75" customHeight="1">
      <c r="A680" s="101"/>
      <c r="B680" s="70">
        <f>Parâmetros!I669*0.04*64.0638</f>
        <v>6.8163883200000006</v>
      </c>
      <c r="C680" s="5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15.75" customHeight="1">
      <c r="A681" s="101"/>
      <c r="B681" s="70">
        <f>Parâmetros!I670*0.04*64.0638</f>
        <v>6.7651372800000011</v>
      </c>
      <c r="C681" s="5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15.75" customHeight="1">
      <c r="A682" s="101"/>
      <c r="B682" s="70">
        <f>Parâmetros!I671*0.04*64.0638</f>
        <v>7.252022160000001</v>
      </c>
      <c r="C682" s="5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15.75" customHeight="1">
      <c r="A683" s="101"/>
      <c r="B683" s="70">
        <f>Parâmetros!I672*0.04*64.0638</f>
        <v>7.1238945599999992</v>
      </c>
      <c r="C683" s="5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15.75" customHeight="1">
      <c r="A684" s="101"/>
      <c r="B684" s="70">
        <f>Parâmetros!I673*0.04*64.0638</f>
        <v>6.9701414400000008</v>
      </c>
      <c r="C684" s="5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15.75" customHeight="1">
      <c r="A685" s="101"/>
      <c r="B685" s="70">
        <f>Parâmetros!I674*0.04*64.0638</f>
        <v>6.8163883200000006</v>
      </c>
      <c r="C685" s="5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15.75" customHeight="1">
      <c r="A686" s="101"/>
      <c r="B686" s="70">
        <f>Parâmetros!I675*0.04*64.0638</f>
        <v>5.6376144000000004</v>
      </c>
      <c r="C686" s="5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15.75" customHeight="1">
      <c r="A687" s="101"/>
      <c r="B687" s="70">
        <f>Parâmetros!I676*0.04*64.0638</f>
        <v>5.9451206399999998</v>
      </c>
      <c r="C687" s="5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15.75" customHeight="1">
      <c r="A688" s="101"/>
      <c r="B688" s="70">
        <f>Parâmetros!I677*0.04*64.0638</f>
        <v>6.2013758399999999</v>
      </c>
      <c r="C688" s="5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15.75" customHeight="1">
      <c r="A689" s="101"/>
      <c r="B689" s="70">
        <f>Parâmetros!I678*0.04*64.0638</f>
        <v>6.1501248000000004</v>
      </c>
      <c r="C689" s="5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15.75" customHeight="1">
      <c r="A690" s="101"/>
      <c r="B690" s="70">
        <f>Parâmetros!I679*0.04*64.0638</f>
        <v>5.8169930400000007</v>
      </c>
      <c r="C690" s="5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15.75" customHeight="1">
      <c r="A691" s="101"/>
      <c r="B691" s="70">
        <f>Parâmetros!I680*0.04*64.0638</f>
        <v>6.5601331200000006</v>
      </c>
      <c r="C691" s="5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15.75" customHeight="1">
      <c r="A692" s="101"/>
      <c r="B692" s="70">
        <f>Parâmetros!I681*0.04*64.0638</f>
        <v>6.8932648800000003</v>
      </c>
      <c r="C692" s="5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15.75" customHeight="1">
      <c r="A693" s="101"/>
      <c r="B693" s="70">
        <f>Parâmetros!I682*0.04*64.0638</f>
        <v>6.8932648800000003</v>
      </c>
      <c r="C693" s="5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15.75" customHeight="1">
      <c r="A694" s="101"/>
      <c r="B694" s="70">
        <f>Parâmetros!I683*0.04*64.0638</f>
        <v>0</v>
      </c>
      <c r="C694" s="5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15.75" customHeight="1">
      <c r="A695" s="101"/>
      <c r="B695" s="70">
        <f>Parâmetros!I684*0.04*64.0638</f>
        <v>0</v>
      </c>
      <c r="C695" s="5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15.75" customHeight="1">
      <c r="A696" s="101"/>
      <c r="B696" s="70">
        <f>Parâmetros!I685*0.04*64.0638</f>
        <v>0</v>
      </c>
      <c r="C696" s="5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15.75" customHeight="1">
      <c r="A697" s="101"/>
      <c r="B697" s="70">
        <f>Parâmetros!I686*0.04*64.0638</f>
        <v>0</v>
      </c>
      <c r="C697" s="5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15.75" customHeight="1">
      <c r="A698" s="101"/>
      <c r="B698" s="70">
        <f>Parâmetros!I687*0.04*64.0638</f>
        <v>0</v>
      </c>
      <c r="C698" s="5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15.75" customHeight="1">
      <c r="A699" s="101"/>
      <c r="B699" s="70">
        <f>Parâmetros!I688*0.04*64.0638</f>
        <v>0</v>
      </c>
      <c r="C699" s="5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15.75" customHeight="1">
      <c r="A700" s="101"/>
      <c r="B700" s="70">
        <f>Parâmetros!I689*0.04*64.0638</f>
        <v>0</v>
      </c>
      <c r="C700" s="5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15.75" customHeight="1">
      <c r="A701" s="101"/>
      <c r="B701" s="70">
        <f>Parâmetros!I690*0.04*64.0638</f>
        <v>0</v>
      </c>
      <c r="C701" s="5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15.75" customHeight="1">
      <c r="A702" s="101"/>
      <c r="B702" s="70">
        <f>Parâmetros!I691*0.04*64.0638</f>
        <v>0</v>
      </c>
      <c r="C702" s="5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15.75" customHeight="1">
      <c r="A703" s="101"/>
      <c r="B703" s="70">
        <f>Parâmetros!I692*0.04*64.0638</f>
        <v>0</v>
      </c>
      <c r="C703" s="5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15.75" customHeight="1">
      <c r="A704" s="101"/>
      <c r="B704" s="70">
        <f>Parâmetros!I693*0.04*64.0638</f>
        <v>0</v>
      </c>
      <c r="C704" s="5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15.75" customHeight="1">
      <c r="A705" s="101"/>
      <c r="B705" s="70">
        <f>Parâmetros!I694*0.04*64.0638</f>
        <v>0</v>
      </c>
      <c r="C705" s="5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15.75" customHeight="1">
      <c r="A706" s="101"/>
      <c r="B706" s="70">
        <f>Parâmetros!I695*0.04*64.0638</f>
        <v>0</v>
      </c>
      <c r="C706" s="5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15.75" customHeight="1">
      <c r="A707" s="101"/>
      <c r="B707" s="70">
        <f>Parâmetros!I696*0.04*64.0638</f>
        <v>0</v>
      </c>
      <c r="C707" s="5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15.75" customHeight="1">
      <c r="A708" s="101"/>
      <c r="B708" s="70">
        <f>Parâmetros!I697*0.04*64.0638</f>
        <v>0</v>
      </c>
      <c r="C708" s="5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15.75" customHeight="1">
      <c r="A709" s="101"/>
      <c r="B709" s="70">
        <f>Parâmetros!I698*0.04*64.0638</f>
        <v>0</v>
      </c>
      <c r="C709" s="5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15.75" customHeight="1">
      <c r="A710" s="101"/>
      <c r="B710" s="70">
        <f>Parâmetros!I699*0.04*64.0638</f>
        <v>0</v>
      </c>
      <c r="C710" s="5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15.75" customHeight="1">
      <c r="A711" s="101"/>
      <c r="B711" s="70">
        <f>Parâmetros!I700*0.04*64.0638</f>
        <v>0</v>
      </c>
      <c r="C711" s="5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15.75" customHeight="1">
      <c r="A712" s="101"/>
      <c r="B712" s="70">
        <f>Parâmetros!I701*0.04*64.0638</f>
        <v>0</v>
      </c>
      <c r="C712" s="5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15.75" customHeight="1">
      <c r="A713" s="101"/>
      <c r="B713" s="70">
        <f>Parâmetros!I702*0.04*64.0638</f>
        <v>0</v>
      </c>
      <c r="C713" s="5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15.75" customHeight="1">
      <c r="A714" s="101"/>
      <c r="B714" s="70">
        <f>Parâmetros!I703*0.04*64.0638</f>
        <v>0</v>
      </c>
      <c r="C714" s="5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15.75" customHeight="1">
      <c r="A715" s="101"/>
      <c r="B715" s="70">
        <f>Parâmetros!I704*0.04*64.0638</f>
        <v>0</v>
      </c>
      <c r="C715" s="5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15.75" customHeight="1">
      <c r="A716" s="101"/>
      <c r="B716" s="70">
        <f>Parâmetros!I705*0.04*64.0638</f>
        <v>0</v>
      </c>
      <c r="C716" s="5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15.75" customHeight="1">
      <c r="A717" s="101"/>
      <c r="B717" s="70">
        <f>Parâmetros!I706*0.04*64.0638</f>
        <v>0</v>
      </c>
      <c r="C717" s="5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15.75" customHeight="1">
      <c r="A718" s="101"/>
      <c r="B718" s="70">
        <f>Parâmetros!I707*0.04*64.0638</f>
        <v>0</v>
      </c>
      <c r="C718" s="5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15.75" customHeight="1">
      <c r="A719" s="101"/>
      <c r="B719" s="70">
        <f>Parâmetros!I708*0.04*64.0638</f>
        <v>0</v>
      </c>
      <c r="C719" s="5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15.75" customHeight="1">
      <c r="A720" s="101"/>
      <c r="B720" s="70">
        <f>Parâmetros!I709*0.04*64.0638</f>
        <v>0</v>
      </c>
      <c r="C720" s="5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15.75" customHeight="1">
      <c r="A721" s="101"/>
      <c r="B721" s="70">
        <f>Parâmetros!I710*0.04*64.0638</f>
        <v>0</v>
      </c>
      <c r="C721" s="5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15.75" customHeight="1">
      <c r="A722" s="101"/>
      <c r="B722" s="70">
        <f>Parâmetros!I711*0.04*64.0638</f>
        <v>0</v>
      </c>
      <c r="C722" s="5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15.75" customHeight="1">
      <c r="A723" s="101"/>
      <c r="B723" s="70">
        <f>Parâmetros!I712*0.04*64.0638</f>
        <v>0</v>
      </c>
      <c r="C723" s="5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15.75" customHeight="1">
      <c r="A724" s="101"/>
      <c r="B724" s="70">
        <f>Parâmetros!I713*0.04*64.0638</f>
        <v>0</v>
      </c>
      <c r="C724" s="5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15.75" customHeight="1">
      <c r="A725" s="101"/>
      <c r="B725" s="70">
        <f>Parâmetros!I714*0.04*64.0638</f>
        <v>0</v>
      </c>
      <c r="C725" s="5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15.75" customHeight="1">
      <c r="A726" s="101"/>
      <c r="B726" s="70">
        <f>Parâmetros!I715*0.04*64.0638</f>
        <v>0</v>
      </c>
      <c r="C726" s="5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15.75" customHeight="1">
      <c r="A727" s="101"/>
      <c r="B727" s="70">
        <f>Parâmetros!I716*0.04*64.0638</f>
        <v>0</v>
      </c>
      <c r="C727" s="5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15.75" customHeight="1">
      <c r="A728" s="101"/>
      <c r="B728" s="70">
        <f>Parâmetros!I717*0.04*64.0638</f>
        <v>0</v>
      </c>
      <c r="C728" s="5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15.75" customHeight="1">
      <c r="A729" s="101"/>
      <c r="B729" s="70">
        <f>Parâmetros!I718*0.04*64.0638</f>
        <v>0</v>
      </c>
      <c r="C729" s="5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15.75" customHeight="1">
      <c r="A730" s="101"/>
      <c r="B730" s="70">
        <f>Parâmetros!I719*0.04*64.0638</f>
        <v>0</v>
      </c>
      <c r="C730" s="5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15.75" customHeight="1">
      <c r="A731" s="101"/>
      <c r="B731" s="70">
        <f>Parâmetros!I720*0.04*64.0638</f>
        <v>0</v>
      </c>
      <c r="C731" s="5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15.75" customHeight="1">
      <c r="A732" s="101"/>
      <c r="B732" s="70">
        <f>Parâmetros!I721*0.04*64.0638</f>
        <v>0</v>
      </c>
      <c r="C732" s="5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15.75" customHeight="1">
      <c r="A733" s="101"/>
      <c r="B733" s="70">
        <f>Parâmetros!I722*0.04*64.0638</f>
        <v>0</v>
      </c>
      <c r="C733" s="5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15.75" customHeight="1">
      <c r="A734" s="101"/>
      <c r="B734" s="70">
        <f>Parâmetros!I723*0.04*64.0638</f>
        <v>0</v>
      </c>
      <c r="C734" s="5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15.75" customHeight="1">
      <c r="A735" s="101"/>
      <c r="B735" s="70">
        <f>Parâmetros!I724*0.04*64.0638</f>
        <v>0</v>
      </c>
      <c r="C735" s="5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15.75" customHeight="1">
      <c r="A736" s="101"/>
      <c r="B736" s="70">
        <f>Parâmetros!I725*0.04*64.0638</f>
        <v>0</v>
      </c>
      <c r="C736" s="5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15.75" customHeight="1">
      <c r="A737" s="101"/>
      <c r="B737" s="70">
        <f>Parâmetros!I726*0.04*64.0638</f>
        <v>0</v>
      </c>
      <c r="C737" s="5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15.75" customHeight="1">
      <c r="A738" s="101"/>
      <c r="B738" s="70">
        <f>Parâmetros!I727*0.04*64.0638</f>
        <v>0</v>
      </c>
      <c r="C738" s="5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15.75" customHeight="1">
      <c r="A739" s="101"/>
      <c r="B739" s="70">
        <f>Parâmetros!I728*0.04*64.0638</f>
        <v>0</v>
      </c>
      <c r="C739" s="5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15.75" customHeight="1">
      <c r="A740" s="101"/>
      <c r="B740" s="70">
        <f>Parâmetros!I729*0.04*64.0638</f>
        <v>0</v>
      </c>
      <c r="C740" s="5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15.75" customHeight="1">
      <c r="A741" s="101"/>
      <c r="B741" s="70">
        <f>Parâmetros!I730*0.04*64.0638</f>
        <v>0</v>
      </c>
      <c r="C741" s="5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15.75" customHeight="1">
      <c r="A742" s="101"/>
      <c r="B742" s="70">
        <f>Parâmetros!I731*0.04*64.0638</f>
        <v>0</v>
      </c>
      <c r="C742" s="5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15.75" customHeight="1">
      <c r="A743" s="101"/>
      <c r="B743" s="70">
        <f>Parâmetros!I732*0.04*64.0638</f>
        <v>0</v>
      </c>
      <c r="C743" s="5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15.75" customHeight="1">
      <c r="A744" s="101"/>
      <c r="B744" s="70">
        <f>Parâmetros!I733*0.04*64.0638</f>
        <v>0</v>
      </c>
      <c r="C744" s="5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15.75" customHeight="1">
      <c r="A745" s="101"/>
      <c r="B745" s="70">
        <f>Parâmetros!I734*0.04*64.0638</f>
        <v>0</v>
      </c>
      <c r="C745" s="5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15.75" customHeight="1">
      <c r="A746" s="101"/>
      <c r="B746" s="70">
        <f>Parâmetros!I735*0.04*64.0638</f>
        <v>0</v>
      </c>
      <c r="C746" s="5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15" customHeight="1">
      <c r="A747" s="101"/>
      <c r="B747" s="70">
        <f>Parâmetros!I736*0.04*64.0638</f>
        <v>0</v>
      </c>
      <c r="C747" s="5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15.75" customHeight="1">
      <c r="A748" s="101"/>
      <c r="B748" s="70">
        <f>Parâmetros!I737*0.04*64.0638</f>
        <v>0</v>
      </c>
      <c r="C748" s="5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15.75" customHeight="1">
      <c r="A749" s="101"/>
      <c r="B749" s="70">
        <f>Parâmetros!I738*0.04*64.0638</f>
        <v>0</v>
      </c>
      <c r="C749" s="5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15.75" customHeight="1">
      <c r="A750" s="101"/>
      <c r="B750" s="70">
        <f>Parâmetros!I739*0.04*64.0638</f>
        <v>0</v>
      </c>
      <c r="C750" s="5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15.75" customHeight="1">
      <c r="A751" s="101"/>
      <c r="B751" s="70">
        <f>Parâmetros!I740*0.04*64.0638</f>
        <v>0</v>
      </c>
      <c r="C751" s="5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15.75" customHeight="1">
      <c r="A752" s="101"/>
      <c r="B752" s="70">
        <f>Parâmetros!I741*0.04*64.0638</f>
        <v>0</v>
      </c>
      <c r="C752" s="5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15.75" customHeight="1">
      <c r="A753" s="101"/>
      <c r="B753" s="70">
        <f>Parâmetros!I742*0.04*64.0638</f>
        <v>0</v>
      </c>
      <c r="C753" s="5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15.75" customHeight="1">
      <c r="A754" s="101"/>
      <c r="B754" s="70">
        <f>Parâmetros!I743*0.04*64.0638</f>
        <v>0</v>
      </c>
      <c r="C754" s="5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15.75" customHeight="1">
      <c r="A755" s="101"/>
      <c r="B755" s="70">
        <f>Parâmetros!I744*0.04*64.0638</f>
        <v>0</v>
      </c>
      <c r="C755" s="5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15.75" customHeight="1">
      <c r="A756" s="105"/>
      <c r="B756" s="74">
        <f>Parâmetros!I745*0.04*64.0638</f>
        <v>0</v>
      </c>
      <c r="C756" s="80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15.75" customHeight="1">
      <c r="A757" s="86"/>
      <c r="B757" s="53"/>
      <c r="C757" s="5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15.75" customHeight="1">
      <c r="A758" s="86"/>
      <c r="B758" s="5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15.75" customHeight="1">
      <c r="A759" s="86"/>
      <c r="B759" s="5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15.75" customHeight="1">
      <c r="A760" s="86"/>
      <c r="B760" s="5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15.75" customHeight="1">
      <c r="A761" s="86"/>
      <c r="B761" s="5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15.75" customHeight="1">
      <c r="A762" s="86"/>
      <c r="B762" s="5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15.75" customHeight="1">
      <c r="A763" s="86"/>
      <c r="B763" s="5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15.75" customHeight="1">
      <c r="A764" s="86"/>
      <c r="B764" s="5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15.75" customHeight="1">
      <c r="A765" s="53"/>
      <c r="B765" s="5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15.75" customHeight="1">
      <c r="A766" s="53"/>
      <c r="B766" s="5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15.75" customHeight="1">
      <c r="A767" s="53"/>
      <c r="B767" s="5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39" ht="15.75" customHeight="1">
      <c r="A768" s="53"/>
      <c r="B768" s="5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39" ht="15.75" customHeight="1">
      <c r="A769" s="86"/>
      <c r="B769" s="5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15.75" customHeight="1">
      <c r="A770" s="86"/>
      <c r="B770" s="5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15.75" customHeight="1">
      <c r="A771" s="86"/>
      <c r="B771" s="5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15.75" customHeight="1">
      <c r="A772" s="86"/>
      <c r="B772" s="5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15.75" customHeight="1">
      <c r="A773" s="86"/>
      <c r="B773" s="5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15.75" customHeight="1">
      <c r="A774" s="86"/>
      <c r="B774" s="5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15.75" customHeight="1">
      <c r="A775" s="86"/>
      <c r="B775" s="5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15.75" customHeight="1">
      <c r="A776" s="53"/>
      <c r="B776" s="5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15.75" customHeight="1">
      <c r="A777" s="53"/>
      <c r="B777" s="5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15.75" customHeight="1">
      <c r="A778" s="86"/>
      <c r="B778" s="5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15.75" customHeight="1">
      <c r="A779" s="86"/>
      <c r="B779" s="5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15.75" customHeight="1">
      <c r="A780" s="86"/>
      <c r="B780" s="5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15.75" customHeight="1">
      <c r="A781" s="3"/>
      <c r="B781" s="5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15.75" customHeight="1">
      <c r="A782" s="3"/>
      <c r="B782" s="5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15.75" customHeight="1">
      <c r="A783" s="3"/>
      <c r="B783" s="5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15.75" customHeight="1">
      <c r="A784" s="3"/>
      <c r="B784" s="5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15.75" customHeight="1">
      <c r="A785" s="3"/>
      <c r="B785" s="5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15.75" customHeight="1">
      <c r="A786" s="3"/>
      <c r="B786" s="5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15.75" customHeight="1">
      <c r="A787" s="3"/>
      <c r="B787" s="5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15.75" customHeight="1">
      <c r="A788" s="3"/>
      <c r="B788" s="5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15.75" customHeight="1">
      <c r="A789" s="3"/>
      <c r="B789" s="5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15.75" customHeight="1">
      <c r="A790" s="3"/>
      <c r="B790" s="5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15.75" customHeight="1">
      <c r="A791" s="3"/>
      <c r="B791" s="5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15.75" customHeight="1">
      <c r="A792" s="3"/>
      <c r="B792" s="5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15.75" customHeight="1">
      <c r="A793" s="3"/>
      <c r="B793" s="5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15.75" customHeight="1">
      <c r="A794" s="3"/>
      <c r="B794" s="5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15.75" customHeight="1">
      <c r="A795" s="3"/>
      <c r="B795" s="5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15.75" customHeight="1">
      <c r="A796" s="3"/>
      <c r="B796" s="5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15.75" customHeight="1">
      <c r="A797" s="3"/>
      <c r="B797" s="5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15.75" customHeight="1">
      <c r="A798" s="3"/>
      <c r="B798" s="5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15.75" customHeight="1">
      <c r="A799" s="3"/>
      <c r="B799" s="5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15.75" customHeight="1">
      <c r="A800" s="3"/>
      <c r="B800" s="5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15.75" customHeight="1">
      <c r="A801" s="3"/>
      <c r="B801" s="5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15.75" customHeight="1">
      <c r="A802" s="3"/>
      <c r="B802" s="5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15.75" customHeight="1">
      <c r="A803" s="3"/>
      <c r="B803" s="5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15.75" customHeight="1">
      <c r="A804" s="3"/>
      <c r="B804" s="5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15.75" customHeight="1">
      <c r="A805" s="3"/>
      <c r="B805" s="5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15.75" customHeight="1">
      <c r="A806" s="3"/>
      <c r="B806" s="5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15.75" customHeight="1">
      <c r="A807" s="3"/>
      <c r="B807" s="5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15.75" customHeight="1">
      <c r="A808" s="3"/>
      <c r="B808" s="5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15.75" customHeight="1">
      <c r="A809" s="3"/>
      <c r="B809" s="5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15.75" customHeight="1">
      <c r="A810" s="3"/>
      <c r="B810" s="5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15.75" customHeight="1">
      <c r="A811" s="3"/>
      <c r="B811" s="5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15.75" customHeight="1">
      <c r="A812" s="3"/>
      <c r="B812" s="5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15.75" customHeight="1">
      <c r="A813" s="3"/>
      <c r="B813" s="5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15.75" customHeight="1">
      <c r="A814" s="3"/>
      <c r="B814" s="5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15.75" customHeight="1">
      <c r="A815" s="3"/>
      <c r="B815" s="5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15.75" customHeight="1">
      <c r="A816" s="3"/>
      <c r="B816" s="5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15.75" customHeight="1">
      <c r="A817" s="3"/>
      <c r="B817" s="5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15.75" customHeight="1">
      <c r="A818" s="3"/>
      <c r="B818" s="5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15.75" customHeight="1">
      <c r="A819" s="3"/>
      <c r="B819" s="5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15.75" customHeight="1">
      <c r="A820" s="3"/>
      <c r="B820" s="5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15.75" customHeight="1">
      <c r="A821" s="3"/>
      <c r="B821" s="5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15.75" customHeight="1">
      <c r="A822" s="3"/>
      <c r="B822" s="5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15.75" customHeight="1">
      <c r="A823" s="3"/>
      <c r="B823" s="5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15.75" customHeight="1">
      <c r="A824" s="3"/>
      <c r="B824" s="5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15.75" customHeight="1">
      <c r="A825" s="3"/>
      <c r="B825" s="5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15.75" customHeight="1">
      <c r="A826" s="3"/>
      <c r="B826" s="5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15.75" customHeight="1">
      <c r="A827" s="3"/>
      <c r="B827" s="5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15.75" customHeight="1">
      <c r="A828" s="3"/>
      <c r="B828" s="5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15.75" customHeight="1">
      <c r="A829" s="3"/>
      <c r="B829" s="5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15.75" customHeight="1">
      <c r="A830" s="3"/>
      <c r="B830" s="5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15.75" customHeight="1">
      <c r="A831" s="3"/>
      <c r="B831" s="5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15.75" customHeight="1">
      <c r="A832" s="3"/>
      <c r="B832" s="5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15.75" customHeight="1">
      <c r="A833" s="3"/>
      <c r="B833" s="5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15.75" customHeight="1">
      <c r="A834" s="3"/>
      <c r="B834" s="5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15.75" customHeight="1">
      <c r="A835" s="3"/>
      <c r="B835" s="5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15.75" customHeight="1">
      <c r="A836" s="3"/>
      <c r="B836" s="5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15.75" customHeight="1">
      <c r="A837" s="3"/>
      <c r="B837" s="5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15.75" customHeight="1">
      <c r="A838" s="3"/>
      <c r="B838" s="5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15.75" customHeight="1">
      <c r="A839" s="3"/>
      <c r="B839" s="5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15.75" customHeight="1">
      <c r="A840" s="3"/>
      <c r="B840" s="5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15.75" customHeight="1">
      <c r="A841" s="3"/>
      <c r="B841" s="5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15.75" customHeight="1">
      <c r="A842" s="3"/>
      <c r="B842" s="5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15.75" customHeight="1">
      <c r="A843" s="3"/>
      <c r="B843" s="5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15.75" customHeight="1">
      <c r="A844" s="3"/>
      <c r="B844" s="5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15.75" customHeight="1">
      <c r="A845" s="3"/>
      <c r="B845" s="5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15.75" customHeight="1">
      <c r="A846" s="3"/>
      <c r="B846" s="5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15.75" customHeight="1">
      <c r="A847" s="3"/>
      <c r="B847" s="5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15.75" customHeight="1">
      <c r="A848" s="3"/>
      <c r="B848" s="5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15.75" customHeight="1">
      <c r="A849" s="3"/>
      <c r="B849" s="5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15.75" customHeight="1">
      <c r="A850" s="3"/>
      <c r="B850" s="5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15.75" customHeight="1">
      <c r="A851" s="3"/>
      <c r="B851" s="5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15.75" customHeight="1">
      <c r="A852" s="3"/>
      <c r="B852" s="5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15.75" customHeight="1">
      <c r="A853" s="3"/>
      <c r="B853" s="5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15.75" customHeight="1">
      <c r="A854" s="3"/>
      <c r="B854" s="5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15.75" customHeight="1">
      <c r="A855" s="3"/>
      <c r="B855" s="5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15.75" customHeight="1">
      <c r="A856" s="3"/>
      <c r="B856" s="5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15.75" customHeight="1">
      <c r="A857" s="3"/>
      <c r="B857" s="5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15.75" customHeight="1">
      <c r="A858" s="3"/>
      <c r="B858" s="5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15.75" customHeight="1">
      <c r="A859" s="3"/>
      <c r="B859" s="5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15.75" customHeight="1">
      <c r="A860" s="3"/>
      <c r="B860" s="5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15.75" customHeight="1">
      <c r="A861" s="3"/>
      <c r="B861" s="5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15.75" customHeight="1">
      <c r="A862" s="3"/>
      <c r="B862" s="5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15.75" customHeight="1">
      <c r="A863" s="3"/>
      <c r="B863" s="5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15.75" customHeight="1">
      <c r="A864" s="3"/>
      <c r="B864" s="5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15.75" customHeight="1">
      <c r="A865" s="3"/>
      <c r="B865" s="5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15.75" customHeight="1">
      <c r="A866" s="3"/>
      <c r="B866" s="5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15.75" customHeight="1">
      <c r="A867" s="3"/>
      <c r="B867" s="5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15.75" customHeight="1">
      <c r="A868" s="3"/>
      <c r="B868" s="5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15.75" customHeight="1">
      <c r="A869" s="3"/>
      <c r="B869" s="5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15.75" customHeight="1">
      <c r="A870" s="3"/>
      <c r="B870" s="5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15.75" customHeight="1">
      <c r="A871" s="3"/>
      <c r="B871" s="5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15.75" customHeight="1">
      <c r="A872" s="3"/>
      <c r="B872" s="5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15.75" customHeight="1">
      <c r="A873" s="3"/>
      <c r="B873" s="5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15.75" customHeight="1">
      <c r="A874" s="3"/>
      <c r="B874" s="5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15.75" customHeight="1">
      <c r="A875" s="3"/>
      <c r="B875" s="5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15.75" customHeight="1">
      <c r="A876" s="3"/>
      <c r="B876" s="5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</sheetData>
  <mergeCells count="11">
    <mergeCell ref="N10:N11"/>
    <mergeCell ref="O10:O12"/>
    <mergeCell ref="AB14:AL19"/>
    <mergeCell ref="AB21:AL21"/>
    <mergeCell ref="A1:AM1"/>
    <mergeCell ref="AB2:AH2"/>
    <mergeCell ref="AI2:AJ2"/>
    <mergeCell ref="R8:Z11"/>
    <mergeCell ref="A10:A12"/>
    <mergeCell ref="B10:B11"/>
    <mergeCell ref="C10:C11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FF00"/>
  </sheetPr>
  <dimension ref="A1:AM886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2" width="15.42578125" customWidth="1"/>
    <col min="3" max="3" width="17" customWidth="1"/>
    <col min="4" max="4" width="13.140625" hidden="1" customWidth="1"/>
    <col min="5" max="5" width="14" hidden="1" customWidth="1"/>
    <col min="6" max="6" width="12" hidden="1" customWidth="1"/>
    <col min="7" max="7" width="11.85546875" hidden="1" customWidth="1"/>
    <col min="8" max="11" width="9.140625" hidden="1" customWidth="1"/>
    <col min="12" max="12" width="12.85546875" hidden="1" customWidth="1"/>
    <col min="13" max="13" width="9.140625" hidden="1" customWidth="1"/>
    <col min="14" max="14" width="12.85546875" customWidth="1"/>
    <col min="15" max="15" width="20.85546875" customWidth="1"/>
    <col min="16" max="18" width="9.140625" hidden="1" customWidth="1"/>
    <col min="19" max="19" width="10.140625" hidden="1" customWidth="1"/>
    <col min="20" max="20" width="10.28515625" hidden="1" customWidth="1"/>
    <col min="21" max="22" width="12.5703125" hidden="1" customWidth="1"/>
    <col min="23" max="23" width="15.5703125" hidden="1" customWidth="1"/>
    <col min="24" max="24" width="11.140625" hidden="1" customWidth="1"/>
    <col min="25" max="26" width="9.140625" hidden="1" customWidth="1"/>
    <col min="27" max="27" width="3.42578125" customWidth="1"/>
    <col min="28" max="28" width="9.140625" customWidth="1"/>
    <col min="29" max="29" width="4.140625" customWidth="1"/>
    <col min="30" max="30" width="8.85546875" customWidth="1"/>
    <col min="31" max="31" width="4.7109375" customWidth="1"/>
    <col min="32" max="32" width="13.5703125" customWidth="1"/>
    <col min="33" max="33" width="5.5703125" customWidth="1"/>
    <col min="34" max="34" width="8.42578125" customWidth="1"/>
    <col min="35" max="35" width="5.140625" customWidth="1"/>
    <col min="36" max="36" width="8.85546875" customWidth="1"/>
    <col min="37" max="37" width="5" customWidth="1"/>
    <col min="38" max="38" width="8.85546875" customWidth="1"/>
    <col min="39" max="39" width="7.7109375" customWidth="1"/>
  </cols>
  <sheetData>
    <row r="1" spans="1:39" ht="46.5" customHeight="1">
      <c r="A1" s="140" t="s">
        <v>283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39">
      <c r="A2" s="4" t="s">
        <v>284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AB2" s="141" t="s">
        <v>276</v>
      </c>
      <c r="AC2" s="116"/>
      <c r="AD2" s="116"/>
      <c r="AE2" s="116"/>
      <c r="AF2" s="116"/>
      <c r="AG2" s="116"/>
      <c r="AH2" s="117"/>
      <c r="AI2" s="115">
        <v>31</v>
      </c>
      <c r="AJ2" s="117"/>
      <c r="AK2" s="3"/>
      <c r="AL2" s="3"/>
    </row>
    <row r="3" spans="1:39" hidden="1">
      <c r="A3" s="49"/>
      <c r="B3" s="50" t="s">
        <v>231</v>
      </c>
      <c r="C3" s="50" t="s">
        <v>248</v>
      </c>
      <c r="D3" s="50" t="s">
        <v>249</v>
      </c>
      <c r="E3" s="50" t="s">
        <v>250</v>
      </c>
      <c r="F3" s="50" t="s">
        <v>258</v>
      </c>
      <c r="G3" s="3"/>
      <c r="H3" s="3"/>
      <c r="I3" s="3"/>
      <c r="J3" s="3"/>
      <c r="K3" s="3"/>
      <c r="L3" s="3"/>
      <c r="M3" s="3"/>
      <c r="N3" s="3"/>
      <c r="O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9" ht="15" hidden="1" customHeight="1">
      <c r="A4" s="49" t="s">
        <v>236</v>
      </c>
      <c r="B4" s="51">
        <v>0</v>
      </c>
      <c r="C4" s="51">
        <v>25</v>
      </c>
      <c r="D4" s="51">
        <v>50</v>
      </c>
      <c r="E4" s="51">
        <v>75</v>
      </c>
      <c r="F4" s="51">
        <v>125</v>
      </c>
      <c r="G4" s="3"/>
      <c r="H4" s="3"/>
      <c r="I4" s="3"/>
      <c r="J4" s="3"/>
      <c r="K4" s="3"/>
      <c r="L4" s="3"/>
      <c r="M4" s="3"/>
      <c r="N4" s="3"/>
      <c r="O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9" ht="15" hidden="1" customHeight="1">
      <c r="A5" s="49" t="s">
        <v>237</v>
      </c>
      <c r="B5" s="51">
        <v>25</v>
      </c>
      <c r="C5" s="51">
        <v>50</v>
      </c>
      <c r="D5" s="51">
        <v>75</v>
      </c>
      <c r="E5" s="51">
        <v>125</v>
      </c>
      <c r="F5" s="51">
        <v>999</v>
      </c>
      <c r="G5" s="3"/>
      <c r="H5" s="3"/>
      <c r="I5" s="3"/>
      <c r="J5" s="3"/>
      <c r="K5" s="3"/>
      <c r="L5" s="3"/>
      <c r="M5" s="3"/>
      <c r="N5" s="3"/>
      <c r="O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9" ht="15" hidden="1" customHeight="1">
      <c r="A6" s="49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9" ht="15" hidden="1" customHeight="1">
      <c r="A7" s="49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9" ht="15" customHeight="1">
      <c r="A8" s="4" t="s">
        <v>277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52"/>
      <c r="R8" s="128" t="s">
        <v>241</v>
      </c>
      <c r="S8" s="114"/>
      <c r="T8" s="114"/>
      <c r="U8" s="114"/>
      <c r="V8" s="114"/>
      <c r="W8" s="114"/>
      <c r="X8" s="114"/>
      <c r="Y8" s="114"/>
      <c r="Z8" s="11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52"/>
      <c r="R9" s="114"/>
      <c r="S9" s="114"/>
      <c r="T9" s="114"/>
      <c r="U9" s="114"/>
      <c r="V9" s="114"/>
      <c r="W9" s="114"/>
      <c r="X9" s="114"/>
      <c r="Y9" s="114"/>
      <c r="Z9" s="114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5" customHeight="1">
      <c r="A10" s="142" t="s">
        <v>242</v>
      </c>
      <c r="B10" s="144" t="s">
        <v>243</v>
      </c>
      <c r="C10" s="144" t="s">
        <v>278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129" t="s">
        <v>246</v>
      </c>
      <c r="O10" s="144" t="s">
        <v>285</v>
      </c>
      <c r="P10" s="3"/>
      <c r="Q10" s="52"/>
      <c r="R10" s="114"/>
      <c r="S10" s="114"/>
      <c r="T10" s="114"/>
      <c r="U10" s="114"/>
      <c r="V10" s="114"/>
      <c r="W10" s="114"/>
      <c r="X10" s="114"/>
      <c r="Y10" s="114"/>
      <c r="Z10" s="114"/>
      <c r="AA10" s="3"/>
      <c r="AB10" s="2" t="s">
        <v>231</v>
      </c>
      <c r="AC10" s="53"/>
      <c r="AD10" s="2" t="s">
        <v>232</v>
      </c>
      <c r="AE10" s="53"/>
      <c r="AF10" s="2" t="s">
        <v>233</v>
      </c>
      <c r="AG10" s="53"/>
      <c r="AH10" s="2" t="s">
        <v>234</v>
      </c>
      <c r="AI10" s="53"/>
      <c r="AJ10" s="2" t="s">
        <v>235</v>
      </c>
      <c r="AK10" s="53"/>
    </row>
    <row r="11" spans="1:39">
      <c r="A11" s="143"/>
      <c r="B11" s="130"/>
      <c r="C11" s="130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130"/>
      <c r="O11" s="143"/>
      <c r="P11" s="3"/>
      <c r="Q11" s="52"/>
      <c r="R11" s="114"/>
      <c r="S11" s="114"/>
      <c r="T11" s="114"/>
      <c r="U11" s="114"/>
      <c r="V11" s="114"/>
      <c r="W11" s="114"/>
      <c r="X11" s="114"/>
      <c r="Y11" s="114"/>
      <c r="Z11" s="114"/>
      <c r="AA11" s="3"/>
      <c r="AB11" s="54">
        <f>R46/AI2</f>
        <v>1</v>
      </c>
      <c r="AC11" s="53"/>
      <c r="AD11" s="54">
        <f>T46/AI2</f>
        <v>0</v>
      </c>
      <c r="AE11" s="53"/>
      <c r="AF11" s="54">
        <f>V46/AI2</f>
        <v>0</v>
      </c>
      <c r="AG11" s="53"/>
      <c r="AH11" s="54">
        <f>X46/AI2</f>
        <v>0</v>
      </c>
      <c r="AI11" s="53"/>
      <c r="AJ11" s="54">
        <f>Z46/AI2</f>
        <v>0</v>
      </c>
      <c r="AK11" s="53"/>
      <c r="AL11" s="3"/>
      <c r="AM11" s="3"/>
    </row>
    <row r="12" spans="1:39">
      <c r="A12" s="143"/>
      <c r="B12" s="55" t="s">
        <v>251</v>
      </c>
      <c r="C12" s="55" t="s">
        <v>251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7" t="s">
        <v>252</v>
      </c>
      <c r="O12" s="130"/>
      <c r="P12" s="3"/>
      <c r="Q12" s="6" t="s">
        <v>253</v>
      </c>
      <c r="R12" s="6" t="s">
        <v>231</v>
      </c>
      <c r="S12" s="6" t="s">
        <v>254</v>
      </c>
      <c r="T12" s="6" t="s">
        <v>248</v>
      </c>
      <c r="U12" s="6" t="s">
        <v>255</v>
      </c>
      <c r="V12" s="6" t="s">
        <v>249</v>
      </c>
      <c r="W12" s="6" t="s">
        <v>256</v>
      </c>
      <c r="X12" s="6" t="s">
        <v>250</v>
      </c>
      <c r="Y12" s="6" t="s">
        <v>257</v>
      </c>
      <c r="Z12" s="6" t="s">
        <v>258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>
      <c r="A13" s="58">
        <v>43843</v>
      </c>
      <c r="B13" s="60">
        <f>Parâmetros!K2</f>
        <v>0</v>
      </c>
      <c r="C13" s="94"/>
      <c r="D13" s="95"/>
      <c r="E13" s="81"/>
      <c r="F13" s="96"/>
      <c r="G13" s="81"/>
      <c r="H13" s="96"/>
      <c r="I13" s="81"/>
      <c r="J13" s="96"/>
      <c r="K13" s="81"/>
      <c r="L13" s="96"/>
      <c r="M13" s="59"/>
      <c r="N13" s="63"/>
      <c r="O13" s="70">
        <v>60</v>
      </c>
      <c r="P13" s="3"/>
      <c r="Q13" s="64" t="str">
        <f t="shared" ref="Q13:Q43" si="0">IF(AND(N13&lt;40.5,N13&gt;=0),"1","0")</f>
        <v>1</v>
      </c>
      <c r="R13" s="64">
        <f t="shared" ref="R13:R43" si="1">Q13*1</f>
        <v>1</v>
      </c>
      <c r="S13" s="64" t="str">
        <f t="shared" ref="S13:S43" si="2">IF(AND(N13&lt;80.5,N13&gt;=40.5),"1","0")</f>
        <v>0</v>
      </c>
      <c r="T13" s="64">
        <f t="shared" ref="T13:T43" si="3">S13*1</f>
        <v>0</v>
      </c>
      <c r="U13" s="64" t="str">
        <f t="shared" ref="U13:U43" si="4">IF(AND(N13&lt;120.5,N13&gt;=80.5),"1","0")</f>
        <v>0</v>
      </c>
      <c r="V13" s="64">
        <f t="shared" ref="V13:V43" si="5">U13*1</f>
        <v>0</v>
      </c>
      <c r="W13" s="64" t="str">
        <f t="shared" ref="W13:W43" si="6">IF(AND(N13&lt;200.5,N13&gt;=120.5),"1","0")</f>
        <v>0</v>
      </c>
      <c r="X13" s="64">
        <f t="shared" ref="X13:X43" si="7">W13*1</f>
        <v>0</v>
      </c>
      <c r="Y13" s="64" t="str">
        <f t="shared" ref="Y13:Y43" si="8">IF(AND(N13&lt;999,N13&gt;=200.5),"1","0")</f>
        <v>0</v>
      </c>
      <c r="Z13" s="64">
        <f t="shared" ref="Z13:Z43" si="9">Y13*1</f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>
      <c r="A14" s="65">
        <v>43844</v>
      </c>
      <c r="B14" s="67">
        <f>Parâmetros!K3</f>
        <v>0</v>
      </c>
      <c r="C14" s="85"/>
      <c r="D14" s="89"/>
      <c r="E14" s="53"/>
      <c r="F14" s="62"/>
      <c r="G14" s="53"/>
      <c r="H14" s="62"/>
      <c r="I14" s="53"/>
      <c r="J14" s="62"/>
      <c r="K14" s="53"/>
      <c r="L14" s="62"/>
      <c r="M14" s="66"/>
      <c r="N14" s="69"/>
      <c r="O14" s="70">
        <v>60</v>
      </c>
      <c r="P14" s="3"/>
      <c r="Q14" s="64" t="str">
        <f t="shared" si="0"/>
        <v>1</v>
      </c>
      <c r="R14" s="64">
        <f t="shared" si="1"/>
        <v>1</v>
      </c>
      <c r="S14" s="64" t="str">
        <f t="shared" si="2"/>
        <v>0</v>
      </c>
      <c r="T14" s="64">
        <f t="shared" si="3"/>
        <v>0</v>
      </c>
      <c r="U14" s="64" t="str">
        <f t="shared" si="4"/>
        <v>0</v>
      </c>
      <c r="V14" s="64">
        <f t="shared" si="5"/>
        <v>0</v>
      </c>
      <c r="W14" s="64" t="str">
        <f t="shared" si="6"/>
        <v>0</v>
      </c>
      <c r="X14" s="64">
        <f t="shared" si="7"/>
        <v>0</v>
      </c>
      <c r="Y14" s="64" t="str">
        <f t="shared" si="8"/>
        <v>0</v>
      </c>
      <c r="Z14" s="64">
        <f t="shared" si="9"/>
        <v>0</v>
      </c>
      <c r="AA14" s="3"/>
      <c r="AB14" s="131" t="s">
        <v>280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3"/>
      <c r="AM14" s="3"/>
    </row>
    <row r="15" spans="1:39">
      <c r="A15" s="65">
        <v>43845</v>
      </c>
      <c r="B15" s="67">
        <f>Parâmetros!K4</f>
        <v>0</v>
      </c>
      <c r="C15" s="85"/>
      <c r="D15" s="89"/>
      <c r="E15" s="53"/>
      <c r="F15" s="62"/>
      <c r="G15" s="53"/>
      <c r="H15" s="62"/>
      <c r="I15" s="53"/>
      <c r="J15" s="62"/>
      <c r="K15" s="53"/>
      <c r="L15" s="62"/>
      <c r="M15" s="66"/>
      <c r="N15" s="69"/>
      <c r="O15" s="70">
        <v>60</v>
      </c>
      <c r="P15" s="3"/>
      <c r="Q15" s="64" t="str">
        <f t="shared" si="0"/>
        <v>1</v>
      </c>
      <c r="R15" s="64">
        <f t="shared" si="1"/>
        <v>1</v>
      </c>
      <c r="S15" s="64" t="str">
        <f t="shared" si="2"/>
        <v>0</v>
      </c>
      <c r="T15" s="64">
        <f t="shared" si="3"/>
        <v>0</v>
      </c>
      <c r="U15" s="64" t="str">
        <f t="shared" si="4"/>
        <v>0</v>
      </c>
      <c r="V15" s="64">
        <f t="shared" si="5"/>
        <v>0</v>
      </c>
      <c r="W15" s="64" t="str">
        <f t="shared" si="6"/>
        <v>0</v>
      </c>
      <c r="X15" s="64">
        <f t="shared" si="7"/>
        <v>0</v>
      </c>
      <c r="Y15" s="64" t="str">
        <f t="shared" si="8"/>
        <v>0</v>
      </c>
      <c r="Z15" s="64">
        <f t="shared" si="9"/>
        <v>0</v>
      </c>
      <c r="AA15" s="3"/>
      <c r="AB15" s="134"/>
      <c r="AC15" s="114"/>
      <c r="AD15" s="114"/>
      <c r="AE15" s="114"/>
      <c r="AF15" s="114"/>
      <c r="AG15" s="114"/>
      <c r="AH15" s="114"/>
      <c r="AI15" s="114"/>
      <c r="AJ15" s="114"/>
      <c r="AK15" s="114"/>
      <c r="AL15" s="135"/>
      <c r="AM15" s="3"/>
    </row>
    <row r="16" spans="1:39">
      <c r="A16" s="65">
        <v>43846</v>
      </c>
      <c r="B16" s="67">
        <f>Parâmetros!K5</f>
        <v>0</v>
      </c>
      <c r="C16" s="85"/>
      <c r="D16" s="89"/>
      <c r="E16" s="53"/>
      <c r="F16" s="62"/>
      <c r="G16" s="53"/>
      <c r="H16" s="62"/>
      <c r="I16" s="53"/>
      <c r="J16" s="62"/>
      <c r="K16" s="53"/>
      <c r="L16" s="62"/>
      <c r="M16" s="66"/>
      <c r="N16" s="69"/>
      <c r="O16" s="70">
        <v>60</v>
      </c>
      <c r="P16" s="3"/>
      <c r="Q16" s="64" t="str">
        <f t="shared" si="0"/>
        <v>1</v>
      </c>
      <c r="R16" s="64">
        <f t="shared" si="1"/>
        <v>1</v>
      </c>
      <c r="S16" s="64" t="str">
        <f t="shared" si="2"/>
        <v>0</v>
      </c>
      <c r="T16" s="64">
        <f t="shared" si="3"/>
        <v>0</v>
      </c>
      <c r="U16" s="64" t="str">
        <f t="shared" si="4"/>
        <v>0</v>
      </c>
      <c r="V16" s="64">
        <f t="shared" si="5"/>
        <v>0</v>
      </c>
      <c r="W16" s="64" t="str">
        <f t="shared" si="6"/>
        <v>0</v>
      </c>
      <c r="X16" s="64">
        <f t="shared" si="7"/>
        <v>0</v>
      </c>
      <c r="Y16" s="64" t="str">
        <f t="shared" si="8"/>
        <v>0</v>
      </c>
      <c r="Z16" s="64">
        <f t="shared" si="9"/>
        <v>0</v>
      </c>
      <c r="AA16" s="3"/>
      <c r="AB16" s="134"/>
      <c r="AC16" s="114"/>
      <c r="AD16" s="114"/>
      <c r="AE16" s="114"/>
      <c r="AF16" s="114"/>
      <c r="AG16" s="114"/>
      <c r="AH16" s="114"/>
      <c r="AI16" s="114"/>
      <c r="AJ16" s="114"/>
      <c r="AK16" s="114"/>
      <c r="AL16" s="135"/>
      <c r="AM16" s="3"/>
    </row>
    <row r="17" spans="1:39">
      <c r="A17" s="65">
        <v>43847</v>
      </c>
      <c r="B17" s="67">
        <f>Parâmetros!K6</f>
        <v>0</v>
      </c>
      <c r="C17" s="85"/>
      <c r="D17" s="89"/>
      <c r="E17" s="53"/>
      <c r="F17" s="62"/>
      <c r="G17" s="53"/>
      <c r="H17" s="62"/>
      <c r="I17" s="53"/>
      <c r="J17" s="62"/>
      <c r="K17" s="53"/>
      <c r="L17" s="62"/>
      <c r="M17" s="66"/>
      <c r="N17" s="69"/>
      <c r="O17" s="70">
        <v>60</v>
      </c>
      <c r="P17" s="3"/>
      <c r="Q17" s="64" t="str">
        <f t="shared" si="0"/>
        <v>1</v>
      </c>
      <c r="R17" s="64">
        <f t="shared" si="1"/>
        <v>1</v>
      </c>
      <c r="S17" s="64" t="str">
        <f t="shared" si="2"/>
        <v>0</v>
      </c>
      <c r="T17" s="64">
        <f t="shared" si="3"/>
        <v>0</v>
      </c>
      <c r="U17" s="64" t="str">
        <f t="shared" si="4"/>
        <v>0</v>
      </c>
      <c r="V17" s="64">
        <f t="shared" si="5"/>
        <v>0</v>
      </c>
      <c r="W17" s="64" t="str">
        <f t="shared" si="6"/>
        <v>0</v>
      </c>
      <c r="X17" s="64">
        <f t="shared" si="7"/>
        <v>0</v>
      </c>
      <c r="Y17" s="64" t="str">
        <f t="shared" si="8"/>
        <v>0</v>
      </c>
      <c r="Z17" s="64">
        <f t="shared" si="9"/>
        <v>0</v>
      </c>
      <c r="AA17" s="3"/>
      <c r="AB17" s="134"/>
      <c r="AC17" s="114"/>
      <c r="AD17" s="114"/>
      <c r="AE17" s="114"/>
      <c r="AF17" s="114"/>
      <c r="AG17" s="114"/>
      <c r="AH17" s="114"/>
      <c r="AI17" s="114"/>
      <c r="AJ17" s="114"/>
      <c r="AK17" s="114"/>
      <c r="AL17" s="135"/>
      <c r="AM17" s="3"/>
    </row>
    <row r="18" spans="1:39">
      <c r="A18" s="65">
        <v>43848</v>
      </c>
      <c r="B18" s="67">
        <f>Parâmetros!K7</f>
        <v>0</v>
      </c>
      <c r="C18" s="85"/>
      <c r="D18" s="89"/>
      <c r="E18" s="53"/>
      <c r="F18" s="62"/>
      <c r="G18" s="53"/>
      <c r="H18" s="62"/>
      <c r="I18" s="53"/>
      <c r="J18" s="62"/>
      <c r="K18" s="53"/>
      <c r="L18" s="62"/>
      <c r="M18" s="66"/>
      <c r="N18" s="69"/>
      <c r="O18" s="70">
        <v>60</v>
      </c>
      <c r="P18" s="3"/>
      <c r="Q18" s="64" t="str">
        <f t="shared" si="0"/>
        <v>1</v>
      </c>
      <c r="R18" s="64">
        <f t="shared" si="1"/>
        <v>1</v>
      </c>
      <c r="S18" s="64" t="str">
        <f t="shared" si="2"/>
        <v>0</v>
      </c>
      <c r="T18" s="64">
        <f t="shared" si="3"/>
        <v>0</v>
      </c>
      <c r="U18" s="64" t="str">
        <f t="shared" si="4"/>
        <v>0</v>
      </c>
      <c r="V18" s="64">
        <f t="shared" si="5"/>
        <v>0</v>
      </c>
      <c r="W18" s="64" t="str">
        <f t="shared" si="6"/>
        <v>0</v>
      </c>
      <c r="X18" s="64">
        <f t="shared" si="7"/>
        <v>0</v>
      </c>
      <c r="Y18" s="64" t="str">
        <f t="shared" si="8"/>
        <v>0</v>
      </c>
      <c r="Z18" s="64">
        <f t="shared" si="9"/>
        <v>0</v>
      </c>
      <c r="AA18" s="3"/>
      <c r="AB18" s="134"/>
      <c r="AC18" s="114"/>
      <c r="AD18" s="114"/>
      <c r="AE18" s="114"/>
      <c r="AF18" s="114"/>
      <c r="AG18" s="114"/>
      <c r="AH18" s="114"/>
      <c r="AI18" s="114"/>
      <c r="AJ18" s="114"/>
      <c r="AK18" s="114"/>
      <c r="AL18" s="135"/>
      <c r="AM18" s="3"/>
    </row>
    <row r="19" spans="1:39">
      <c r="A19" s="65">
        <v>43849</v>
      </c>
      <c r="B19" s="67">
        <f>Parâmetros!K8</f>
        <v>0</v>
      </c>
      <c r="C19" s="85"/>
      <c r="D19" s="89"/>
      <c r="E19" s="53"/>
      <c r="F19" s="62"/>
      <c r="G19" s="53"/>
      <c r="H19" s="62"/>
      <c r="I19" s="53"/>
      <c r="J19" s="62"/>
      <c r="K19" s="53"/>
      <c r="L19" s="62"/>
      <c r="M19" s="66"/>
      <c r="N19" s="69"/>
      <c r="O19" s="70">
        <v>60</v>
      </c>
      <c r="P19" s="3"/>
      <c r="Q19" s="64" t="str">
        <f t="shared" si="0"/>
        <v>1</v>
      </c>
      <c r="R19" s="64">
        <f t="shared" si="1"/>
        <v>1</v>
      </c>
      <c r="S19" s="64" t="str">
        <f t="shared" si="2"/>
        <v>0</v>
      </c>
      <c r="T19" s="64">
        <f t="shared" si="3"/>
        <v>0</v>
      </c>
      <c r="U19" s="64" t="str">
        <f t="shared" si="4"/>
        <v>0</v>
      </c>
      <c r="V19" s="64">
        <f t="shared" si="5"/>
        <v>0</v>
      </c>
      <c r="W19" s="64" t="str">
        <f t="shared" si="6"/>
        <v>0</v>
      </c>
      <c r="X19" s="64">
        <f t="shared" si="7"/>
        <v>0</v>
      </c>
      <c r="Y19" s="64" t="str">
        <f t="shared" si="8"/>
        <v>0</v>
      </c>
      <c r="Z19" s="64">
        <f t="shared" si="9"/>
        <v>0</v>
      </c>
      <c r="AA19" s="3"/>
      <c r="AB19" s="136"/>
      <c r="AC19" s="137"/>
      <c r="AD19" s="137"/>
      <c r="AE19" s="137"/>
      <c r="AF19" s="137"/>
      <c r="AG19" s="137"/>
      <c r="AH19" s="137"/>
      <c r="AI19" s="137"/>
      <c r="AJ19" s="137"/>
      <c r="AK19" s="137"/>
      <c r="AL19" s="138"/>
      <c r="AM19" s="3"/>
    </row>
    <row r="20" spans="1:39">
      <c r="A20" s="65">
        <v>43850</v>
      </c>
      <c r="B20" s="67">
        <f>Parâmetros!K9</f>
        <v>0</v>
      </c>
      <c r="C20" s="85"/>
      <c r="D20" s="89"/>
      <c r="E20" s="53"/>
      <c r="F20" s="62"/>
      <c r="G20" s="53"/>
      <c r="H20" s="62"/>
      <c r="I20" s="53"/>
      <c r="J20" s="62"/>
      <c r="K20" s="53"/>
      <c r="L20" s="62"/>
      <c r="M20" s="66"/>
      <c r="N20" s="69"/>
      <c r="O20" s="70">
        <v>60</v>
      </c>
      <c r="P20" s="3"/>
      <c r="Q20" s="64" t="str">
        <f t="shared" si="0"/>
        <v>1</v>
      </c>
      <c r="R20" s="64">
        <f t="shared" si="1"/>
        <v>1</v>
      </c>
      <c r="S20" s="64" t="str">
        <f t="shared" si="2"/>
        <v>0</v>
      </c>
      <c r="T20" s="64">
        <f t="shared" si="3"/>
        <v>0</v>
      </c>
      <c r="U20" s="64" t="str">
        <f t="shared" si="4"/>
        <v>0</v>
      </c>
      <c r="V20" s="64">
        <f t="shared" si="5"/>
        <v>0</v>
      </c>
      <c r="W20" s="64" t="str">
        <f t="shared" si="6"/>
        <v>0</v>
      </c>
      <c r="X20" s="64">
        <f t="shared" si="7"/>
        <v>0</v>
      </c>
      <c r="Y20" s="64" t="str">
        <f t="shared" si="8"/>
        <v>0</v>
      </c>
      <c r="Z20" s="64">
        <f t="shared" si="9"/>
        <v>0</v>
      </c>
      <c r="AA20" s="3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3"/>
    </row>
    <row r="21" spans="1:39" ht="15.75" customHeight="1">
      <c r="A21" s="65">
        <v>43851</v>
      </c>
      <c r="B21" s="67">
        <f>Parâmetros!K10</f>
        <v>0</v>
      </c>
      <c r="C21" s="85"/>
      <c r="D21" s="89"/>
      <c r="E21" s="53"/>
      <c r="F21" s="62"/>
      <c r="G21" s="53"/>
      <c r="H21" s="62"/>
      <c r="I21" s="53"/>
      <c r="J21" s="62"/>
      <c r="K21" s="53"/>
      <c r="L21" s="62"/>
      <c r="M21" s="66"/>
      <c r="N21" s="69"/>
      <c r="O21" s="70">
        <v>60</v>
      </c>
      <c r="P21" s="3"/>
      <c r="Q21" s="64" t="str">
        <f t="shared" si="0"/>
        <v>1</v>
      </c>
      <c r="R21" s="64">
        <f t="shared" si="1"/>
        <v>1</v>
      </c>
      <c r="S21" s="64" t="str">
        <f t="shared" si="2"/>
        <v>0</v>
      </c>
      <c r="T21" s="64">
        <f t="shared" si="3"/>
        <v>0</v>
      </c>
      <c r="U21" s="64" t="str">
        <f t="shared" si="4"/>
        <v>0</v>
      </c>
      <c r="V21" s="64">
        <f t="shared" si="5"/>
        <v>0</v>
      </c>
      <c r="W21" s="64" t="str">
        <f t="shared" si="6"/>
        <v>0</v>
      </c>
      <c r="X21" s="64">
        <f t="shared" si="7"/>
        <v>0</v>
      </c>
      <c r="Y21" s="64" t="str">
        <f t="shared" si="8"/>
        <v>0</v>
      </c>
      <c r="Z21" s="64">
        <f t="shared" si="9"/>
        <v>0</v>
      </c>
      <c r="AA21" s="3"/>
      <c r="AB21" s="139" t="s">
        <v>260</v>
      </c>
      <c r="AC21" s="116"/>
      <c r="AD21" s="116"/>
      <c r="AE21" s="116"/>
      <c r="AF21" s="116"/>
      <c r="AG21" s="116"/>
      <c r="AH21" s="116"/>
      <c r="AI21" s="116"/>
      <c r="AJ21" s="116"/>
      <c r="AK21" s="116"/>
      <c r="AL21" s="117"/>
      <c r="AM21" s="3"/>
    </row>
    <row r="22" spans="1:39" ht="15.75" customHeight="1">
      <c r="A22" s="65">
        <v>43852</v>
      </c>
      <c r="B22" s="67">
        <f>Parâmetros!K11</f>
        <v>0</v>
      </c>
      <c r="C22" s="85"/>
      <c r="D22" s="89"/>
      <c r="E22" s="53"/>
      <c r="F22" s="62"/>
      <c r="G22" s="53"/>
      <c r="H22" s="62"/>
      <c r="I22" s="53"/>
      <c r="J22" s="62"/>
      <c r="K22" s="53"/>
      <c r="L22" s="62"/>
      <c r="M22" s="66"/>
      <c r="N22" s="69"/>
      <c r="O22" s="70">
        <v>60</v>
      </c>
      <c r="P22" s="3"/>
      <c r="Q22" s="64" t="str">
        <f t="shared" si="0"/>
        <v>1</v>
      </c>
      <c r="R22" s="64">
        <f t="shared" si="1"/>
        <v>1</v>
      </c>
      <c r="S22" s="64" t="str">
        <f t="shared" si="2"/>
        <v>0</v>
      </c>
      <c r="T22" s="64">
        <f t="shared" si="3"/>
        <v>0</v>
      </c>
      <c r="U22" s="64" t="str">
        <f t="shared" si="4"/>
        <v>0</v>
      </c>
      <c r="V22" s="64">
        <f t="shared" si="5"/>
        <v>0</v>
      </c>
      <c r="W22" s="64" t="str">
        <f t="shared" si="6"/>
        <v>0</v>
      </c>
      <c r="X22" s="64">
        <f t="shared" si="7"/>
        <v>0</v>
      </c>
      <c r="Y22" s="64" t="str">
        <f t="shared" si="8"/>
        <v>0</v>
      </c>
      <c r="Z22" s="64">
        <f t="shared" si="9"/>
        <v>0</v>
      </c>
      <c r="AA22" s="3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3"/>
    </row>
    <row r="23" spans="1:39" ht="15.75" customHeight="1">
      <c r="A23" s="65">
        <v>43853</v>
      </c>
      <c r="B23" s="67">
        <f>Parâmetros!K12</f>
        <v>0</v>
      </c>
      <c r="C23" s="85"/>
      <c r="D23" s="89"/>
      <c r="E23" s="53"/>
      <c r="F23" s="62"/>
      <c r="G23" s="53"/>
      <c r="H23" s="62"/>
      <c r="I23" s="53"/>
      <c r="J23" s="62"/>
      <c r="K23" s="53"/>
      <c r="L23" s="62"/>
      <c r="M23" s="66"/>
      <c r="N23" s="69"/>
      <c r="O23" s="70">
        <v>60</v>
      </c>
      <c r="P23" s="3"/>
      <c r="Q23" s="64" t="str">
        <f t="shared" si="0"/>
        <v>1</v>
      </c>
      <c r="R23" s="64">
        <f t="shared" si="1"/>
        <v>1</v>
      </c>
      <c r="S23" s="64" t="str">
        <f t="shared" si="2"/>
        <v>0</v>
      </c>
      <c r="T23" s="64">
        <f t="shared" si="3"/>
        <v>0</v>
      </c>
      <c r="U23" s="64" t="str">
        <f t="shared" si="4"/>
        <v>0</v>
      </c>
      <c r="V23" s="64">
        <f t="shared" si="5"/>
        <v>0</v>
      </c>
      <c r="W23" s="64" t="str">
        <f t="shared" si="6"/>
        <v>0</v>
      </c>
      <c r="X23" s="64">
        <f t="shared" si="7"/>
        <v>0</v>
      </c>
      <c r="Y23" s="64" t="str">
        <f t="shared" si="8"/>
        <v>0</v>
      </c>
      <c r="Z23" s="64">
        <f t="shared" si="9"/>
        <v>0</v>
      </c>
      <c r="AA23" s="3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3"/>
    </row>
    <row r="24" spans="1:39" ht="15.75" customHeight="1">
      <c r="A24" s="65">
        <v>43854</v>
      </c>
      <c r="B24" s="67">
        <f>Parâmetros!K13</f>
        <v>0</v>
      </c>
      <c r="C24" s="85"/>
      <c r="D24" s="89"/>
      <c r="E24" s="53"/>
      <c r="F24" s="62"/>
      <c r="G24" s="53"/>
      <c r="H24" s="62"/>
      <c r="I24" s="53"/>
      <c r="J24" s="62"/>
      <c r="K24" s="53"/>
      <c r="L24" s="62"/>
      <c r="M24" s="66"/>
      <c r="N24" s="69"/>
      <c r="O24" s="70">
        <v>60</v>
      </c>
      <c r="P24" s="3"/>
      <c r="Q24" s="64" t="str">
        <f t="shared" si="0"/>
        <v>1</v>
      </c>
      <c r="R24" s="64">
        <f t="shared" si="1"/>
        <v>1</v>
      </c>
      <c r="S24" s="64" t="str">
        <f t="shared" si="2"/>
        <v>0</v>
      </c>
      <c r="T24" s="64">
        <f t="shared" si="3"/>
        <v>0</v>
      </c>
      <c r="U24" s="64" t="str">
        <f t="shared" si="4"/>
        <v>0</v>
      </c>
      <c r="V24" s="64">
        <f t="shared" si="5"/>
        <v>0</v>
      </c>
      <c r="W24" s="64" t="str">
        <f t="shared" si="6"/>
        <v>0</v>
      </c>
      <c r="X24" s="64">
        <f t="shared" si="7"/>
        <v>0</v>
      </c>
      <c r="Y24" s="64" t="str">
        <f t="shared" si="8"/>
        <v>0</v>
      </c>
      <c r="Z24" s="64">
        <f t="shared" si="9"/>
        <v>0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15.75" customHeight="1">
      <c r="A25" s="65">
        <v>43855</v>
      </c>
      <c r="B25" s="67">
        <f>Parâmetros!K14</f>
        <v>0</v>
      </c>
      <c r="C25" s="85"/>
      <c r="D25" s="89"/>
      <c r="E25" s="53"/>
      <c r="F25" s="62"/>
      <c r="G25" s="53"/>
      <c r="H25" s="62"/>
      <c r="I25" s="53"/>
      <c r="J25" s="62"/>
      <c r="K25" s="53"/>
      <c r="L25" s="62"/>
      <c r="M25" s="66"/>
      <c r="N25" s="69"/>
      <c r="O25" s="70">
        <v>60</v>
      </c>
      <c r="P25" s="3"/>
      <c r="Q25" s="64" t="str">
        <f t="shared" si="0"/>
        <v>1</v>
      </c>
      <c r="R25" s="64">
        <f t="shared" si="1"/>
        <v>1</v>
      </c>
      <c r="S25" s="64" t="str">
        <f t="shared" si="2"/>
        <v>0</v>
      </c>
      <c r="T25" s="64">
        <f t="shared" si="3"/>
        <v>0</v>
      </c>
      <c r="U25" s="64" t="str">
        <f t="shared" si="4"/>
        <v>0</v>
      </c>
      <c r="V25" s="64">
        <f t="shared" si="5"/>
        <v>0</v>
      </c>
      <c r="W25" s="64" t="str">
        <f t="shared" si="6"/>
        <v>0</v>
      </c>
      <c r="X25" s="64">
        <f t="shared" si="7"/>
        <v>0</v>
      </c>
      <c r="Y25" s="64" t="str">
        <f t="shared" si="8"/>
        <v>0</v>
      </c>
      <c r="Z25" s="64">
        <f t="shared" si="9"/>
        <v>0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15.75" customHeight="1">
      <c r="A26" s="65">
        <v>43856</v>
      </c>
      <c r="B26" s="67">
        <f>Parâmetros!K15</f>
        <v>0</v>
      </c>
      <c r="C26" s="85"/>
      <c r="D26" s="89"/>
      <c r="E26" s="53"/>
      <c r="F26" s="62"/>
      <c r="G26" s="53"/>
      <c r="H26" s="62"/>
      <c r="I26" s="53"/>
      <c r="J26" s="62"/>
      <c r="K26" s="53"/>
      <c r="L26" s="62"/>
      <c r="M26" s="66"/>
      <c r="N26" s="69"/>
      <c r="O26" s="70">
        <v>60</v>
      </c>
      <c r="P26" s="3"/>
      <c r="Q26" s="64" t="str">
        <f t="shared" si="0"/>
        <v>1</v>
      </c>
      <c r="R26" s="64">
        <f t="shared" si="1"/>
        <v>1</v>
      </c>
      <c r="S26" s="64" t="str">
        <f t="shared" si="2"/>
        <v>0</v>
      </c>
      <c r="T26" s="64">
        <f t="shared" si="3"/>
        <v>0</v>
      </c>
      <c r="U26" s="64" t="str">
        <f t="shared" si="4"/>
        <v>0</v>
      </c>
      <c r="V26" s="64">
        <f t="shared" si="5"/>
        <v>0</v>
      </c>
      <c r="W26" s="64" t="str">
        <f t="shared" si="6"/>
        <v>0</v>
      </c>
      <c r="X26" s="64">
        <f t="shared" si="7"/>
        <v>0</v>
      </c>
      <c r="Y26" s="64" t="str">
        <f t="shared" si="8"/>
        <v>0</v>
      </c>
      <c r="Z26" s="64">
        <f t="shared" si="9"/>
        <v>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15.75" customHeight="1">
      <c r="A27" s="65">
        <v>43857</v>
      </c>
      <c r="B27" s="67">
        <f>Parâmetros!K16</f>
        <v>0</v>
      </c>
      <c r="C27" s="85"/>
      <c r="D27" s="89"/>
      <c r="E27" s="53"/>
      <c r="F27" s="62"/>
      <c r="G27" s="53"/>
      <c r="H27" s="62"/>
      <c r="I27" s="53"/>
      <c r="J27" s="62"/>
      <c r="K27" s="53"/>
      <c r="L27" s="62"/>
      <c r="M27" s="66"/>
      <c r="N27" s="69"/>
      <c r="O27" s="70">
        <v>60</v>
      </c>
      <c r="P27" s="3"/>
      <c r="Q27" s="64" t="str">
        <f t="shared" si="0"/>
        <v>1</v>
      </c>
      <c r="R27" s="64">
        <f t="shared" si="1"/>
        <v>1</v>
      </c>
      <c r="S27" s="64" t="str">
        <f t="shared" si="2"/>
        <v>0</v>
      </c>
      <c r="T27" s="64">
        <f t="shared" si="3"/>
        <v>0</v>
      </c>
      <c r="U27" s="64" t="str">
        <f t="shared" si="4"/>
        <v>0</v>
      </c>
      <c r="V27" s="64">
        <f t="shared" si="5"/>
        <v>0</v>
      </c>
      <c r="W27" s="64" t="str">
        <f t="shared" si="6"/>
        <v>0</v>
      </c>
      <c r="X27" s="64">
        <f t="shared" si="7"/>
        <v>0</v>
      </c>
      <c r="Y27" s="64" t="str">
        <f t="shared" si="8"/>
        <v>0</v>
      </c>
      <c r="Z27" s="64">
        <f t="shared" si="9"/>
        <v>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15.75" customHeight="1">
      <c r="A28" s="65">
        <v>43858</v>
      </c>
      <c r="B28" s="67">
        <f>Parâmetros!K17</f>
        <v>0</v>
      </c>
      <c r="C28" s="85">
        <f>AVERAGE(B373:B396)</f>
        <v>3.0833333333333335</v>
      </c>
      <c r="D28" s="89">
        <f t="shared" ref="D28:D43" si="10">(((C28-$B$4)/($B$5-$B$4))*($B$7-$B$6))+$B$6</f>
        <v>4.9333333333333336</v>
      </c>
      <c r="E28" s="53" t="str">
        <f t="shared" ref="E28:E43" si="11">IF(AND(D28&lt;40.02,D28&gt;=0),"1","0")</f>
        <v>1</v>
      </c>
      <c r="F28" s="62">
        <f t="shared" ref="F28:F43" si="12">(((C28-$C$4)/($C$5-$C$4))*($C$7-$C$6))+$C$6</f>
        <v>6.8099999999999952</v>
      </c>
      <c r="G28" s="53" t="str">
        <f t="shared" ref="G28:G43" si="13">IF(AND(F28&lt;80.019,F28&gt;=41.01),"1","0")</f>
        <v>0</v>
      </c>
      <c r="H28" s="62">
        <f t="shared" ref="H28:H43" si="14">(((C28-$D$4)/($D$5-$D$4))*($D$7-$D$6))+$D$6</f>
        <v>7.8100000000000023</v>
      </c>
      <c r="I28" s="53" t="str">
        <f t="shared" ref="I28:I43" si="15">IF(AND(H28&lt;120.001,H28&gt;81),"1","0")</f>
        <v>0</v>
      </c>
      <c r="J28" s="62">
        <f t="shared" ref="J28:J43" si="16">(((C28-$E$4)/($E$5-$E$4))*($E$7-$E$6))+$E$6</f>
        <v>7.3716666666666555</v>
      </c>
      <c r="K28" s="53" t="str">
        <f t="shared" ref="K28:K43" si="17">IF(AND(J28&lt;=200,J28&gt;=121.001),"1","0")</f>
        <v>0</v>
      </c>
      <c r="L28" s="62">
        <f t="shared" ref="L28:L43" si="18">(((C28-$F$4)/($F$5-$F$4))*($F$7-$F$6))+$F$6</f>
        <v>173.38043478260869</v>
      </c>
      <c r="M28" s="66" t="str">
        <f t="shared" ref="M28:M43" si="19">IF(AND(L28&lt;999.67673,L28&gt;201),"1","0")</f>
        <v>0</v>
      </c>
      <c r="N28" s="69">
        <f t="shared" ref="N28:N43" si="20">(D28*E28)+(F28*G28)+(H28*I28)+(J28*K28)+(L28*M28)</f>
        <v>4.9333333333333336</v>
      </c>
      <c r="O28" s="70">
        <v>60</v>
      </c>
      <c r="P28" s="3"/>
      <c r="Q28" s="64" t="str">
        <f t="shared" si="0"/>
        <v>1</v>
      </c>
      <c r="R28" s="64">
        <f t="shared" si="1"/>
        <v>1</v>
      </c>
      <c r="S28" s="64" t="str">
        <f t="shared" si="2"/>
        <v>0</v>
      </c>
      <c r="T28" s="64">
        <f t="shared" si="3"/>
        <v>0</v>
      </c>
      <c r="U28" s="64" t="str">
        <f t="shared" si="4"/>
        <v>0</v>
      </c>
      <c r="V28" s="64">
        <f t="shared" si="5"/>
        <v>0</v>
      </c>
      <c r="W28" s="64" t="str">
        <f t="shared" si="6"/>
        <v>0</v>
      </c>
      <c r="X28" s="64">
        <f t="shared" si="7"/>
        <v>0</v>
      </c>
      <c r="Y28" s="64" t="str">
        <f t="shared" si="8"/>
        <v>0</v>
      </c>
      <c r="Z28" s="64">
        <f t="shared" si="9"/>
        <v>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15.75" customHeight="1">
      <c r="A29" s="65">
        <v>43859</v>
      </c>
      <c r="B29" s="67">
        <f>Parâmetros!K18</f>
        <v>0</v>
      </c>
      <c r="C29" s="85">
        <f>AVERAGE(B397:B420)</f>
        <v>5.5</v>
      </c>
      <c r="D29" s="89">
        <f t="shared" si="10"/>
        <v>8.8000000000000007</v>
      </c>
      <c r="E29" s="53" t="str">
        <f t="shared" si="11"/>
        <v>1</v>
      </c>
      <c r="F29" s="62">
        <f t="shared" si="12"/>
        <v>10.579999999999998</v>
      </c>
      <c r="G29" s="53" t="str">
        <f t="shared" si="13"/>
        <v>0</v>
      </c>
      <c r="H29" s="62">
        <f t="shared" si="14"/>
        <v>11.579999999999998</v>
      </c>
      <c r="I29" s="53" t="str">
        <f t="shared" si="15"/>
        <v>0</v>
      </c>
      <c r="J29" s="62">
        <f t="shared" si="16"/>
        <v>11.190000000000012</v>
      </c>
      <c r="K29" s="53" t="str">
        <f t="shared" si="17"/>
        <v>0</v>
      </c>
      <c r="L29" s="62">
        <f t="shared" si="18"/>
        <v>173.92791762013729</v>
      </c>
      <c r="M29" s="66" t="str">
        <f t="shared" si="19"/>
        <v>0</v>
      </c>
      <c r="N29" s="69">
        <f t="shared" si="20"/>
        <v>8.8000000000000007</v>
      </c>
      <c r="O29" s="70">
        <v>60</v>
      </c>
      <c r="P29" s="3"/>
      <c r="Q29" s="64" t="str">
        <f t="shared" si="0"/>
        <v>1</v>
      </c>
      <c r="R29" s="64">
        <f t="shared" si="1"/>
        <v>1</v>
      </c>
      <c r="S29" s="64" t="str">
        <f t="shared" si="2"/>
        <v>0</v>
      </c>
      <c r="T29" s="64">
        <f t="shared" si="3"/>
        <v>0</v>
      </c>
      <c r="U29" s="64" t="str">
        <f t="shared" si="4"/>
        <v>0</v>
      </c>
      <c r="V29" s="64">
        <f t="shared" si="5"/>
        <v>0</v>
      </c>
      <c r="W29" s="64" t="str">
        <f t="shared" si="6"/>
        <v>0</v>
      </c>
      <c r="X29" s="64">
        <f t="shared" si="7"/>
        <v>0</v>
      </c>
      <c r="Y29" s="64" t="str">
        <f t="shared" si="8"/>
        <v>0</v>
      </c>
      <c r="Z29" s="64">
        <f t="shared" si="9"/>
        <v>0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15.75" customHeight="1">
      <c r="A30" s="65">
        <v>43860</v>
      </c>
      <c r="B30" s="67">
        <f>Parâmetros!K19</f>
        <v>0</v>
      </c>
      <c r="C30" s="85">
        <f>AVERAGE(B421:B444)</f>
        <v>4</v>
      </c>
      <c r="D30" s="89">
        <f t="shared" si="10"/>
        <v>6.4</v>
      </c>
      <c r="E30" s="53" t="str">
        <f t="shared" si="11"/>
        <v>1</v>
      </c>
      <c r="F30" s="62">
        <f t="shared" si="12"/>
        <v>8.240000000000002</v>
      </c>
      <c r="G30" s="53" t="str">
        <f t="shared" si="13"/>
        <v>0</v>
      </c>
      <c r="H30" s="62">
        <f t="shared" si="14"/>
        <v>9.2399999999999949</v>
      </c>
      <c r="I30" s="53" t="str">
        <f t="shared" si="15"/>
        <v>0</v>
      </c>
      <c r="J30" s="62">
        <f t="shared" si="16"/>
        <v>8.8200000000000074</v>
      </c>
      <c r="K30" s="53" t="str">
        <f t="shared" si="17"/>
        <v>0</v>
      </c>
      <c r="L30" s="62">
        <f t="shared" si="18"/>
        <v>173.58810068649885</v>
      </c>
      <c r="M30" s="66" t="str">
        <f t="shared" si="19"/>
        <v>0</v>
      </c>
      <c r="N30" s="69">
        <f t="shared" si="20"/>
        <v>6.4</v>
      </c>
      <c r="O30" s="70">
        <v>60</v>
      </c>
      <c r="P30" s="3"/>
      <c r="Q30" s="64" t="str">
        <f t="shared" si="0"/>
        <v>1</v>
      </c>
      <c r="R30" s="64">
        <f t="shared" si="1"/>
        <v>1</v>
      </c>
      <c r="S30" s="64" t="str">
        <f t="shared" si="2"/>
        <v>0</v>
      </c>
      <c r="T30" s="64">
        <f t="shared" si="3"/>
        <v>0</v>
      </c>
      <c r="U30" s="64" t="str">
        <f t="shared" si="4"/>
        <v>0</v>
      </c>
      <c r="V30" s="64">
        <f t="shared" si="5"/>
        <v>0</v>
      </c>
      <c r="W30" s="64" t="str">
        <f t="shared" si="6"/>
        <v>0</v>
      </c>
      <c r="X30" s="64">
        <f t="shared" si="7"/>
        <v>0</v>
      </c>
      <c r="Y30" s="64" t="str">
        <f t="shared" si="8"/>
        <v>0</v>
      </c>
      <c r="Z30" s="64">
        <f t="shared" si="9"/>
        <v>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15.75" customHeight="1">
      <c r="A31" s="65">
        <v>43861</v>
      </c>
      <c r="B31" s="67">
        <f>Parâmetros!K20</f>
        <v>0</v>
      </c>
      <c r="C31" s="85">
        <f>AVERAGE(B445:B468)</f>
        <v>3.4583333333333335</v>
      </c>
      <c r="D31" s="89">
        <f t="shared" si="10"/>
        <v>5.5333333333333332</v>
      </c>
      <c r="E31" s="53" t="str">
        <f t="shared" si="11"/>
        <v>1</v>
      </c>
      <c r="F31" s="62">
        <f t="shared" si="12"/>
        <v>7.394999999999996</v>
      </c>
      <c r="G31" s="53" t="str">
        <f t="shared" si="13"/>
        <v>0</v>
      </c>
      <c r="H31" s="62">
        <f t="shared" si="14"/>
        <v>8.3950000000000102</v>
      </c>
      <c r="I31" s="53" t="str">
        <f t="shared" si="15"/>
        <v>0</v>
      </c>
      <c r="J31" s="62">
        <f t="shared" si="16"/>
        <v>7.9641666666666566</v>
      </c>
      <c r="K31" s="53" t="str">
        <f t="shared" si="17"/>
        <v>0</v>
      </c>
      <c r="L31" s="62">
        <f t="shared" si="18"/>
        <v>173.46538901601829</v>
      </c>
      <c r="M31" s="66" t="str">
        <f t="shared" si="19"/>
        <v>0</v>
      </c>
      <c r="N31" s="69">
        <f t="shared" si="20"/>
        <v>5.5333333333333332</v>
      </c>
      <c r="O31" s="70">
        <v>60</v>
      </c>
      <c r="P31" s="3"/>
      <c r="Q31" s="64" t="str">
        <f t="shared" si="0"/>
        <v>1</v>
      </c>
      <c r="R31" s="64">
        <f t="shared" si="1"/>
        <v>1</v>
      </c>
      <c r="S31" s="64" t="str">
        <f t="shared" si="2"/>
        <v>0</v>
      </c>
      <c r="T31" s="64">
        <f t="shared" si="3"/>
        <v>0</v>
      </c>
      <c r="U31" s="64" t="str">
        <f t="shared" si="4"/>
        <v>0</v>
      </c>
      <c r="V31" s="64">
        <f t="shared" si="5"/>
        <v>0</v>
      </c>
      <c r="W31" s="64" t="str">
        <f t="shared" si="6"/>
        <v>0</v>
      </c>
      <c r="X31" s="64">
        <f t="shared" si="7"/>
        <v>0</v>
      </c>
      <c r="Y31" s="64" t="str">
        <f t="shared" si="8"/>
        <v>0</v>
      </c>
      <c r="Z31" s="64">
        <f t="shared" si="9"/>
        <v>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15.75" customHeight="1">
      <c r="A32" s="65">
        <v>43862</v>
      </c>
      <c r="B32" s="67">
        <f>Parâmetros!K21</f>
        <v>0</v>
      </c>
      <c r="C32" s="85">
        <f>AVERAGE(B469:B492)</f>
        <v>6.083333333333333</v>
      </c>
      <c r="D32" s="89">
        <f t="shared" si="10"/>
        <v>9.7333333333333325</v>
      </c>
      <c r="E32" s="53" t="str">
        <f t="shared" si="11"/>
        <v>1</v>
      </c>
      <c r="F32" s="62">
        <f t="shared" si="12"/>
        <v>11.489999999999998</v>
      </c>
      <c r="G32" s="53" t="str">
        <f t="shared" si="13"/>
        <v>0</v>
      </c>
      <c r="H32" s="62">
        <f t="shared" si="14"/>
        <v>12.490000000000009</v>
      </c>
      <c r="I32" s="53" t="str">
        <f t="shared" si="15"/>
        <v>0</v>
      </c>
      <c r="J32" s="62">
        <f t="shared" si="16"/>
        <v>12.111666666666665</v>
      </c>
      <c r="K32" s="53" t="str">
        <f t="shared" si="17"/>
        <v>0</v>
      </c>
      <c r="L32" s="62">
        <f t="shared" si="18"/>
        <v>174.06006864988558</v>
      </c>
      <c r="M32" s="66" t="str">
        <f t="shared" si="19"/>
        <v>0</v>
      </c>
      <c r="N32" s="69">
        <f t="shared" si="20"/>
        <v>9.7333333333333325</v>
      </c>
      <c r="O32" s="70">
        <v>60</v>
      </c>
      <c r="P32" s="3"/>
      <c r="Q32" s="64" t="str">
        <f t="shared" si="0"/>
        <v>1</v>
      </c>
      <c r="R32" s="64">
        <f t="shared" si="1"/>
        <v>1</v>
      </c>
      <c r="S32" s="64" t="str">
        <f t="shared" si="2"/>
        <v>0</v>
      </c>
      <c r="T32" s="64">
        <f t="shared" si="3"/>
        <v>0</v>
      </c>
      <c r="U32" s="64" t="str">
        <f t="shared" si="4"/>
        <v>0</v>
      </c>
      <c r="V32" s="64">
        <f t="shared" si="5"/>
        <v>0</v>
      </c>
      <c r="W32" s="64" t="str">
        <f t="shared" si="6"/>
        <v>0</v>
      </c>
      <c r="X32" s="64">
        <f t="shared" si="7"/>
        <v>0</v>
      </c>
      <c r="Y32" s="64" t="str">
        <f t="shared" si="8"/>
        <v>0</v>
      </c>
      <c r="Z32" s="64">
        <f t="shared" si="9"/>
        <v>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15.75" customHeight="1">
      <c r="A33" s="65">
        <v>43863</v>
      </c>
      <c r="B33" s="67">
        <f>Parâmetros!K22</f>
        <v>0</v>
      </c>
      <c r="C33" s="85">
        <f>AVERAGE(B493:B516)</f>
        <v>4.791666666666667</v>
      </c>
      <c r="D33" s="89">
        <f t="shared" si="10"/>
        <v>7.666666666666667</v>
      </c>
      <c r="E33" s="53" t="str">
        <f t="shared" si="11"/>
        <v>1</v>
      </c>
      <c r="F33" s="62">
        <f t="shared" si="12"/>
        <v>9.475000000000005</v>
      </c>
      <c r="G33" s="53" t="str">
        <f t="shared" si="13"/>
        <v>0</v>
      </c>
      <c r="H33" s="62">
        <f t="shared" si="14"/>
        <v>10.474999999999994</v>
      </c>
      <c r="I33" s="53" t="str">
        <f t="shared" si="15"/>
        <v>0</v>
      </c>
      <c r="J33" s="62">
        <f t="shared" si="16"/>
        <v>10.07083333333334</v>
      </c>
      <c r="K33" s="53" t="str">
        <f t="shared" si="17"/>
        <v>0</v>
      </c>
      <c r="L33" s="62">
        <f t="shared" si="18"/>
        <v>173.76744851258582</v>
      </c>
      <c r="M33" s="66" t="str">
        <f t="shared" si="19"/>
        <v>0</v>
      </c>
      <c r="N33" s="69">
        <f t="shared" si="20"/>
        <v>7.666666666666667</v>
      </c>
      <c r="O33" s="70">
        <v>60</v>
      </c>
      <c r="P33" s="3"/>
      <c r="Q33" s="64" t="str">
        <f t="shared" si="0"/>
        <v>1</v>
      </c>
      <c r="R33" s="64">
        <f t="shared" si="1"/>
        <v>1</v>
      </c>
      <c r="S33" s="64" t="str">
        <f t="shared" si="2"/>
        <v>0</v>
      </c>
      <c r="T33" s="64">
        <f t="shared" si="3"/>
        <v>0</v>
      </c>
      <c r="U33" s="64" t="str">
        <f t="shared" si="4"/>
        <v>0</v>
      </c>
      <c r="V33" s="64">
        <f t="shared" si="5"/>
        <v>0</v>
      </c>
      <c r="W33" s="64" t="str">
        <f t="shared" si="6"/>
        <v>0</v>
      </c>
      <c r="X33" s="64">
        <f t="shared" si="7"/>
        <v>0</v>
      </c>
      <c r="Y33" s="64" t="str">
        <f t="shared" si="8"/>
        <v>0</v>
      </c>
      <c r="Z33" s="64">
        <f t="shared" si="9"/>
        <v>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15.75" customHeight="1">
      <c r="A34" s="65">
        <v>43864</v>
      </c>
      <c r="B34" s="67">
        <f>Parâmetros!K23</f>
        <v>0</v>
      </c>
      <c r="C34" s="85">
        <f>AVERAGE(B517:B540)</f>
        <v>7.083333333333333</v>
      </c>
      <c r="D34" s="89">
        <f t="shared" si="10"/>
        <v>11.333333333333332</v>
      </c>
      <c r="E34" s="53" t="str">
        <f t="shared" si="11"/>
        <v>1</v>
      </c>
      <c r="F34" s="62">
        <f t="shared" si="12"/>
        <v>13.05</v>
      </c>
      <c r="G34" s="53" t="str">
        <f t="shared" si="13"/>
        <v>0</v>
      </c>
      <c r="H34" s="62">
        <f t="shared" si="14"/>
        <v>14.049999999999997</v>
      </c>
      <c r="I34" s="53" t="str">
        <f t="shared" si="15"/>
        <v>0</v>
      </c>
      <c r="J34" s="62">
        <f t="shared" si="16"/>
        <v>13.691666666666663</v>
      </c>
      <c r="K34" s="53" t="str">
        <f t="shared" si="17"/>
        <v>0</v>
      </c>
      <c r="L34" s="62">
        <f t="shared" si="18"/>
        <v>174.28661327231123</v>
      </c>
      <c r="M34" s="66" t="str">
        <f t="shared" si="19"/>
        <v>0</v>
      </c>
      <c r="N34" s="69">
        <f t="shared" si="20"/>
        <v>11.333333333333332</v>
      </c>
      <c r="O34" s="70">
        <v>60</v>
      </c>
      <c r="P34" s="3"/>
      <c r="Q34" s="64" t="str">
        <f t="shared" si="0"/>
        <v>1</v>
      </c>
      <c r="R34" s="64">
        <f t="shared" si="1"/>
        <v>1</v>
      </c>
      <c r="S34" s="64" t="str">
        <f t="shared" si="2"/>
        <v>0</v>
      </c>
      <c r="T34" s="64">
        <f t="shared" si="3"/>
        <v>0</v>
      </c>
      <c r="U34" s="64" t="str">
        <f t="shared" si="4"/>
        <v>0</v>
      </c>
      <c r="V34" s="64">
        <f t="shared" si="5"/>
        <v>0</v>
      </c>
      <c r="W34" s="64" t="str">
        <f t="shared" si="6"/>
        <v>0</v>
      </c>
      <c r="X34" s="64">
        <f t="shared" si="7"/>
        <v>0</v>
      </c>
      <c r="Y34" s="64" t="str">
        <f t="shared" si="8"/>
        <v>0</v>
      </c>
      <c r="Z34" s="64">
        <f t="shared" si="9"/>
        <v>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15.75" customHeight="1">
      <c r="A35" s="65">
        <v>43865</v>
      </c>
      <c r="B35" s="67">
        <f>Parâmetros!K24</f>
        <v>0</v>
      </c>
      <c r="C35" s="85">
        <f>AVERAGE(B541:B564)</f>
        <v>5.416666666666667</v>
      </c>
      <c r="D35" s="89">
        <f t="shared" si="10"/>
        <v>8.6666666666666679</v>
      </c>
      <c r="E35" s="53" t="str">
        <f t="shared" si="11"/>
        <v>1</v>
      </c>
      <c r="F35" s="62">
        <f t="shared" si="12"/>
        <v>10.45</v>
      </c>
      <c r="G35" s="53" t="str">
        <f t="shared" si="13"/>
        <v>0</v>
      </c>
      <c r="H35" s="62">
        <f t="shared" si="14"/>
        <v>11.450000000000003</v>
      </c>
      <c r="I35" s="53" t="str">
        <f t="shared" si="15"/>
        <v>0</v>
      </c>
      <c r="J35" s="62">
        <f t="shared" si="16"/>
        <v>11.058333333333337</v>
      </c>
      <c r="K35" s="53" t="str">
        <f t="shared" si="17"/>
        <v>0</v>
      </c>
      <c r="L35" s="62">
        <f t="shared" si="18"/>
        <v>173.90903890160183</v>
      </c>
      <c r="M35" s="66" t="str">
        <f t="shared" si="19"/>
        <v>0</v>
      </c>
      <c r="N35" s="69">
        <f t="shared" si="20"/>
        <v>8.6666666666666679</v>
      </c>
      <c r="O35" s="70">
        <v>60</v>
      </c>
      <c r="P35" s="3"/>
      <c r="Q35" s="64" t="str">
        <f t="shared" si="0"/>
        <v>1</v>
      </c>
      <c r="R35" s="64">
        <f t="shared" si="1"/>
        <v>1</v>
      </c>
      <c r="S35" s="64" t="str">
        <f t="shared" si="2"/>
        <v>0</v>
      </c>
      <c r="T35" s="64">
        <f t="shared" si="3"/>
        <v>0</v>
      </c>
      <c r="U35" s="64" t="str">
        <f t="shared" si="4"/>
        <v>0</v>
      </c>
      <c r="V35" s="64">
        <f t="shared" si="5"/>
        <v>0</v>
      </c>
      <c r="W35" s="64" t="str">
        <f t="shared" si="6"/>
        <v>0</v>
      </c>
      <c r="X35" s="64">
        <f t="shared" si="7"/>
        <v>0</v>
      </c>
      <c r="Y35" s="64" t="str">
        <f t="shared" si="8"/>
        <v>0</v>
      </c>
      <c r="Z35" s="64">
        <f t="shared" si="9"/>
        <v>0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15.75" customHeight="1">
      <c r="A36" s="65">
        <v>43866</v>
      </c>
      <c r="B36" s="67">
        <f>Parâmetros!K25</f>
        <v>0</v>
      </c>
      <c r="C36" s="85">
        <f>AVERAGE(B565:B588)</f>
        <v>7.875</v>
      </c>
      <c r="D36" s="89">
        <f t="shared" si="10"/>
        <v>12.6</v>
      </c>
      <c r="E36" s="53" t="str">
        <f t="shared" si="11"/>
        <v>1</v>
      </c>
      <c r="F36" s="62">
        <f t="shared" si="12"/>
        <v>14.284999999999997</v>
      </c>
      <c r="G36" s="53" t="str">
        <f t="shared" si="13"/>
        <v>0</v>
      </c>
      <c r="H36" s="62">
        <f t="shared" si="14"/>
        <v>15.284999999999997</v>
      </c>
      <c r="I36" s="53" t="str">
        <f t="shared" si="15"/>
        <v>0</v>
      </c>
      <c r="J36" s="62">
        <f t="shared" si="16"/>
        <v>14.942499999999995</v>
      </c>
      <c r="K36" s="53" t="str">
        <f t="shared" si="17"/>
        <v>0</v>
      </c>
      <c r="L36" s="62">
        <f t="shared" si="18"/>
        <v>174.46596109839817</v>
      </c>
      <c r="M36" s="66" t="str">
        <f t="shared" si="19"/>
        <v>0</v>
      </c>
      <c r="N36" s="69">
        <f t="shared" si="20"/>
        <v>12.6</v>
      </c>
      <c r="O36" s="70">
        <v>60</v>
      </c>
      <c r="P36" s="3"/>
      <c r="Q36" s="64" t="str">
        <f t="shared" si="0"/>
        <v>1</v>
      </c>
      <c r="R36" s="64">
        <f t="shared" si="1"/>
        <v>1</v>
      </c>
      <c r="S36" s="64" t="str">
        <f t="shared" si="2"/>
        <v>0</v>
      </c>
      <c r="T36" s="64">
        <f t="shared" si="3"/>
        <v>0</v>
      </c>
      <c r="U36" s="64" t="str">
        <f t="shared" si="4"/>
        <v>0</v>
      </c>
      <c r="V36" s="64">
        <f t="shared" si="5"/>
        <v>0</v>
      </c>
      <c r="W36" s="64" t="str">
        <f t="shared" si="6"/>
        <v>0</v>
      </c>
      <c r="X36" s="64">
        <f t="shared" si="7"/>
        <v>0</v>
      </c>
      <c r="Y36" s="64" t="str">
        <f t="shared" si="8"/>
        <v>0</v>
      </c>
      <c r="Z36" s="64">
        <f t="shared" si="9"/>
        <v>0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15.75" customHeight="1">
      <c r="A37" s="65">
        <v>43867</v>
      </c>
      <c r="B37" s="67">
        <f>Parâmetros!K26</f>
        <v>0</v>
      </c>
      <c r="C37" s="85">
        <f>AVERAGE(B589:B612)</f>
        <v>13.625</v>
      </c>
      <c r="D37" s="89">
        <f t="shared" si="10"/>
        <v>21.8</v>
      </c>
      <c r="E37" s="53" t="str">
        <f t="shared" si="11"/>
        <v>1</v>
      </c>
      <c r="F37" s="62">
        <f t="shared" si="12"/>
        <v>23.254999999999999</v>
      </c>
      <c r="G37" s="53" t="str">
        <f t="shared" si="13"/>
        <v>0</v>
      </c>
      <c r="H37" s="62">
        <f t="shared" si="14"/>
        <v>24.254999999999995</v>
      </c>
      <c r="I37" s="53" t="str">
        <f t="shared" si="15"/>
        <v>0</v>
      </c>
      <c r="J37" s="62">
        <f t="shared" si="16"/>
        <v>24.027500000000003</v>
      </c>
      <c r="K37" s="53" t="str">
        <f t="shared" si="17"/>
        <v>0</v>
      </c>
      <c r="L37" s="62">
        <f t="shared" si="18"/>
        <v>175.76859267734554</v>
      </c>
      <c r="M37" s="66" t="str">
        <f t="shared" si="19"/>
        <v>0</v>
      </c>
      <c r="N37" s="69">
        <f t="shared" si="20"/>
        <v>21.8</v>
      </c>
      <c r="O37" s="70">
        <v>60</v>
      </c>
      <c r="P37" s="3"/>
      <c r="Q37" s="64" t="str">
        <f t="shared" si="0"/>
        <v>1</v>
      </c>
      <c r="R37" s="64">
        <f t="shared" si="1"/>
        <v>1</v>
      </c>
      <c r="S37" s="64" t="str">
        <f t="shared" si="2"/>
        <v>0</v>
      </c>
      <c r="T37" s="64">
        <f t="shared" si="3"/>
        <v>0</v>
      </c>
      <c r="U37" s="64" t="str">
        <f t="shared" si="4"/>
        <v>0</v>
      </c>
      <c r="V37" s="64">
        <f t="shared" si="5"/>
        <v>0</v>
      </c>
      <c r="W37" s="64" t="str">
        <f t="shared" si="6"/>
        <v>0</v>
      </c>
      <c r="X37" s="64">
        <f t="shared" si="7"/>
        <v>0</v>
      </c>
      <c r="Y37" s="64" t="str">
        <f t="shared" si="8"/>
        <v>0</v>
      </c>
      <c r="Z37" s="64">
        <f t="shared" si="9"/>
        <v>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15.75" customHeight="1">
      <c r="A38" s="65">
        <v>43868</v>
      </c>
      <c r="B38" s="67">
        <f>Parâmetros!K27</f>
        <v>0</v>
      </c>
      <c r="C38" s="85">
        <f>AVERAGE(B613:B636)</f>
        <v>6.625</v>
      </c>
      <c r="D38" s="89">
        <f t="shared" si="10"/>
        <v>10.600000000000001</v>
      </c>
      <c r="E38" s="53" t="str">
        <f t="shared" si="11"/>
        <v>1</v>
      </c>
      <c r="F38" s="62">
        <f t="shared" si="12"/>
        <v>12.335000000000001</v>
      </c>
      <c r="G38" s="53" t="str">
        <f t="shared" si="13"/>
        <v>0</v>
      </c>
      <c r="H38" s="62">
        <f t="shared" si="14"/>
        <v>13.334999999999994</v>
      </c>
      <c r="I38" s="53" t="str">
        <f t="shared" si="15"/>
        <v>0</v>
      </c>
      <c r="J38" s="62">
        <f t="shared" si="16"/>
        <v>12.967500000000001</v>
      </c>
      <c r="K38" s="53" t="str">
        <f t="shared" si="17"/>
        <v>0</v>
      </c>
      <c r="L38" s="62">
        <f t="shared" si="18"/>
        <v>174.18278032036613</v>
      </c>
      <c r="M38" s="66" t="str">
        <f t="shared" si="19"/>
        <v>0</v>
      </c>
      <c r="N38" s="69">
        <f t="shared" si="20"/>
        <v>10.600000000000001</v>
      </c>
      <c r="O38" s="70">
        <v>60</v>
      </c>
      <c r="P38" s="3"/>
      <c r="Q38" s="64" t="str">
        <f t="shared" si="0"/>
        <v>1</v>
      </c>
      <c r="R38" s="64">
        <f t="shared" si="1"/>
        <v>1</v>
      </c>
      <c r="S38" s="64" t="str">
        <f t="shared" si="2"/>
        <v>0</v>
      </c>
      <c r="T38" s="64">
        <f t="shared" si="3"/>
        <v>0</v>
      </c>
      <c r="U38" s="64" t="str">
        <f t="shared" si="4"/>
        <v>0</v>
      </c>
      <c r="V38" s="64">
        <f t="shared" si="5"/>
        <v>0</v>
      </c>
      <c r="W38" s="64" t="str">
        <f t="shared" si="6"/>
        <v>0</v>
      </c>
      <c r="X38" s="64">
        <f t="shared" si="7"/>
        <v>0</v>
      </c>
      <c r="Y38" s="64" t="str">
        <f t="shared" si="8"/>
        <v>0</v>
      </c>
      <c r="Z38" s="64">
        <f t="shared" si="9"/>
        <v>0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15.75" customHeight="1">
      <c r="A39" s="65">
        <v>43869</v>
      </c>
      <c r="B39" s="67">
        <f>Parâmetros!K28</f>
        <v>0</v>
      </c>
      <c r="C39" s="85">
        <f>AVERAGE(B637:B660)</f>
        <v>6.333333333333333</v>
      </c>
      <c r="D39" s="89">
        <f t="shared" si="10"/>
        <v>10.133333333333333</v>
      </c>
      <c r="E39" s="53" t="str">
        <f t="shared" si="11"/>
        <v>1</v>
      </c>
      <c r="F39" s="62">
        <f t="shared" si="12"/>
        <v>11.879999999999999</v>
      </c>
      <c r="G39" s="53" t="str">
        <f t="shared" si="13"/>
        <v>0</v>
      </c>
      <c r="H39" s="62">
        <f t="shared" si="14"/>
        <v>12.88000000000001</v>
      </c>
      <c r="I39" s="53" t="str">
        <f t="shared" si="15"/>
        <v>0</v>
      </c>
      <c r="J39" s="62">
        <f t="shared" si="16"/>
        <v>12.506666666666646</v>
      </c>
      <c r="K39" s="53" t="str">
        <f t="shared" si="17"/>
        <v>0</v>
      </c>
      <c r="L39" s="62">
        <f t="shared" si="18"/>
        <v>174.11670480549199</v>
      </c>
      <c r="M39" s="66" t="str">
        <f t="shared" si="19"/>
        <v>0</v>
      </c>
      <c r="N39" s="69">
        <f t="shared" si="20"/>
        <v>10.133333333333333</v>
      </c>
      <c r="O39" s="70">
        <v>60</v>
      </c>
      <c r="P39" s="3"/>
      <c r="Q39" s="64" t="str">
        <f t="shared" si="0"/>
        <v>1</v>
      </c>
      <c r="R39" s="64">
        <f t="shared" si="1"/>
        <v>1</v>
      </c>
      <c r="S39" s="64" t="str">
        <f t="shared" si="2"/>
        <v>0</v>
      </c>
      <c r="T39" s="64">
        <f t="shared" si="3"/>
        <v>0</v>
      </c>
      <c r="U39" s="64" t="str">
        <f t="shared" si="4"/>
        <v>0</v>
      </c>
      <c r="V39" s="64">
        <f t="shared" si="5"/>
        <v>0</v>
      </c>
      <c r="W39" s="64" t="str">
        <f t="shared" si="6"/>
        <v>0</v>
      </c>
      <c r="X39" s="64">
        <f t="shared" si="7"/>
        <v>0</v>
      </c>
      <c r="Y39" s="64" t="str">
        <f t="shared" si="8"/>
        <v>0</v>
      </c>
      <c r="Z39" s="64">
        <f t="shared" si="9"/>
        <v>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15.75" customHeight="1">
      <c r="A40" s="65">
        <v>43870</v>
      </c>
      <c r="B40" s="67">
        <f>Parâmetros!K29</f>
        <v>0</v>
      </c>
      <c r="C40" s="85">
        <f>AVERAGE(B661:B684)</f>
        <v>7.416666666666667</v>
      </c>
      <c r="D40" s="89">
        <f t="shared" si="10"/>
        <v>11.866666666666667</v>
      </c>
      <c r="E40" s="53" t="str">
        <f t="shared" si="11"/>
        <v>1</v>
      </c>
      <c r="F40" s="62">
        <f t="shared" si="12"/>
        <v>13.570000000000004</v>
      </c>
      <c r="G40" s="53" t="str">
        <f t="shared" si="13"/>
        <v>0</v>
      </c>
      <c r="H40" s="62">
        <f t="shared" si="14"/>
        <v>14.569999999999993</v>
      </c>
      <c r="I40" s="53" t="str">
        <f t="shared" si="15"/>
        <v>0</v>
      </c>
      <c r="J40" s="62">
        <f t="shared" si="16"/>
        <v>14.218333333333334</v>
      </c>
      <c r="K40" s="53" t="str">
        <f t="shared" si="17"/>
        <v>0</v>
      </c>
      <c r="L40" s="62">
        <f t="shared" si="18"/>
        <v>174.36212814645307</v>
      </c>
      <c r="M40" s="66" t="str">
        <f t="shared" si="19"/>
        <v>0</v>
      </c>
      <c r="N40" s="69">
        <f t="shared" si="20"/>
        <v>11.866666666666667</v>
      </c>
      <c r="O40" s="70">
        <v>60</v>
      </c>
      <c r="P40" s="3"/>
      <c r="Q40" s="64" t="str">
        <f t="shared" si="0"/>
        <v>1</v>
      </c>
      <c r="R40" s="64">
        <f t="shared" si="1"/>
        <v>1</v>
      </c>
      <c r="S40" s="64" t="str">
        <f t="shared" si="2"/>
        <v>0</v>
      </c>
      <c r="T40" s="64">
        <f t="shared" si="3"/>
        <v>0</v>
      </c>
      <c r="U40" s="64" t="str">
        <f t="shared" si="4"/>
        <v>0</v>
      </c>
      <c r="V40" s="64">
        <f t="shared" si="5"/>
        <v>0</v>
      </c>
      <c r="W40" s="64" t="str">
        <f t="shared" si="6"/>
        <v>0</v>
      </c>
      <c r="X40" s="64">
        <f t="shared" si="7"/>
        <v>0</v>
      </c>
      <c r="Y40" s="64" t="str">
        <f t="shared" si="8"/>
        <v>0</v>
      </c>
      <c r="Z40" s="64">
        <f t="shared" si="9"/>
        <v>0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15.75" customHeight="1">
      <c r="A41" s="65">
        <v>43871</v>
      </c>
      <c r="B41" s="67">
        <f>Parâmetros!K30</f>
        <v>0</v>
      </c>
      <c r="C41" s="85">
        <f>AVERAGE(B685:B708)</f>
        <v>0.95833333333333337</v>
      </c>
      <c r="D41" s="89">
        <f t="shared" si="10"/>
        <v>1.5333333333333334</v>
      </c>
      <c r="E41" s="53" t="str">
        <f t="shared" si="11"/>
        <v>1</v>
      </c>
      <c r="F41" s="62">
        <f t="shared" si="12"/>
        <v>3.4949999999999974</v>
      </c>
      <c r="G41" s="53" t="str">
        <f t="shared" si="13"/>
        <v>0</v>
      </c>
      <c r="H41" s="62">
        <f t="shared" si="14"/>
        <v>4.4950000000000045</v>
      </c>
      <c r="I41" s="53" t="str">
        <f t="shared" si="15"/>
        <v>0</v>
      </c>
      <c r="J41" s="62">
        <f t="shared" si="16"/>
        <v>4.0141666666666538</v>
      </c>
      <c r="K41" s="53" t="str">
        <f t="shared" si="17"/>
        <v>0</v>
      </c>
      <c r="L41" s="62">
        <f t="shared" si="18"/>
        <v>172.89902745995423</v>
      </c>
      <c r="M41" s="66" t="str">
        <f t="shared" si="19"/>
        <v>0</v>
      </c>
      <c r="N41" s="69">
        <f t="shared" si="20"/>
        <v>1.5333333333333334</v>
      </c>
      <c r="O41" s="70">
        <v>60</v>
      </c>
      <c r="P41" s="3"/>
      <c r="Q41" s="64" t="str">
        <f t="shared" si="0"/>
        <v>1</v>
      </c>
      <c r="R41" s="64">
        <f t="shared" si="1"/>
        <v>1</v>
      </c>
      <c r="S41" s="64" t="str">
        <f t="shared" si="2"/>
        <v>0</v>
      </c>
      <c r="T41" s="64">
        <f t="shared" si="3"/>
        <v>0</v>
      </c>
      <c r="U41" s="64" t="str">
        <f t="shared" si="4"/>
        <v>0</v>
      </c>
      <c r="V41" s="64">
        <f t="shared" si="5"/>
        <v>0</v>
      </c>
      <c r="W41" s="64" t="str">
        <f t="shared" si="6"/>
        <v>0</v>
      </c>
      <c r="X41" s="64">
        <f t="shared" si="7"/>
        <v>0</v>
      </c>
      <c r="Y41" s="64" t="str">
        <f t="shared" si="8"/>
        <v>0</v>
      </c>
      <c r="Z41" s="64">
        <f t="shared" si="9"/>
        <v>0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15.75" customHeight="1">
      <c r="A42" s="65">
        <v>43872</v>
      </c>
      <c r="B42" s="67">
        <f>Parâmetros!K31</f>
        <v>0</v>
      </c>
      <c r="C42" s="85">
        <f>AVERAGE(B709:B732)</f>
        <v>0</v>
      </c>
      <c r="D42" s="89">
        <f t="shared" si="10"/>
        <v>0</v>
      </c>
      <c r="E42" s="53" t="str">
        <f t="shared" si="11"/>
        <v>1</v>
      </c>
      <c r="F42" s="62">
        <f t="shared" si="12"/>
        <v>2</v>
      </c>
      <c r="G42" s="53" t="str">
        <f t="shared" si="13"/>
        <v>0</v>
      </c>
      <c r="H42" s="62">
        <f t="shared" si="14"/>
        <v>3</v>
      </c>
      <c r="I42" s="53" t="str">
        <f t="shared" si="15"/>
        <v>0</v>
      </c>
      <c r="J42" s="62">
        <f t="shared" si="16"/>
        <v>2.5</v>
      </c>
      <c r="K42" s="53" t="str">
        <f t="shared" si="17"/>
        <v>0</v>
      </c>
      <c r="L42" s="62">
        <f t="shared" si="18"/>
        <v>172.68192219679634</v>
      </c>
      <c r="M42" s="66" t="str">
        <f t="shared" si="19"/>
        <v>0</v>
      </c>
      <c r="N42" s="69">
        <f t="shared" si="20"/>
        <v>0</v>
      </c>
      <c r="O42" s="70">
        <v>60</v>
      </c>
      <c r="P42" s="3"/>
      <c r="Q42" s="64" t="str">
        <f t="shared" si="0"/>
        <v>1</v>
      </c>
      <c r="R42" s="64">
        <f t="shared" si="1"/>
        <v>1</v>
      </c>
      <c r="S42" s="64" t="str">
        <f t="shared" si="2"/>
        <v>0</v>
      </c>
      <c r="T42" s="64">
        <f t="shared" si="3"/>
        <v>0</v>
      </c>
      <c r="U42" s="64" t="str">
        <f t="shared" si="4"/>
        <v>0</v>
      </c>
      <c r="V42" s="64">
        <f t="shared" si="5"/>
        <v>0</v>
      </c>
      <c r="W42" s="64" t="str">
        <f t="shared" si="6"/>
        <v>0</v>
      </c>
      <c r="X42" s="64">
        <f t="shared" si="7"/>
        <v>0</v>
      </c>
      <c r="Y42" s="64" t="str">
        <f t="shared" si="8"/>
        <v>0</v>
      </c>
      <c r="Z42" s="64">
        <f t="shared" si="9"/>
        <v>0</v>
      </c>
      <c r="AA42" s="3"/>
      <c r="AB42" s="97" t="s">
        <v>281</v>
      </c>
      <c r="AC42" s="98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15.75" customHeight="1">
      <c r="A43" s="72">
        <v>43873</v>
      </c>
      <c r="B43" s="67">
        <f>Parâmetros!K32</f>
        <v>0</v>
      </c>
      <c r="C43" s="91">
        <f>AVERAGE(B733:B756)</f>
        <v>0</v>
      </c>
      <c r="D43" s="92">
        <f t="shared" si="10"/>
        <v>0</v>
      </c>
      <c r="E43" s="80" t="str">
        <f t="shared" si="11"/>
        <v>1</v>
      </c>
      <c r="F43" s="93">
        <f t="shared" si="12"/>
        <v>2</v>
      </c>
      <c r="G43" s="80" t="str">
        <f t="shared" si="13"/>
        <v>0</v>
      </c>
      <c r="H43" s="93">
        <f t="shared" si="14"/>
        <v>3</v>
      </c>
      <c r="I43" s="80" t="str">
        <f t="shared" si="15"/>
        <v>0</v>
      </c>
      <c r="J43" s="93">
        <f t="shared" si="16"/>
        <v>2.5</v>
      </c>
      <c r="K43" s="80" t="str">
        <f t="shared" si="17"/>
        <v>0</v>
      </c>
      <c r="L43" s="93">
        <f t="shared" si="18"/>
        <v>172.68192219679634</v>
      </c>
      <c r="M43" s="79" t="str">
        <f t="shared" si="19"/>
        <v>0</v>
      </c>
      <c r="N43" s="84">
        <f t="shared" si="20"/>
        <v>0</v>
      </c>
      <c r="O43" s="70">
        <v>60</v>
      </c>
      <c r="P43" s="3"/>
      <c r="Q43" s="64" t="str">
        <f t="shared" si="0"/>
        <v>1</v>
      </c>
      <c r="R43" s="64">
        <f t="shared" si="1"/>
        <v>1</v>
      </c>
      <c r="S43" s="64" t="str">
        <f t="shared" si="2"/>
        <v>0</v>
      </c>
      <c r="T43" s="64">
        <f t="shared" si="3"/>
        <v>0</v>
      </c>
      <c r="U43" s="64" t="str">
        <f t="shared" si="4"/>
        <v>0</v>
      </c>
      <c r="V43" s="64">
        <f t="shared" si="5"/>
        <v>0</v>
      </c>
      <c r="W43" s="64" t="str">
        <f t="shared" si="6"/>
        <v>0</v>
      </c>
      <c r="X43" s="64">
        <f t="shared" si="7"/>
        <v>0</v>
      </c>
      <c r="Y43" s="64" t="str">
        <f t="shared" si="8"/>
        <v>0</v>
      </c>
      <c r="Z43" s="64">
        <f t="shared" si="9"/>
        <v>0</v>
      </c>
      <c r="AA43" s="3"/>
      <c r="AB43" s="99" t="s">
        <v>282</v>
      </c>
      <c r="AC43" s="100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15.75" customHeight="1">
      <c r="A44" s="101"/>
      <c r="B44" s="67">
        <f>Parâmetros!K33</f>
        <v>0</v>
      </c>
      <c r="C44" s="85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3"/>
      <c r="O44" s="3"/>
      <c r="P44" s="3"/>
      <c r="Q44" s="53"/>
      <c r="R44" s="64"/>
      <c r="S44" s="64"/>
      <c r="T44" s="64"/>
      <c r="U44" s="64"/>
      <c r="V44" s="64"/>
      <c r="W44" s="64"/>
      <c r="X44" s="64"/>
      <c r="Y44" s="64"/>
      <c r="Z44" s="64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15.75" customHeight="1">
      <c r="A45" s="43"/>
      <c r="B45" s="67">
        <f>Parâmetros!K34</f>
        <v>0</v>
      </c>
      <c r="C45" s="85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15.75" customHeight="1">
      <c r="A46" s="12"/>
      <c r="B46" s="67">
        <f>Parâmetros!K35</f>
        <v>0</v>
      </c>
      <c r="C46" s="85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64"/>
      <c r="R46" s="64">
        <f>SUM(R13:R43)</f>
        <v>31</v>
      </c>
      <c r="S46" s="53"/>
      <c r="T46" s="64">
        <f>SUM(T13:T43)</f>
        <v>0</v>
      </c>
      <c r="U46" s="3"/>
      <c r="V46" s="64">
        <f>SUM(V13:V43)</f>
        <v>0</v>
      </c>
      <c r="W46" s="3"/>
      <c r="X46" s="64">
        <f>SUM(X13:X43)</f>
        <v>0</v>
      </c>
      <c r="Y46" s="3"/>
      <c r="Z46" s="64">
        <f>SUM(Z13:Z43)</f>
        <v>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15.75" customHeight="1">
      <c r="A47" s="12"/>
      <c r="B47" s="67">
        <f>Parâmetros!K36</f>
        <v>0</v>
      </c>
      <c r="C47" s="85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15.75" customHeight="1">
      <c r="A48" s="12"/>
      <c r="B48" s="67">
        <f>Parâmetros!K37</f>
        <v>6</v>
      </c>
      <c r="C48" s="8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15.75" customHeight="1">
      <c r="A49" s="12"/>
      <c r="B49" s="67">
        <f>Parâmetros!K38</f>
        <v>0</v>
      </c>
      <c r="C49" s="85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15.75" customHeight="1">
      <c r="A50" s="12"/>
      <c r="B50" s="67">
        <f>Parâmetros!K39</f>
        <v>0</v>
      </c>
      <c r="C50" s="85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15.75" customHeight="1">
      <c r="A51" s="12"/>
      <c r="B51" s="67">
        <f>Parâmetros!K40</f>
        <v>0</v>
      </c>
      <c r="C51" s="85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15.75" customHeight="1">
      <c r="A52" s="12"/>
      <c r="B52" s="67">
        <f>Parâmetros!K41</f>
        <v>0</v>
      </c>
      <c r="C52" s="85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15.75" customHeight="1">
      <c r="A53" s="12"/>
      <c r="B53" s="67">
        <f>Parâmetros!K42</f>
        <v>0</v>
      </c>
      <c r="C53" s="85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15.75" customHeight="1">
      <c r="A54" s="12"/>
      <c r="B54" s="67">
        <f>Parâmetros!K43</f>
        <v>0</v>
      </c>
      <c r="C54" s="85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15.75" customHeight="1">
      <c r="A55" s="12"/>
      <c r="B55" s="67">
        <f>Parâmetros!K44</f>
        <v>0</v>
      </c>
      <c r="C55" s="8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15.75" customHeight="1">
      <c r="A56" s="12"/>
      <c r="B56" s="67">
        <f>Parâmetros!K45</f>
        <v>2</v>
      </c>
      <c r="C56" s="8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15.75" customHeight="1">
      <c r="A57" s="12"/>
      <c r="B57" s="67">
        <f>Parâmetros!K46</f>
        <v>1</v>
      </c>
      <c r="C57" s="8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15.75" customHeight="1">
      <c r="A58" s="12"/>
      <c r="B58" s="67">
        <f>Parâmetros!K47</f>
        <v>2</v>
      </c>
      <c r="C58" s="8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15.75" customHeight="1">
      <c r="A59" s="12"/>
      <c r="B59" s="67">
        <f>Parâmetros!K48</f>
        <v>3</v>
      </c>
      <c r="C59" s="8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15.75" customHeight="1">
      <c r="A60" s="12"/>
      <c r="B60" s="67">
        <f>Parâmetros!K49</f>
        <v>0</v>
      </c>
      <c r="C60" s="8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15.75" customHeight="1">
      <c r="A61" s="12"/>
      <c r="B61" s="67">
        <f>Parâmetros!K50</f>
        <v>0</v>
      </c>
      <c r="C61" s="8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15.75" customHeight="1">
      <c r="A62" s="12"/>
      <c r="B62" s="67">
        <f>Parâmetros!K51</f>
        <v>0</v>
      </c>
      <c r="C62" s="8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15.75" customHeight="1">
      <c r="A63" s="12"/>
      <c r="B63" s="67">
        <f>Parâmetros!K52</f>
        <v>0</v>
      </c>
      <c r="C63" s="8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15.75" customHeight="1">
      <c r="A64" s="12"/>
      <c r="B64" s="67">
        <f>Parâmetros!K53</f>
        <v>0</v>
      </c>
      <c r="C64" s="8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15.75" customHeight="1">
      <c r="A65" s="12"/>
      <c r="B65" s="67">
        <f>Parâmetros!K54</f>
        <v>0</v>
      </c>
      <c r="C65" s="8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15.75" customHeight="1">
      <c r="A66" s="12"/>
      <c r="B66" s="67">
        <f>Parâmetros!K55</f>
        <v>0</v>
      </c>
      <c r="C66" s="8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15.75" customHeight="1">
      <c r="A67" s="12"/>
      <c r="B67" s="67">
        <f>Parâmetros!K56</f>
        <v>0</v>
      </c>
      <c r="C67" s="8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15.75" customHeight="1">
      <c r="A68" s="12"/>
      <c r="B68" s="67">
        <f>Parâmetros!K57</f>
        <v>0</v>
      </c>
      <c r="C68" s="8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15.75" customHeight="1">
      <c r="A69" s="12"/>
      <c r="B69" s="67">
        <f>Parâmetros!K58</f>
        <v>1</v>
      </c>
      <c r="C69" s="8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15.75" customHeight="1">
      <c r="A70" s="12"/>
      <c r="B70" s="67">
        <f>Parâmetros!K59</f>
        <v>0</v>
      </c>
      <c r="C70" s="8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15.75" customHeight="1">
      <c r="A71" s="12"/>
      <c r="B71" s="67">
        <f>Parâmetros!K60</f>
        <v>14</v>
      </c>
      <c r="C71" s="8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15.75" customHeight="1">
      <c r="A72" s="12"/>
      <c r="B72" s="67">
        <f>Parâmetros!K61</f>
        <v>0</v>
      </c>
      <c r="C72" s="8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15.75" customHeight="1">
      <c r="A73" s="12"/>
      <c r="B73" s="67">
        <f>Parâmetros!K62</f>
        <v>0</v>
      </c>
      <c r="C73" s="8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15.75" customHeight="1">
      <c r="A74" s="12"/>
      <c r="B74" s="67">
        <f>Parâmetros!K63</f>
        <v>0</v>
      </c>
      <c r="C74" s="8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15.75" customHeight="1">
      <c r="A75" s="12"/>
      <c r="B75" s="67">
        <f>Parâmetros!K64</f>
        <v>0</v>
      </c>
      <c r="C75" s="8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15.75" customHeight="1">
      <c r="A76" s="12"/>
      <c r="B76" s="67">
        <f>Parâmetros!K65</f>
        <v>0</v>
      </c>
      <c r="C76" s="8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15.75" customHeight="1">
      <c r="A77" s="101"/>
      <c r="B77" s="67">
        <f>Parâmetros!K66</f>
        <v>0</v>
      </c>
      <c r="C77" s="8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15.75" customHeight="1">
      <c r="A78" s="101"/>
      <c r="B78" s="67">
        <f>Parâmetros!K67</f>
        <v>0</v>
      </c>
      <c r="C78" s="8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15.75" customHeight="1">
      <c r="A79" s="101"/>
      <c r="B79" s="67">
        <f>Parâmetros!K68</f>
        <v>0</v>
      </c>
      <c r="C79" s="8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15.75" customHeight="1">
      <c r="A80" s="101"/>
      <c r="B80" s="67">
        <f>Parâmetros!K69</f>
        <v>0</v>
      </c>
      <c r="C80" s="8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15.75" customHeight="1">
      <c r="A81" s="101"/>
      <c r="B81" s="67">
        <f>Parâmetros!K70</f>
        <v>0</v>
      </c>
      <c r="C81" s="8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15.75" customHeight="1">
      <c r="A82" s="101"/>
      <c r="B82" s="67">
        <f>Parâmetros!K71</f>
        <v>0</v>
      </c>
      <c r="C82" s="8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15.75" customHeight="1">
      <c r="A83" s="101"/>
      <c r="B83" s="67">
        <f>Parâmetros!K72</f>
        <v>0</v>
      </c>
      <c r="C83" s="8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15.75" customHeight="1">
      <c r="A84" s="101"/>
      <c r="B84" s="67">
        <f>Parâmetros!K73</f>
        <v>0</v>
      </c>
      <c r="C84" s="8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15.75" customHeight="1">
      <c r="A85" s="101"/>
      <c r="B85" s="67">
        <f>Parâmetros!K74</f>
        <v>0</v>
      </c>
      <c r="C85" s="8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15.75" customHeight="1">
      <c r="A86" s="101"/>
      <c r="B86" s="67">
        <f>Parâmetros!K75</f>
        <v>0</v>
      </c>
      <c r="C86" s="8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15.75" customHeight="1">
      <c r="A87" s="101"/>
      <c r="B87" s="67">
        <f>Parâmetros!K76</f>
        <v>0</v>
      </c>
      <c r="C87" s="8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15.75" customHeight="1">
      <c r="A88" s="101"/>
      <c r="B88" s="67">
        <f>Parâmetros!K77</f>
        <v>0</v>
      </c>
      <c r="C88" s="8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15.75" customHeight="1">
      <c r="A89" s="101"/>
      <c r="B89" s="67">
        <f>Parâmetros!K78</f>
        <v>0</v>
      </c>
      <c r="C89" s="8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15.75" customHeight="1">
      <c r="A90" s="101"/>
      <c r="B90" s="67">
        <f>Parâmetros!K79</f>
        <v>0</v>
      </c>
      <c r="C90" s="8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15.75" customHeight="1">
      <c r="A91" s="101"/>
      <c r="B91" s="67">
        <f>Parâmetros!K80</f>
        <v>0</v>
      </c>
      <c r="C91" s="8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15.75" customHeight="1">
      <c r="A92" s="101"/>
      <c r="B92" s="67">
        <f>Parâmetros!K81</f>
        <v>0</v>
      </c>
      <c r="C92" s="8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15.75" customHeight="1">
      <c r="A93" s="101"/>
      <c r="B93" s="67">
        <f>Parâmetros!K82</f>
        <v>0</v>
      </c>
      <c r="C93" s="8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15.75" customHeight="1">
      <c r="A94" s="101"/>
      <c r="B94" s="67">
        <f>Parâmetros!K83</f>
        <v>0</v>
      </c>
      <c r="C94" s="85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15.75" customHeight="1">
      <c r="A95" s="101"/>
      <c r="B95" s="67">
        <f>Parâmetros!K84</f>
        <v>0</v>
      </c>
      <c r="C95" s="85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15.75" customHeight="1">
      <c r="A96" s="101"/>
      <c r="B96" s="67">
        <f>Parâmetros!K85</f>
        <v>0</v>
      </c>
      <c r="C96" s="8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15.75" customHeight="1">
      <c r="A97" s="101"/>
      <c r="B97" s="67">
        <f>Parâmetros!K86</f>
        <v>0</v>
      </c>
      <c r="C97" s="85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15.75" customHeight="1">
      <c r="A98" s="101"/>
      <c r="B98" s="67">
        <f>Parâmetros!K87</f>
        <v>0</v>
      </c>
      <c r="C98" s="85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15.75" customHeight="1">
      <c r="A99" s="101"/>
      <c r="B99" s="67">
        <f>Parâmetros!K88</f>
        <v>0</v>
      </c>
      <c r="C99" s="85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15.75" customHeight="1">
      <c r="A100" s="101"/>
      <c r="B100" s="67">
        <f>Parâmetros!K89</f>
        <v>0</v>
      </c>
      <c r="C100" s="85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15.75" customHeight="1">
      <c r="A101" s="101"/>
      <c r="B101" s="67">
        <f>Parâmetros!K90</f>
        <v>0</v>
      </c>
      <c r="C101" s="85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15.75" customHeight="1">
      <c r="A102" s="101"/>
      <c r="B102" s="67">
        <f>Parâmetros!K91</f>
        <v>0</v>
      </c>
      <c r="C102" s="85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15.75" customHeight="1">
      <c r="A103" s="101"/>
      <c r="B103" s="67">
        <f>Parâmetros!K92</f>
        <v>0</v>
      </c>
      <c r="C103" s="85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15.75" customHeight="1">
      <c r="A104" s="101"/>
      <c r="B104" s="67">
        <f>Parâmetros!K93</f>
        <v>0</v>
      </c>
      <c r="C104" s="85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15.75" customHeight="1">
      <c r="A105" s="101"/>
      <c r="B105" s="67">
        <f>Parâmetros!K94</f>
        <v>0</v>
      </c>
      <c r="C105" s="85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15.75" customHeight="1">
      <c r="A106" s="101"/>
      <c r="B106" s="67">
        <f>Parâmetros!K95</f>
        <v>0</v>
      </c>
      <c r="C106" s="5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15.75" customHeight="1">
      <c r="A107" s="101"/>
      <c r="B107" s="67">
        <f>Parâmetros!K96</f>
        <v>0</v>
      </c>
      <c r="C107" s="5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15.75" customHeight="1">
      <c r="A108" s="101"/>
      <c r="B108" s="67">
        <f>Parâmetros!K97</f>
        <v>0</v>
      </c>
      <c r="C108" s="5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15.75" customHeight="1">
      <c r="A109" s="101"/>
      <c r="B109" s="67">
        <f>Parâmetros!K98</f>
        <v>0</v>
      </c>
      <c r="C109" s="5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15.75" customHeight="1">
      <c r="A110" s="101"/>
      <c r="B110" s="67">
        <f>Parâmetros!K99</f>
        <v>0</v>
      </c>
      <c r="C110" s="5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15.75" customHeight="1">
      <c r="A111" s="101"/>
      <c r="B111" s="67">
        <f>Parâmetros!K100</f>
        <v>0</v>
      </c>
      <c r="C111" s="5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15.75" customHeight="1">
      <c r="A112" s="101"/>
      <c r="B112" s="67">
        <f>Parâmetros!K101</f>
        <v>0</v>
      </c>
      <c r="C112" s="5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15.75" customHeight="1">
      <c r="A113" s="101"/>
      <c r="B113" s="67">
        <f>Parâmetros!K102</f>
        <v>0</v>
      </c>
      <c r="C113" s="5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15.75" customHeight="1">
      <c r="A114" s="101"/>
      <c r="B114" s="67">
        <f>Parâmetros!K103</f>
        <v>0</v>
      </c>
      <c r="C114" s="5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15.75" customHeight="1">
      <c r="A115" s="101"/>
      <c r="B115" s="67">
        <f>Parâmetros!K104</f>
        <v>0</v>
      </c>
      <c r="C115" s="5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15.75" customHeight="1">
      <c r="A116" s="101"/>
      <c r="B116" s="67">
        <f>Parâmetros!K105</f>
        <v>0</v>
      </c>
      <c r="C116" s="5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15.75" customHeight="1">
      <c r="A117" s="101"/>
      <c r="B117" s="67">
        <f>Parâmetros!K106</f>
        <v>0</v>
      </c>
      <c r="C117" s="5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15.75" customHeight="1">
      <c r="A118" s="101"/>
      <c r="B118" s="67">
        <f>Parâmetros!K107</f>
        <v>0</v>
      </c>
      <c r="C118" s="104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15.75" customHeight="1">
      <c r="A119" s="101"/>
      <c r="B119" s="67">
        <f>Parâmetros!K108</f>
        <v>0</v>
      </c>
      <c r="C119" s="5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15.75" customHeight="1">
      <c r="A120" s="101"/>
      <c r="B120" s="67">
        <f>Parâmetros!K109</f>
        <v>0</v>
      </c>
      <c r="C120" s="5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15.75" customHeight="1">
      <c r="A121" s="101"/>
      <c r="B121" s="67">
        <f>Parâmetros!K110</f>
        <v>0</v>
      </c>
      <c r="C121" s="5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15.75" customHeight="1">
      <c r="A122" s="101"/>
      <c r="B122" s="67">
        <f>Parâmetros!K111</f>
        <v>0</v>
      </c>
      <c r="C122" s="5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15.75" customHeight="1">
      <c r="A123" s="101"/>
      <c r="B123" s="67">
        <f>Parâmetros!K112</f>
        <v>0</v>
      </c>
      <c r="C123" s="5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15.75" customHeight="1">
      <c r="A124" s="101"/>
      <c r="B124" s="67">
        <f>Parâmetros!K113</f>
        <v>0</v>
      </c>
      <c r="C124" s="5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15.75" customHeight="1">
      <c r="A125" s="101"/>
      <c r="B125" s="67">
        <f>Parâmetros!K114</f>
        <v>0</v>
      </c>
      <c r="C125" s="5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15.75" customHeight="1">
      <c r="A126" s="101"/>
      <c r="B126" s="67">
        <f>Parâmetros!K115</f>
        <v>0</v>
      </c>
      <c r="C126" s="5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15.75" customHeight="1">
      <c r="A127" s="101"/>
      <c r="B127" s="67">
        <f>Parâmetros!K116</f>
        <v>0</v>
      </c>
      <c r="C127" s="5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15.75" customHeight="1">
      <c r="A128" s="101"/>
      <c r="B128" s="67">
        <f>Parâmetros!K117</f>
        <v>0</v>
      </c>
      <c r="C128" s="5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15.75" customHeight="1">
      <c r="A129" s="101"/>
      <c r="B129" s="67">
        <f>Parâmetros!K118</f>
        <v>0</v>
      </c>
      <c r="C129" s="5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15.75" customHeight="1">
      <c r="A130" s="101"/>
      <c r="B130" s="67">
        <f>Parâmetros!K119</f>
        <v>0</v>
      </c>
      <c r="C130" s="5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15.75" customHeight="1">
      <c r="A131" s="101"/>
      <c r="B131" s="67">
        <f>Parâmetros!K120</f>
        <v>0</v>
      </c>
      <c r="C131" s="5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15.75" customHeight="1">
      <c r="A132" s="101"/>
      <c r="B132" s="67">
        <f>Parâmetros!K121</f>
        <v>0</v>
      </c>
      <c r="C132" s="5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15.75" customHeight="1">
      <c r="A133" s="101"/>
      <c r="B133" s="67">
        <f>Parâmetros!K122</f>
        <v>0</v>
      </c>
      <c r="C133" s="5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15.75" customHeight="1">
      <c r="A134" s="101"/>
      <c r="B134" s="67">
        <f>Parâmetros!K123</f>
        <v>0</v>
      </c>
      <c r="C134" s="5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15.75" customHeight="1">
      <c r="A135" s="101"/>
      <c r="B135" s="67">
        <f>Parâmetros!K124</f>
        <v>0</v>
      </c>
      <c r="C135" s="5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15.75" customHeight="1">
      <c r="A136" s="101"/>
      <c r="B136" s="67">
        <f>Parâmetros!K125</f>
        <v>0</v>
      </c>
      <c r="C136" s="5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15.75" customHeight="1">
      <c r="A137" s="101"/>
      <c r="B137" s="67">
        <f>Parâmetros!K126</f>
        <v>0</v>
      </c>
      <c r="C137" s="5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15.75" customHeight="1">
      <c r="A138" s="101"/>
      <c r="B138" s="67">
        <f>Parâmetros!K127</f>
        <v>0</v>
      </c>
      <c r="C138" s="5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15.75" customHeight="1">
      <c r="A139" s="101"/>
      <c r="B139" s="67">
        <f>Parâmetros!K128</f>
        <v>0</v>
      </c>
      <c r="C139" s="5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15.75" customHeight="1">
      <c r="A140" s="101"/>
      <c r="B140" s="67">
        <f>Parâmetros!K129</f>
        <v>0</v>
      </c>
      <c r="C140" s="5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15.75" customHeight="1">
      <c r="A141" s="101"/>
      <c r="B141" s="67">
        <f>Parâmetros!K130</f>
        <v>0</v>
      </c>
      <c r="C141" s="5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15.75" customHeight="1">
      <c r="A142" s="101"/>
      <c r="B142" s="67">
        <f>Parâmetros!K131</f>
        <v>0</v>
      </c>
      <c r="C142" s="5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15.75" customHeight="1">
      <c r="A143" s="101"/>
      <c r="B143" s="67">
        <f>Parâmetros!K132</f>
        <v>0</v>
      </c>
      <c r="C143" s="5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15.75" customHeight="1">
      <c r="A144" s="101"/>
      <c r="B144" s="67">
        <f>Parâmetros!K133</f>
        <v>0</v>
      </c>
      <c r="C144" s="5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15.75" customHeight="1">
      <c r="A145" s="101"/>
      <c r="B145" s="67">
        <f>Parâmetros!K134</f>
        <v>0</v>
      </c>
      <c r="C145" s="5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15.75" customHeight="1">
      <c r="A146" s="101"/>
      <c r="B146" s="67">
        <f>Parâmetros!K135</f>
        <v>0</v>
      </c>
      <c r="C146" s="5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15.75" customHeight="1">
      <c r="A147" s="101"/>
      <c r="B147" s="67">
        <f>Parâmetros!K136</f>
        <v>0</v>
      </c>
      <c r="C147" s="5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15.75" customHeight="1">
      <c r="A148" s="101"/>
      <c r="B148" s="67">
        <f>Parâmetros!K137</f>
        <v>0</v>
      </c>
      <c r="C148" s="5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15.75" customHeight="1">
      <c r="A149" s="101"/>
      <c r="B149" s="67">
        <f>Parâmetros!K138</f>
        <v>0</v>
      </c>
      <c r="C149" s="5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15.75" customHeight="1">
      <c r="A150" s="101"/>
      <c r="B150" s="67">
        <f>Parâmetros!K139</f>
        <v>0</v>
      </c>
      <c r="C150" s="5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15.75" customHeight="1">
      <c r="A151" s="101"/>
      <c r="B151" s="67">
        <f>Parâmetros!K140</f>
        <v>0</v>
      </c>
      <c r="C151" s="5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15.75" customHeight="1">
      <c r="A152" s="101"/>
      <c r="B152" s="67">
        <f>Parâmetros!K141</f>
        <v>0</v>
      </c>
      <c r="C152" s="5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15.75" customHeight="1">
      <c r="A153" s="101"/>
      <c r="B153" s="67">
        <f>Parâmetros!K142</f>
        <v>0</v>
      </c>
      <c r="C153" s="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15.75" customHeight="1">
      <c r="A154" s="101"/>
      <c r="B154" s="67">
        <f>Parâmetros!K143</f>
        <v>0</v>
      </c>
      <c r="C154" s="5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15.75" customHeight="1">
      <c r="A155" s="101"/>
      <c r="B155" s="67">
        <f>Parâmetros!K144</f>
        <v>0</v>
      </c>
      <c r="C155" s="5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15.75" customHeight="1">
      <c r="A156" s="101"/>
      <c r="B156" s="67">
        <f>Parâmetros!K145</f>
        <v>0</v>
      </c>
      <c r="C156" s="5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15.75" customHeight="1">
      <c r="A157" s="101"/>
      <c r="B157" s="67">
        <f>Parâmetros!K146</f>
        <v>0</v>
      </c>
      <c r="C157" s="5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15.75" customHeight="1">
      <c r="A158" s="101"/>
      <c r="B158" s="67">
        <f>Parâmetros!K147</f>
        <v>0</v>
      </c>
      <c r="C158" s="5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15.75" customHeight="1">
      <c r="A159" s="101"/>
      <c r="B159" s="67">
        <f>Parâmetros!K148</f>
        <v>0</v>
      </c>
      <c r="C159" s="5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15.75" customHeight="1">
      <c r="A160" s="101"/>
      <c r="B160" s="67">
        <f>Parâmetros!K149</f>
        <v>0</v>
      </c>
      <c r="C160" s="5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15.75" customHeight="1">
      <c r="A161" s="101"/>
      <c r="B161" s="67">
        <f>Parâmetros!K150</f>
        <v>0</v>
      </c>
      <c r="C161" s="5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15.75" customHeight="1">
      <c r="A162" s="101"/>
      <c r="B162" s="67">
        <f>Parâmetros!K151</f>
        <v>0</v>
      </c>
      <c r="C162" s="5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15.75" customHeight="1">
      <c r="A163" s="101"/>
      <c r="B163" s="67">
        <f>Parâmetros!K152</f>
        <v>0</v>
      </c>
      <c r="C163" s="5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15.75" customHeight="1">
      <c r="A164" s="101"/>
      <c r="B164" s="67">
        <f>Parâmetros!K153</f>
        <v>0</v>
      </c>
      <c r="C164" s="5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15.75" customHeight="1">
      <c r="A165" s="101"/>
      <c r="B165" s="67">
        <f>Parâmetros!K154</f>
        <v>0</v>
      </c>
      <c r="C165" s="5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15.75" customHeight="1">
      <c r="A166" s="101"/>
      <c r="B166" s="67">
        <f>Parâmetros!K155</f>
        <v>0</v>
      </c>
      <c r="C166" s="5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15.75" customHeight="1">
      <c r="A167" s="101"/>
      <c r="B167" s="67">
        <f>Parâmetros!K156</f>
        <v>0</v>
      </c>
      <c r="C167" s="5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15.75" customHeight="1">
      <c r="A168" s="101"/>
      <c r="B168" s="67">
        <f>Parâmetros!K157</f>
        <v>0</v>
      </c>
      <c r="C168" s="5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15.75" customHeight="1">
      <c r="A169" s="101"/>
      <c r="B169" s="67">
        <f>Parâmetros!K158</f>
        <v>0</v>
      </c>
      <c r="C169" s="5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15.75" customHeight="1">
      <c r="A170" s="101"/>
      <c r="B170" s="67">
        <f>Parâmetros!K159</f>
        <v>0</v>
      </c>
      <c r="C170" s="5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15.75" customHeight="1">
      <c r="A171" s="101"/>
      <c r="B171" s="67">
        <f>Parâmetros!K160</f>
        <v>0</v>
      </c>
      <c r="C171" s="5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15.75" customHeight="1">
      <c r="A172" s="101"/>
      <c r="B172" s="67">
        <f>Parâmetros!K161</f>
        <v>0</v>
      </c>
      <c r="C172" s="5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15.75" customHeight="1">
      <c r="A173" s="101"/>
      <c r="B173" s="67">
        <f>Parâmetros!K162</f>
        <v>0</v>
      </c>
      <c r="C173" s="5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15.75" customHeight="1">
      <c r="A174" s="101"/>
      <c r="B174" s="67">
        <f>Parâmetros!K163</f>
        <v>0</v>
      </c>
      <c r="C174" s="5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15.75" customHeight="1">
      <c r="A175" s="101"/>
      <c r="B175" s="67">
        <f>Parâmetros!K164</f>
        <v>0</v>
      </c>
      <c r="C175" s="5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15.75" customHeight="1">
      <c r="A176" s="101"/>
      <c r="B176" s="67">
        <f>Parâmetros!K165</f>
        <v>0</v>
      </c>
      <c r="C176" s="5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15.75" customHeight="1">
      <c r="A177" s="101"/>
      <c r="B177" s="67">
        <f>Parâmetros!K166</f>
        <v>0</v>
      </c>
      <c r="C177" s="5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15.75" customHeight="1">
      <c r="A178" s="101"/>
      <c r="B178" s="67">
        <f>Parâmetros!K167</f>
        <v>0</v>
      </c>
      <c r="C178" s="5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15.75" customHeight="1">
      <c r="A179" s="101"/>
      <c r="B179" s="67">
        <f>Parâmetros!K168</f>
        <v>0</v>
      </c>
      <c r="C179" s="5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15.75" customHeight="1">
      <c r="A180" s="101"/>
      <c r="B180" s="67">
        <f>Parâmetros!K169</f>
        <v>0</v>
      </c>
      <c r="C180" s="5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15.75" customHeight="1">
      <c r="A181" s="101"/>
      <c r="B181" s="67">
        <f>Parâmetros!K170</f>
        <v>0</v>
      </c>
      <c r="C181" s="5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15.75" customHeight="1">
      <c r="A182" s="101"/>
      <c r="B182" s="67">
        <f>Parâmetros!K171</f>
        <v>0</v>
      </c>
      <c r="C182" s="5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15.75" customHeight="1">
      <c r="A183" s="101"/>
      <c r="B183" s="67">
        <f>Parâmetros!K172</f>
        <v>0</v>
      </c>
      <c r="C183" s="5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15.75" customHeight="1">
      <c r="A184" s="101"/>
      <c r="B184" s="67">
        <f>Parâmetros!K173</f>
        <v>0</v>
      </c>
      <c r="C184" s="5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15.75" customHeight="1">
      <c r="A185" s="101"/>
      <c r="B185" s="67">
        <f>Parâmetros!K174</f>
        <v>0</v>
      </c>
      <c r="C185" s="5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15.75" customHeight="1">
      <c r="A186" s="101"/>
      <c r="B186" s="67">
        <f>Parâmetros!K175</f>
        <v>0</v>
      </c>
      <c r="C186" s="5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15.75" customHeight="1">
      <c r="A187" s="101"/>
      <c r="B187" s="67">
        <f>Parâmetros!K176</f>
        <v>0</v>
      </c>
      <c r="C187" s="5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15.75" customHeight="1">
      <c r="A188" s="101"/>
      <c r="B188" s="67">
        <f>Parâmetros!K177</f>
        <v>0</v>
      </c>
      <c r="C188" s="5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15.75" customHeight="1">
      <c r="A189" s="101"/>
      <c r="B189" s="67">
        <f>Parâmetros!K178</f>
        <v>0</v>
      </c>
      <c r="C189" s="5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15.75" customHeight="1">
      <c r="A190" s="101"/>
      <c r="B190" s="67">
        <f>Parâmetros!K179</f>
        <v>0</v>
      </c>
      <c r="C190" s="5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15.75" customHeight="1">
      <c r="A191" s="101"/>
      <c r="B191" s="67">
        <f>Parâmetros!K180</f>
        <v>0</v>
      </c>
      <c r="C191" s="5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15.75" customHeight="1">
      <c r="A192" s="101"/>
      <c r="B192" s="67">
        <f>Parâmetros!K181</f>
        <v>0</v>
      </c>
      <c r="C192" s="5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15.75" customHeight="1">
      <c r="A193" s="101"/>
      <c r="B193" s="67">
        <f>Parâmetros!K182</f>
        <v>0</v>
      </c>
      <c r="C193" s="5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15.75" customHeight="1">
      <c r="A194" s="101"/>
      <c r="B194" s="67">
        <f>Parâmetros!K183</f>
        <v>0</v>
      </c>
      <c r="C194" s="5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15.75" customHeight="1">
      <c r="A195" s="101"/>
      <c r="B195" s="67">
        <f>Parâmetros!K184</f>
        <v>0</v>
      </c>
      <c r="C195" s="5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15.75" customHeight="1">
      <c r="A196" s="101"/>
      <c r="B196" s="67">
        <f>Parâmetros!K185</f>
        <v>0</v>
      </c>
      <c r="C196" s="5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15.75" customHeight="1">
      <c r="A197" s="101"/>
      <c r="B197" s="67">
        <f>Parâmetros!K186</f>
        <v>0</v>
      </c>
      <c r="C197" s="5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15.75" customHeight="1">
      <c r="A198" s="101"/>
      <c r="B198" s="67">
        <f>Parâmetros!K187</f>
        <v>0</v>
      </c>
      <c r="C198" s="5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15.75" customHeight="1">
      <c r="A199" s="101"/>
      <c r="B199" s="67">
        <f>Parâmetros!K188</f>
        <v>0</v>
      </c>
      <c r="C199" s="5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15.75" customHeight="1">
      <c r="A200" s="101"/>
      <c r="B200" s="67">
        <f>Parâmetros!K189</f>
        <v>0</v>
      </c>
      <c r="C200" s="5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15.75" customHeight="1">
      <c r="A201" s="101"/>
      <c r="B201" s="67">
        <f>Parâmetros!K190</f>
        <v>0</v>
      </c>
      <c r="C201" s="5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15.75" customHeight="1">
      <c r="A202" s="101"/>
      <c r="B202" s="67">
        <f>Parâmetros!K191</f>
        <v>0</v>
      </c>
      <c r="C202" s="5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15.75" customHeight="1">
      <c r="A203" s="101"/>
      <c r="B203" s="67">
        <f>Parâmetros!K192</f>
        <v>0</v>
      </c>
      <c r="C203" s="5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15.75" customHeight="1">
      <c r="A204" s="101"/>
      <c r="B204" s="67">
        <f>Parâmetros!K193</f>
        <v>0</v>
      </c>
      <c r="C204" s="5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15.75" customHeight="1">
      <c r="A205" s="101"/>
      <c r="B205" s="67">
        <f>Parâmetros!K194</f>
        <v>0</v>
      </c>
      <c r="C205" s="5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15.75" customHeight="1">
      <c r="A206" s="101"/>
      <c r="B206" s="67">
        <f>Parâmetros!K195</f>
        <v>0</v>
      </c>
      <c r="C206" s="5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15.75" customHeight="1">
      <c r="A207" s="101"/>
      <c r="B207" s="67">
        <f>Parâmetros!K196</f>
        <v>0</v>
      </c>
      <c r="C207" s="5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15.75" customHeight="1">
      <c r="A208" s="101"/>
      <c r="B208" s="67">
        <f>Parâmetros!K197</f>
        <v>0</v>
      </c>
      <c r="C208" s="5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15.75" customHeight="1">
      <c r="A209" s="101"/>
      <c r="B209" s="67">
        <f>Parâmetros!K198</f>
        <v>0</v>
      </c>
      <c r="C209" s="5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15.75" customHeight="1">
      <c r="A210" s="101"/>
      <c r="B210" s="67">
        <f>Parâmetros!K199</f>
        <v>0</v>
      </c>
      <c r="C210" s="5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15.75" customHeight="1">
      <c r="A211" s="101"/>
      <c r="B211" s="67">
        <f>Parâmetros!K200</f>
        <v>0</v>
      </c>
      <c r="C211" s="5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15.75" customHeight="1">
      <c r="A212" s="101"/>
      <c r="B212" s="67">
        <f>Parâmetros!K201</f>
        <v>0</v>
      </c>
      <c r="C212" s="5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15.75" customHeight="1">
      <c r="A213" s="101"/>
      <c r="B213" s="67">
        <f>Parâmetros!K202</f>
        <v>0</v>
      </c>
      <c r="C213" s="5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15.75" customHeight="1">
      <c r="A214" s="101"/>
      <c r="B214" s="67">
        <f>Parâmetros!K203</f>
        <v>0</v>
      </c>
      <c r="C214" s="5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15.75" customHeight="1">
      <c r="A215" s="101"/>
      <c r="B215" s="67">
        <f>Parâmetros!K204</f>
        <v>0</v>
      </c>
      <c r="C215" s="5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15.75" customHeight="1">
      <c r="A216" s="101"/>
      <c r="B216" s="67">
        <f>Parâmetros!K205</f>
        <v>0</v>
      </c>
      <c r="C216" s="5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15.75" customHeight="1">
      <c r="A217" s="101"/>
      <c r="B217" s="67">
        <f>Parâmetros!K206</f>
        <v>0</v>
      </c>
      <c r="C217" s="5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15.75" customHeight="1">
      <c r="A218" s="101"/>
      <c r="B218" s="67">
        <f>Parâmetros!K207</f>
        <v>0</v>
      </c>
      <c r="C218" s="5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15.75" customHeight="1">
      <c r="A219" s="101"/>
      <c r="B219" s="67">
        <f>Parâmetros!K208</f>
        <v>0</v>
      </c>
      <c r="C219" s="5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15.75" customHeight="1">
      <c r="A220" s="101"/>
      <c r="B220" s="67">
        <f>Parâmetros!K209</f>
        <v>0</v>
      </c>
      <c r="C220" s="5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15.75" customHeight="1">
      <c r="A221" s="101"/>
      <c r="B221" s="67">
        <f>Parâmetros!K210</f>
        <v>0</v>
      </c>
      <c r="C221" s="5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15.75" customHeight="1">
      <c r="A222" s="101"/>
      <c r="B222" s="67">
        <f>Parâmetros!K211</f>
        <v>0</v>
      </c>
      <c r="C222" s="5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15.75" customHeight="1">
      <c r="A223" s="101"/>
      <c r="B223" s="67">
        <f>Parâmetros!K212</f>
        <v>0</v>
      </c>
      <c r="C223" s="5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15.75" customHeight="1">
      <c r="A224" s="101"/>
      <c r="B224" s="67">
        <f>Parâmetros!K213</f>
        <v>0</v>
      </c>
      <c r="C224" s="5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15.75" customHeight="1">
      <c r="A225" s="101"/>
      <c r="B225" s="67">
        <f>Parâmetros!K214</f>
        <v>0</v>
      </c>
      <c r="C225" s="5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15.75" customHeight="1">
      <c r="A226" s="101"/>
      <c r="B226" s="67">
        <f>Parâmetros!K215</f>
        <v>0</v>
      </c>
      <c r="C226" s="5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15.75" customHeight="1">
      <c r="A227" s="101"/>
      <c r="B227" s="67">
        <f>Parâmetros!K216</f>
        <v>0</v>
      </c>
      <c r="C227" s="5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15.75" customHeight="1">
      <c r="A228" s="101"/>
      <c r="B228" s="67">
        <f>Parâmetros!K217</f>
        <v>0</v>
      </c>
      <c r="C228" s="5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15.75" customHeight="1">
      <c r="A229" s="101"/>
      <c r="B229" s="67">
        <f>Parâmetros!K218</f>
        <v>0</v>
      </c>
      <c r="C229" s="5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15.75" customHeight="1">
      <c r="A230" s="101"/>
      <c r="B230" s="67">
        <f>Parâmetros!K219</f>
        <v>0</v>
      </c>
      <c r="C230" s="5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15.75" customHeight="1">
      <c r="A231" s="101"/>
      <c r="B231" s="67">
        <f>Parâmetros!K220</f>
        <v>0</v>
      </c>
      <c r="C231" s="5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15.75" customHeight="1">
      <c r="A232" s="101"/>
      <c r="B232" s="67">
        <f>Parâmetros!K221</f>
        <v>0</v>
      </c>
      <c r="C232" s="5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15.75" customHeight="1">
      <c r="A233" s="101"/>
      <c r="B233" s="67">
        <f>Parâmetros!K222</f>
        <v>0</v>
      </c>
      <c r="C233" s="5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15.75" customHeight="1">
      <c r="A234" s="101"/>
      <c r="B234" s="67">
        <f>Parâmetros!K223</f>
        <v>0</v>
      </c>
      <c r="C234" s="5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15.75" customHeight="1">
      <c r="A235" s="101"/>
      <c r="B235" s="67">
        <f>Parâmetros!K224</f>
        <v>0</v>
      </c>
      <c r="C235" s="5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15.75" customHeight="1">
      <c r="A236" s="101"/>
      <c r="B236" s="67">
        <f>Parâmetros!K225</f>
        <v>0</v>
      </c>
      <c r="C236" s="5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15.75" customHeight="1">
      <c r="A237" s="101"/>
      <c r="B237" s="67">
        <f>Parâmetros!K226</f>
        <v>0</v>
      </c>
      <c r="C237" s="5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15.75" customHeight="1">
      <c r="A238" s="101"/>
      <c r="B238" s="67">
        <f>Parâmetros!K227</f>
        <v>0</v>
      </c>
      <c r="C238" s="5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15.75" customHeight="1">
      <c r="A239" s="101"/>
      <c r="B239" s="67">
        <f>Parâmetros!K228</f>
        <v>0</v>
      </c>
      <c r="C239" s="5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15.75" customHeight="1">
      <c r="A240" s="101"/>
      <c r="B240" s="67">
        <f>Parâmetros!K229</f>
        <v>0</v>
      </c>
      <c r="C240" s="5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15.75" customHeight="1">
      <c r="A241" s="101"/>
      <c r="B241" s="67">
        <f>Parâmetros!K230</f>
        <v>0</v>
      </c>
      <c r="C241" s="5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15.75" customHeight="1">
      <c r="A242" s="101"/>
      <c r="B242" s="67">
        <f>Parâmetros!K231</f>
        <v>0</v>
      </c>
      <c r="C242" s="5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15.75" customHeight="1">
      <c r="A243" s="101"/>
      <c r="B243" s="67">
        <f>Parâmetros!K232</f>
        <v>0</v>
      </c>
      <c r="C243" s="5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15.75" customHeight="1">
      <c r="A244" s="101"/>
      <c r="B244" s="67">
        <f>Parâmetros!K233</f>
        <v>0</v>
      </c>
      <c r="C244" s="5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15.75" customHeight="1">
      <c r="A245" s="101"/>
      <c r="B245" s="67">
        <f>Parâmetros!K234</f>
        <v>0</v>
      </c>
      <c r="C245" s="5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15.75" customHeight="1">
      <c r="A246" s="101"/>
      <c r="B246" s="67">
        <f>Parâmetros!K235</f>
        <v>0</v>
      </c>
      <c r="C246" s="5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15.75" customHeight="1">
      <c r="A247" s="101"/>
      <c r="B247" s="67">
        <f>Parâmetros!K236</f>
        <v>0</v>
      </c>
      <c r="C247" s="5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15.75" customHeight="1">
      <c r="A248" s="101"/>
      <c r="B248" s="67">
        <f>Parâmetros!K237</f>
        <v>0</v>
      </c>
      <c r="C248" s="5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15.75" customHeight="1">
      <c r="A249" s="101"/>
      <c r="B249" s="67">
        <f>Parâmetros!K238</f>
        <v>0</v>
      </c>
      <c r="C249" s="5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15.75" customHeight="1">
      <c r="A250" s="101"/>
      <c r="B250" s="67">
        <f>Parâmetros!K239</f>
        <v>0</v>
      </c>
      <c r="C250" s="5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15.75" customHeight="1">
      <c r="A251" s="101"/>
      <c r="B251" s="67">
        <f>Parâmetros!K240</f>
        <v>0</v>
      </c>
      <c r="C251" s="5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15.75" customHeight="1">
      <c r="A252" s="101"/>
      <c r="B252" s="67">
        <f>Parâmetros!K241</f>
        <v>0</v>
      </c>
      <c r="C252" s="5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15.75" customHeight="1">
      <c r="A253" s="101"/>
      <c r="B253" s="67">
        <f>Parâmetros!K242</f>
        <v>0</v>
      </c>
      <c r="C253" s="5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15.75" customHeight="1">
      <c r="A254" s="101"/>
      <c r="B254" s="67">
        <f>Parâmetros!K243</f>
        <v>0</v>
      </c>
      <c r="C254" s="5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15.75" customHeight="1">
      <c r="A255" s="101"/>
      <c r="B255" s="67">
        <f>Parâmetros!K244</f>
        <v>0</v>
      </c>
      <c r="C255" s="5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15.75" customHeight="1">
      <c r="A256" s="101"/>
      <c r="B256" s="67">
        <f>Parâmetros!K245</f>
        <v>0</v>
      </c>
      <c r="C256" s="5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15.75" customHeight="1">
      <c r="A257" s="101"/>
      <c r="B257" s="67">
        <f>Parâmetros!K246</f>
        <v>0</v>
      </c>
      <c r="C257" s="5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15.75" customHeight="1">
      <c r="A258" s="101"/>
      <c r="B258" s="67">
        <f>Parâmetros!K247</f>
        <v>0</v>
      </c>
      <c r="C258" s="5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15.75" customHeight="1">
      <c r="A259" s="101"/>
      <c r="B259" s="67">
        <f>Parâmetros!K248</f>
        <v>0</v>
      </c>
      <c r="C259" s="5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15.75" customHeight="1">
      <c r="A260" s="101"/>
      <c r="B260" s="67">
        <f>Parâmetros!K249</f>
        <v>0</v>
      </c>
      <c r="C260" s="5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15.75" customHeight="1">
      <c r="A261" s="101"/>
      <c r="B261" s="67">
        <f>Parâmetros!K250</f>
        <v>0</v>
      </c>
      <c r="C261" s="5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15.75" customHeight="1">
      <c r="A262" s="101"/>
      <c r="B262" s="67">
        <f>Parâmetros!K251</f>
        <v>0</v>
      </c>
      <c r="C262" s="5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15.75" customHeight="1">
      <c r="A263" s="101"/>
      <c r="B263" s="67">
        <f>Parâmetros!K252</f>
        <v>0</v>
      </c>
      <c r="C263" s="5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15.75" customHeight="1">
      <c r="A264" s="101"/>
      <c r="B264" s="67">
        <f>Parâmetros!K253</f>
        <v>0</v>
      </c>
      <c r="C264" s="5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15.75" customHeight="1">
      <c r="A265" s="101"/>
      <c r="B265" s="67">
        <f>Parâmetros!K254</f>
        <v>0</v>
      </c>
      <c r="C265" s="5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15.75" customHeight="1">
      <c r="A266" s="101"/>
      <c r="B266" s="67">
        <f>Parâmetros!K255</f>
        <v>0</v>
      </c>
      <c r="C266" s="5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15.75" customHeight="1">
      <c r="A267" s="101"/>
      <c r="B267" s="67">
        <f>Parâmetros!K256</f>
        <v>0</v>
      </c>
      <c r="C267" s="5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15.75" customHeight="1">
      <c r="A268" s="101"/>
      <c r="B268" s="67">
        <f>Parâmetros!K257</f>
        <v>0</v>
      </c>
      <c r="C268" s="5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15.75" customHeight="1">
      <c r="A269" s="101"/>
      <c r="B269" s="67">
        <f>Parâmetros!K258</f>
        <v>0</v>
      </c>
      <c r="C269" s="5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15.75" customHeight="1">
      <c r="A270" s="101"/>
      <c r="B270" s="67">
        <f>Parâmetros!K259</f>
        <v>0</v>
      </c>
      <c r="C270" s="5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15.75" customHeight="1">
      <c r="A271" s="101"/>
      <c r="B271" s="67">
        <f>Parâmetros!K260</f>
        <v>0</v>
      </c>
      <c r="C271" s="5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15.75" customHeight="1">
      <c r="A272" s="101"/>
      <c r="B272" s="67">
        <f>Parâmetros!K261</f>
        <v>0</v>
      </c>
      <c r="C272" s="5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15.75" customHeight="1">
      <c r="A273" s="101"/>
      <c r="B273" s="67">
        <f>Parâmetros!K262</f>
        <v>0</v>
      </c>
      <c r="C273" s="5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15.75" customHeight="1">
      <c r="A274" s="101"/>
      <c r="B274" s="67">
        <f>Parâmetros!K263</f>
        <v>0</v>
      </c>
      <c r="C274" s="5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15.75" customHeight="1">
      <c r="A275" s="101"/>
      <c r="B275" s="67">
        <f>Parâmetros!K264</f>
        <v>0</v>
      </c>
      <c r="C275" s="5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15.75" customHeight="1">
      <c r="A276" s="101"/>
      <c r="B276" s="67">
        <f>Parâmetros!K265</f>
        <v>0</v>
      </c>
      <c r="C276" s="5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15.75" customHeight="1">
      <c r="A277" s="101"/>
      <c r="B277" s="67">
        <f>Parâmetros!K266</f>
        <v>0</v>
      </c>
      <c r="C277" s="5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15.75" customHeight="1">
      <c r="A278" s="101"/>
      <c r="B278" s="67">
        <f>Parâmetros!K267</f>
        <v>0</v>
      </c>
      <c r="C278" s="5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15.75" customHeight="1">
      <c r="A279" s="101"/>
      <c r="B279" s="67">
        <f>Parâmetros!K268</f>
        <v>0</v>
      </c>
      <c r="C279" s="5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15.75" customHeight="1">
      <c r="A280" s="101"/>
      <c r="B280" s="67">
        <f>Parâmetros!K269</f>
        <v>0</v>
      </c>
      <c r="C280" s="5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15.75" customHeight="1">
      <c r="A281" s="101"/>
      <c r="B281" s="67">
        <f>Parâmetros!K270</f>
        <v>0</v>
      </c>
      <c r="C281" s="5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15.75" customHeight="1">
      <c r="A282" s="101"/>
      <c r="B282" s="67">
        <f>Parâmetros!K271</f>
        <v>0</v>
      </c>
      <c r="C282" s="5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15.75" customHeight="1">
      <c r="A283" s="101"/>
      <c r="B283" s="67">
        <f>Parâmetros!K272</f>
        <v>0</v>
      </c>
      <c r="C283" s="5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15.75" customHeight="1">
      <c r="A284" s="101"/>
      <c r="B284" s="67">
        <f>Parâmetros!K273</f>
        <v>0</v>
      </c>
      <c r="C284" s="5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15.75" customHeight="1">
      <c r="A285" s="101"/>
      <c r="B285" s="67">
        <f>Parâmetros!K274</f>
        <v>0</v>
      </c>
      <c r="C285" s="5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15.75" customHeight="1">
      <c r="A286" s="101"/>
      <c r="B286" s="67">
        <f>Parâmetros!K275</f>
        <v>0</v>
      </c>
      <c r="C286" s="5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15.75" customHeight="1">
      <c r="A287" s="101"/>
      <c r="B287" s="67">
        <f>Parâmetros!K276</f>
        <v>0</v>
      </c>
      <c r="C287" s="5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15.75" customHeight="1">
      <c r="A288" s="101"/>
      <c r="B288" s="67">
        <f>Parâmetros!K277</f>
        <v>0</v>
      </c>
      <c r="C288" s="5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15.75" customHeight="1">
      <c r="A289" s="101"/>
      <c r="B289" s="67">
        <f>Parâmetros!K278</f>
        <v>0</v>
      </c>
      <c r="C289" s="5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15.75" customHeight="1">
      <c r="A290" s="101"/>
      <c r="B290" s="67">
        <f>Parâmetros!K279</f>
        <v>0</v>
      </c>
      <c r="C290" s="5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15.75" customHeight="1">
      <c r="A291" s="101"/>
      <c r="B291" s="67">
        <f>Parâmetros!K280</f>
        <v>0</v>
      </c>
      <c r="C291" s="5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15.75" customHeight="1">
      <c r="A292" s="101"/>
      <c r="B292" s="67">
        <f>Parâmetros!K281</f>
        <v>0</v>
      </c>
      <c r="C292" s="5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15.75" customHeight="1">
      <c r="A293" s="101"/>
      <c r="B293" s="67">
        <f>Parâmetros!K282</f>
        <v>0</v>
      </c>
      <c r="C293" s="5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15.75" customHeight="1">
      <c r="A294" s="101"/>
      <c r="B294" s="67">
        <f>Parâmetros!K283</f>
        <v>0</v>
      </c>
      <c r="C294" s="5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15.75" customHeight="1">
      <c r="A295" s="101"/>
      <c r="B295" s="67">
        <f>Parâmetros!K284</f>
        <v>0</v>
      </c>
      <c r="C295" s="5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15.75" customHeight="1">
      <c r="A296" s="101"/>
      <c r="B296" s="67">
        <f>Parâmetros!K285</f>
        <v>0</v>
      </c>
      <c r="C296" s="5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15.75" customHeight="1">
      <c r="A297" s="101"/>
      <c r="B297" s="67">
        <f>Parâmetros!K286</f>
        <v>0</v>
      </c>
      <c r="C297" s="5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15.75" customHeight="1">
      <c r="A298" s="101"/>
      <c r="B298" s="67">
        <f>Parâmetros!K287</f>
        <v>0</v>
      </c>
      <c r="C298" s="5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15.75" customHeight="1">
      <c r="A299" s="101"/>
      <c r="B299" s="67">
        <f>Parâmetros!K288</f>
        <v>0</v>
      </c>
      <c r="C299" s="5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15.75" customHeight="1">
      <c r="A300" s="101"/>
      <c r="B300" s="67">
        <f>Parâmetros!K289</f>
        <v>0</v>
      </c>
      <c r="C300" s="5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15.75" customHeight="1">
      <c r="A301" s="101"/>
      <c r="B301" s="67">
        <f>Parâmetros!K290</f>
        <v>0</v>
      </c>
      <c r="C301" s="5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15.75" customHeight="1">
      <c r="A302" s="101"/>
      <c r="B302" s="67">
        <f>Parâmetros!K291</f>
        <v>0</v>
      </c>
      <c r="C302" s="5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15.75" customHeight="1">
      <c r="A303" s="101"/>
      <c r="B303" s="67">
        <f>Parâmetros!K292</f>
        <v>0</v>
      </c>
      <c r="C303" s="5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15.75" customHeight="1">
      <c r="A304" s="101"/>
      <c r="B304" s="67">
        <f>Parâmetros!K293</f>
        <v>0</v>
      </c>
      <c r="C304" s="5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15.75" customHeight="1">
      <c r="A305" s="101"/>
      <c r="B305" s="67">
        <f>Parâmetros!K294</f>
        <v>0</v>
      </c>
      <c r="C305" s="5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15.75" customHeight="1">
      <c r="A306" s="101"/>
      <c r="B306" s="67">
        <f>Parâmetros!K295</f>
        <v>0</v>
      </c>
      <c r="C306" s="5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15.75" customHeight="1">
      <c r="A307" s="101"/>
      <c r="B307" s="67">
        <f>Parâmetros!K296</f>
        <v>0</v>
      </c>
      <c r="C307" s="5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15.75" customHeight="1">
      <c r="A308" s="101"/>
      <c r="B308" s="67">
        <f>Parâmetros!K297</f>
        <v>0</v>
      </c>
      <c r="C308" s="5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15.75" customHeight="1">
      <c r="A309" s="101"/>
      <c r="B309" s="67">
        <f>Parâmetros!K298</f>
        <v>0</v>
      </c>
      <c r="C309" s="5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15.75" customHeight="1">
      <c r="A310" s="101"/>
      <c r="B310" s="67">
        <f>Parâmetros!K299</f>
        <v>0</v>
      </c>
      <c r="C310" s="5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15.75" customHeight="1">
      <c r="A311" s="101"/>
      <c r="B311" s="67">
        <f>Parâmetros!K300</f>
        <v>0</v>
      </c>
      <c r="C311" s="5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15.75" customHeight="1">
      <c r="A312" s="101"/>
      <c r="B312" s="67">
        <f>Parâmetros!K301</f>
        <v>0</v>
      </c>
      <c r="C312" s="5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15.75" customHeight="1">
      <c r="A313" s="101"/>
      <c r="B313" s="67">
        <f>Parâmetros!K302</f>
        <v>0</v>
      </c>
      <c r="C313" s="5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15.75" customHeight="1">
      <c r="A314" s="101"/>
      <c r="B314" s="67">
        <f>Parâmetros!K303</f>
        <v>0</v>
      </c>
      <c r="C314" s="5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15.75" customHeight="1">
      <c r="A315" s="101"/>
      <c r="B315" s="67">
        <f>Parâmetros!K304</f>
        <v>0</v>
      </c>
      <c r="C315" s="5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15.75" customHeight="1">
      <c r="A316" s="101"/>
      <c r="B316" s="67">
        <f>Parâmetros!K305</f>
        <v>0</v>
      </c>
      <c r="C316" s="5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15.75" customHeight="1">
      <c r="A317" s="101"/>
      <c r="B317" s="67">
        <f>Parâmetros!K306</f>
        <v>0</v>
      </c>
      <c r="C317" s="5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15.75" customHeight="1">
      <c r="A318" s="101"/>
      <c r="B318" s="67">
        <f>Parâmetros!K307</f>
        <v>0</v>
      </c>
      <c r="C318" s="5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15.75" customHeight="1">
      <c r="A319" s="101"/>
      <c r="B319" s="67">
        <f>Parâmetros!K308</f>
        <v>0</v>
      </c>
      <c r="C319" s="5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15.75" customHeight="1">
      <c r="A320" s="101"/>
      <c r="B320" s="67">
        <f>Parâmetros!K309</f>
        <v>0</v>
      </c>
      <c r="C320" s="5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15.75" customHeight="1">
      <c r="A321" s="101"/>
      <c r="B321" s="67">
        <f>Parâmetros!K310</f>
        <v>0</v>
      </c>
      <c r="C321" s="5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15.75" customHeight="1">
      <c r="A322" s="101"/>
      <c r="B322" s="67">
        <f>Parâmetros!K311</f>
        <v>0</v>
      </c>
      <c r="C322" s="5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15.75" customHeight="1">
      <c r="A323" s="101"/>
      <c r="B323" s="67">
        <f>Parâmetros!K312</f>
        <v>0</v>
      </c>
      <c r="C323" s="5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15.75" customHeight="1">
      <c r="A324" s="101"/>
      <c r="B324" s="67">
        <f>Parâmetros!K313</f>
        <v>0</v>
      </c>
      <c r="C324" s="5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15.75" customHeight="1">
      <c r="A325" s="101"/>
      <c r="B325" s="67">
        <f>Parâmetros!K314</f>
        <v>0</v>
      </c>
      <c r="C325" s="5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15.75" customHeight="1">
      <c r="A326" s="101"/>
      <c r="B326" s="67">
        <f>Parâmetros!K315</f>
        <v>0</v>
      </c>
      <c r="C326" s="5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15.75" customHeight="1">
      <c r="A327" s="101"/>
      <c r="B327" s="67">
        <f>Parâmetros!K316</f>
        <v>0</v>
      </c>
      <c r="C327" s="5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15.75" customHeight="1">
      <c r="A328" s="101"/>
      <c r="B328" s="67">
        <f>Parâmetros!K317</f>
        <v>0</v>
      </c>
      <c r="C328" s="5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15.75" customHeight="1">
      <c r="A329" s="101"/>
      <c r="B329" s="67">
        <f>Parâmetros!K318</f>
        <v>0</v>
      </c>
      <c r="C329" s="5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15.75" customHeight="1">
      <c r="A330" s="101"/>
      <c r="B330" s="67">
        <f>Parâmetros!K319</f>
        <v>0</v>
      </c>
      <c r="C330" s="5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15.75" customHeight="1">
      <c r="A331" s="101"/>
      <c r="B331" s="67">
        <f>Parâmetros!K320</f>
        <v>0</v>
      </c>
      <c r="C331" s="5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15.75" customHeight="1">
      <c r="A332" s="101"/>
      <c r="B332" s="67">
        <f>Parâmetros!K321</f>
        <v>0</v>
      </c>
      <c r="C332" s="5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15.75" customHeight="1">
      <c r="A333" s="101"/>
      <c r="B333" s="67">
        <f>Parâmetros!K322</f>
        <v>0</v>
      </c>
      <c r="C333" s="5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15.75" customHeight="1">
      <c r="A334" s="101"/>
      <c r="B334" s="67">
        <f>Parâmetros!K323</f>
        <v>0</v>
      </c>
      <c r="C334" s="5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15.75" customHeight="1">
      <c r="A335" s="101"/>
      <c r="B335" s="67">
        <f>Parâmetros!K324</f>
        <v>0</v>
      </c>
      <c r="C335" s="5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15.75" customHeight="1">
      <c r="A336" s="101"/>
      <c r="B336" s="67">
        <f>Parâmetros!K325</f>
        <v>0</v>
      </c>
      <c r="C336" s="5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15.75" customHeight="1">
      <c r="A337" s="101"/>
      <c r="B337" s="67">
        <f>Parâmetros!K326</f>
        <v>0</v>
      </c>
      <c r="C337" s="5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15.75" customHeight="1">
      <c r="A338" s="101"/>
      <c r="B338" s="67">
        <f>Parâmetros!K327</f>
        <v>0</v>
      </c>
      <c r="C338" s="5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15.75" customHeight="1">
      <c r="A339" s="101"/>
      <c r="B339" s="67">
        <f>Parâmetros!K328</f>
        <v>0</v>
      </c>
      <c r="C339" s="5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15.75" customHeight="1">
      <c r="A340" s="101"/>
      <c r="B340" s="67">
        <f>Parâmetros!K329</f>
        <v>0</v>
      </c>
      <c r="C340" s="5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15.75" customHeight="1">
      <c r="A341" s="101"/>
      <c r="B341" s="67">
        <f>Parâmetros!K330</f>
        <v>0</v>
      </c>
      <c r="C341" s="5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15.75" customHeight="1">
      <c r="A342" s="101"/>
      <c r="B342" s="67">
        <f>Parâmetros!K331</f>
        <v>0</v>
      </c>
      <c r="C342" s="5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15.75" customHeight="1">
      <c r="A343" s="101"/>
      <c r="B343" s="67">
        <f>Parâmetros!K332</f>
        <v>0</v>
      </c>
      <c r="C343" s="5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15.75" customHeight="1">
      <c r="A344" s="101"/>
      <c r="B344" s="67">
        <f>Parâmetros!K333</f>
        <v>0</v>
      </c>
      <c r="C344" s="5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15.75" customHeight="1">
      <c r="A345" s="101"/>
      <c r="B345" s="67">
        <f>Parâmetros!K334</f>
        <v>0</v>
      </c>
      <c r="C345" s="5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15.75" customHeight="1">
      <c r="A346" s="101"/>
      <c r="B346" s="67">
        <f>Parâmetros!K335</f>
        <v>0</v>
      </c>
      <c r="C346" s="5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15.75" customHeight="1">
      <c r="A347" s="101"/>
      <c r="B347" s="67">
        <f>Parâmetros!K336</f>
        <v>0</v>
      </c>
      <c r="C347" s="5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15.75" customHeight="1">
      <c r="A348" s="101"/>
      <c r="B348" s="67">
        <f>Parâmetros!K337</f>
        <v>0</v>
      </c>
      <c r="C348" s="5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15.75" customHeight="1">
      <c r="A349" s="101"/>
      <c r="B349" s="67">
        <f>Parâmetros!K338</f>
        <v>0</v>
      </c>
      <c r="C349" s="5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15.75" customHeight="1">
      <c r="A350" s="101"/>
      <c r="B350" s="67">
        <f>Parâmetros!K339</f>
        <v>0</v>
      </c>
      <c r="C350" s="5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15.75" customHeight="1">
      <c r="A351" s="101"/>
      <c r="B351" s="67">
        <f>Parâmetros!K340</f>
        <v>0</v>
      </c>
      <c r="C351" s="5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15.75" customHeight="1">
      <c r="A352" s="101"/>
      <c r="B352" s="67">
        <f>Parâmetros!K341</f>
        <v>0</v>
      </c>
      <c r="C352" s="5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15.75" customHeight="1">
      <c r="A353" s="101"/>
      <c r="B353" s="67">
        <f>Parâmetros!K342</f>
        <v>0</v>
      </c>
      <c r="C353" s="5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15.75" customHeight="1">
      <c r="A354" s="101"/>
      <c r="B354" s="67">
        <f>Parâmetros!K343</f>
        <v>0</v>
      </c>
      <c r="C354" s="5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15.75" customHeight="1">
      <c r="A355" s="101"/>
      <c r="B355" s="67">
        <f>Parâmetros!K344</f>
        <v>0</v>
      </c>
      <c r="C355" s="5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15.75" customHeight="1">
      <c r="A356" s="101"/>
      <c r="B356" s="67">
        <f>Parâmetros!K345</f>
        <v>0</v>
      </c>
      <c r="C356" s="5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15.75" customHeight="1">
      <c r="A357" s="101"/>
      <c r="B357" s="67">
        <f>Parâmetros!K346</f>
        <v>0</v>
      </c>
      <c r="C357" s="5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15.75" customHeight="1">
      <c r="A358" s="101"/>
      <c r="B358" s="67">
        <f>Parâmetros!K347</f>
        <v>0</v>
      </c>
      <c r="C358" s="5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15.75" customHeight="1">
      <c r="A359" s="101"/>
      <c r="B359" s="67">
        <f>Parâmetros!K348</f>
        <v>0</v>
      </c>
      <c r="C359" s="5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15.75" customHeight="1">
      <c r="A360" s="101"/>
      <c r="B360" s="67">
        <f>Parâmetros!K349</f>
        <v>0</v>
      </c>
      <c r="C360" s="5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15.75" customHeight="1">
      <c r="A361" s="101"/>
      <c r="B361" s="67">
        <f>Parâmetros!K350</f>
        <v>0</v>
      </c>
      <c r="C361" s="5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15.75" customHeight="1">
      <c r="A362" s="101"/>
      <c r="B362" s="67">
        <f>Parâmetros!K351</f>
        <v>0</v>
      </c>
      <c r="C362" s="5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15.75" customHeight="1">
      <c r="A363" s="101"/>
      <c r="B363" s="67">
        <f>Parâmetros!K352</f>
        <v>0</v>
      </c>
      <c r="C363" s="5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15.75" customHeight="1">
      <c r="A364" s="101"/>
      <c r="B364" s="67">
        <f>Parâmetros!K353</f>
        <v>0</v>
      </c>
      <c r="C364" s="5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15.75" customHeight="1">
      <c r="A365" s="101"/>
      <c r="B365" s="67">
        <f>Parâmetros!K354</f>
        <v>0</v>
      </c>
      <c r="C365" s="5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15.75" customHeight="1">
      <c r="A366" s="101"/>
      <c r="B366" s="67">
        <f>Parâmetros!K355</f>
        <v>3</v>
      </c>
      <c r="C366" s="5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15.75" customHeight="1">
      <c r="A367" s="101"/>
      <c r="B367" s="67">
        <f>Parâmetros!K356</f>
        <v>6</v>
      </c>
      <c r="C367" s="5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15.75" customHeight="1">
      <c r="A368" s="101"/>
      <c r="B368" s="67">
        <f>Parâmetros!K357</f>
        <v>14</v>
      </c>
      <c r="C368" s="5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15.75" customHeight="1">
      <c r="A369" s="101"/>
      <c r="B369" s="67">
        <f>Parâmetros!K358</f>
        <v>7</v>
      </c>
      <c r="C369" s="5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15.75" customHeight="1">
      <c r="A370" s="101"/>
      <c r="B370" s="67">
        <f>Parâmetros!K359</f>
        <v>5</v>
      </c>
      <c r="C370" s="5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15.75" customHeight="1">
      <c r="A371" s="101"/>
      <c r="B371" s="67">
        <f>Parâmetros!K360</f>
        <v>5</v>
      </c>
      <c r="C371" s="5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15.75" customHeight="1">
      <c r="A372" s="101"/>
      <c r="B372" s="67">
        <f>Parâmetros!K361</f>
        <v>5</v>
      </c>
      <c r="C372" s="5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5.75" customHeight="1">
      <c r="A373" s="101"/>
      <c r="B373" s="67">
        <f>Parâmetros!K362</f>
        <v>6</v>
      </c>
      <c r="C373" s="5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15.75" customHeight="1">
      <c r="A374" s="101"/>
      <c r="B374" s="67">
        <f>Parâmetros!K363</f>
        <v>4</v>
      </c>
      <c r="C374" s="5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15.75" customHeight="1">
      <c r="A375" s="101"/>
      <c r="B375" s="67">
        <f>Parâmetros!K364</f>
        <v>2</v>
      </c>
      <c r="C375" s="5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15.75" customHeight="1">
      <c r="A376" s="101"/>
      <c r="B376" s="67">
        <f>Parâmetros!K365</f>
        <v>0</v>
      </c>
      <c r="C376" s="5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15.75" customHeight="1">
      <c r="A377" s="101"/>
      <c r="B377" s="67">
        <f>Parâmetros!K366</f>
        <v>2</v>
      </c>
      <c r="C377" s="5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15.75" customHeight="1">
      <c r="A378" s="101"/>
      <c r="B378" s="67">
        <f>Parâmetros!K367</f>
        <v>3</v>
      </c>
      <c r="C378" s="5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15.75" customHeight="1">
      <c r="A379" s="101"/>
      <c r="B379" s="67">
        <f>Parâmetros!K368</f>
        <v>0</v>
      </c>
      <c r="C379" s="5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15.75" customHeight="1">
      <c r="A380" s="101"/>
      <c r="B380" s="67">
        <f>Parâmetros!K369</f>
        <v>0</v>
      </c>
      <c r="C380" s="5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15.75" customHeight="1">
      <c r="A381" s="101"/>
      <c r="B381" s="67">
        <f>Parâmetros!K370</f>
        <v>0</v>
      </c>
      <c r="C381" s="5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15.75" customHeight="1">
      <c r="A382" s="101"/>
      <c r="B382" s="67">
        <f>Parâmetros!K371</f>
        <v>1</v>
      </c>
      <c r="C382" s="5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15.75" customHeight="1">
      <c r="A383" s="101"/>
      <c r="B383" s="67">
        <f>Parâmetros!K372</f>
        <v>0</v>
      </c>
      <c r="C383" s="5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15.75" customHeight="1">
      <c r="A384" s="101"/>
      <c r="B384" s="67">
        <f>Parâmetros!K373</f>
        <v>0</v>
      </c>
      <c r="C384" s="5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15.75" customHeight="1">
      <c r="A385" s="101"/>
      <c r="B385" s="67">
        <f>Parâmetros!K374</f>
        <v>0</v>
      </c>
      <c r="C385" s="5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15.75" customHeight="1">
      <c r="A386" s="101"/>
      <c r="B386" s="67">
        <f>Parâmetros!K375</f>
        <v>0</v>
      </c>
      <c r="C386" s="5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15.75" customHeight="1">
      <c r="A387" s="101"/>
      <c r="B387" s="67">
        <f>Parâmetros!K376</f>
        <v>3</v>
      </c>
      <c r="C387" s="5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15.75" customHeight="1">
      <c r="A388" s="101"/>
      <c r="B388" s="67">
        <f>Parâmetros!K377</f>
        <v>2</v>
      </c>
      <c r="C388" s="5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15.75" customHeight="1">
      <c r="A389" s="101"/>
      <c r="B389" s="67">
        <f>Parâmetros!K378</f>
        <v>0</v>
      </c>
      <c r="C389" s="5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15.75" customHeight="1">
      <c r="A390" s="101"/>
      <c r="B390" s="67">
        <f>Parâmetros!K379</f>
        <v>0</v>
      </c>
      <c r="C390" s="5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15.75" customHeight="1">
      <c r="A391" s="101"/>
      <c r="B391" s="67">
        <f>Parâmetros!K380</f>
        <v>3</v>
      </c>
      <c r="C391" s="5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15.75" customHeight="1">
      <c r="A392" s="101"/>
      <c r="B392" s="67">
        <f>Parâmetros!K381</f>
        <v>7</v>
      </c>
      <c r="C392" s="5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15.75" customHeight="1">
      <c r="A393" s="101"/>
      <c r="B393" s="67">
        <f>Parâmetros!K382</f>
        <v>9</v>
      </c>
      <c r="C393" s="5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15.75" customHeight="1">
      <c r="A394" s="101"/>
      <c r="B394" s="67">
        <f>Parâmetros!K383</f>
        <v>9</v>
      </c>
      <c r="C394" s="5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15.75" customHeight="1">
      <c r="A395" s="101"/>
      <c r="B395" s="67">
        <f>Parâmetros!K384</f>
        <v>18</v>
      </c>
      <c r="C395" s="5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15.75" customHeight="1">
      <c r="A396" s="101"/>
      <c r="B396" s="67">
        <f>Parâmetros!K385</f>
        <v>5</v>
      </c>
      <c r="C396" s="5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15.75" customHeight="1">
      <c r="A397" s="101"/>
      <c r="B397" s="67">
        <f>Parâmetros!K386</f>
        <v>8</v>
      </c>
      <c r="C397" s="5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15.75" customHeight="1">
      <c r="A398" s="101"/>
      <c r="B398" s="67">
        <f>Parâmetros!K387</f>
        <v>6</v>
      </c>
      <c r="C398" s="5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15.75" customHeight="1">
      <c r="A399" s="101"/>
      <c r="B399" s="67">
        <f>Parâmetros!K388</f>
        <v>8</v>
      </c>
      <c r="C399" s="5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15.75" customHeight="1">
      <c r="A400" s="101"/>
      <c r="B400" s="67">
        <f>Parâmetros!K389</f>
        <v>19</v>
      </c>
      <c r="C400" s="5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15.75" customHeight="1">
      <c r="A401" s="101"/>
      <c r="B401" s="67">
        <f>Parâmetros!K390</f>
        <v>23</v>
      </c>
      <c r="C401" s="5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15.75" customHeight="1">
      <c r="A402" s="101"/>
      <c r="B402" s="67">
        <f>Parâmetros!K391</f>
        <v>19</v>
      </c>
      <c r="C402" s="5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15.75" customHeight="1">
      <c r="A403" s="101"/>
      <c r="B403" s="67">
        <f>Parâmetros!K392</f>
        <v>7</v>
      </c>
      <c r="C403" s="5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15.75" customHeight="1">
      <c r="A404" s="101"/>
      <c r="B404" s="67">
        <f>Parâmetros!K393</f>
        <v>6</v>
      </c>
      <c r="C404" s="5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15.75" customHeight="1">
      <c r="A405" s="101"/>
      <c r="B405" s="67">
        <f>Parâmetros!K394</f>
        <v>7</v>
      </c>
      <c r="C405" s="5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15.75" customHeight="1">
      <c r="A406" s="101"/>
      <c r="B406" s="67">
        <f>Parâmetros!K395</f>
        <v>5</v>
      </c>
      <c r="C406" s="5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15.75" customHeight="1">
      <c r="A407" s="101"/>
      <c r="B407" s="67">
        <f>Parâmetros!K396</f>
        <v>0</v>
      </c>
      <c r="C407" s="5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15.75" customHeight="1">
      <c r="A408" s="101"/>
      <c r="B408" s="67">
        <f>Parâmetros!K397</f>
        <v>0</v>
      </c>
      <c r="C408" s="5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15.75" customHeight="1">
      <c r="A409" s="101"/>
      <c r="B409" s="67">
        <f>Parâmetros!K398</f>
        <v>0</v>
      </c>
      <c r="C409" s="5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15.75" customHeight="1">
      <c r="A410" s="101"/>
      <c r="B410" s="67">
        <f>Parâmetros!K399</f>
        <v>0</v>
      </c>
      <c r="C410" s="5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15.75" customHeight="1">
      <c r="A411" s="101"/>
      <c r="B411" s="67">
        <f>Parâmetros!K400</f>
        <v>0</v>
      </c>
      <c r="C411" s="5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15.75" customHeight="1">
      <c r="A412" s="101"/>
      <c r="B412" s="67">
        <f>Parâmetros!K401</f>
        <v>2</v>
      </c>
      <c r="C412" s="5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15.75" customHeight="1">
      <c r="A413" s="101"/>
      <c r="B413" s="67">
        <f>Parâmetros!K402</f>
        <v>1</v>
      </c>
      <c r="C413" s="5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15.75" customHeight="1">
      <c r="A414" s="101"/>
      <c r="B414" s="67">
        <f>Parâmetros!K403</f>
        <v>0</v>
      </c>
      <c r="C414" s="5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15.75" customHeight="1">
      <c r="A415" s="101"/>
      <c r="B415" s="67">
        <f>Parâmetros!K404</f>
        <v>2</v>
      </c>
      <c r="C415" s="5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15.75" customHeight="1">
      <c r="A416" s="101"/>
      <c r="B416" s="67">
        <f>Parâmetros!K405</f>
        <v>3</v>
      </c>
      <c r="C416" s="5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15.75" customHeight="1">
      <c r="A417" s="101"/>
      <c r="B417" s="67">
        <f>Parâmetros!K406</f>
        <v>3</v>
      </c>
      <c r="C417" s="5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15.75" customHeight="1">
      <c r="A418" s="101"/>
      <c r="B418" s="67">
        <f>Parâmetros!K407</f>
        <v>1</v>
      </c>
      <c r="C418" s="5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15.75" customHeight="1">
      <c r="A419" s="101"/>
      <c r="B419" s="67">
        <f>Parâmetros!K408</f>
        <v>10</v>
      </c>
      <c r="C419" s="5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15.75" customHeight="1">
      <c r="A420" s="101"/>
      <c r="B420" s="67">
        <f>Parâmetros!K409</f>
        <v>2</v>
      </c>
      <c r="C420" s="5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15.75" customHeight="1">
      <c r="A421" s="101"/>
      <c r="B421" s="67">
        <f>Parâmetros!K410</f>
        <v>0</v>
      </c>
      <c r="C421" s="5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15.75" customHeight="1">
      <c r="A422" s="101"/>
      <c r="B422" s="67">
        <f>Parâmetros!K411</f>
        <v>2</v>
      </c>
      <c r="C422" s="5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15.75" customHeight="1">
      <c r="A423" s="101"/>
      <c r="B423" s="67">
        <f>Parâmetros!K412</f>
        <v>1</v>
      </c>
      <c r="C423" s="5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15.75" customHeight="1">
      <c r="A424" s="101"/>
      <c r="B424" s="67">
        <f>Parâmetros!K413</f>
        <v>1</v>
      </c>
      <c r="C424" s="5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15.75" customHeight="1">
      <c r="A425" s="101"/>
      <c r="B425" s="67">
        <f>Parâmetros!K414</f>
        <v>4</v>
      </c>
      <c r="C425" s="5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15.75" customHeight="1">
      <c r="A426" s="101"/>
      <c r="B426" s="67">
        <f>Parâmetros!K415</f>
        <v>5</v>
      </c>
      <c r="C426" s="5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15.75" customHeight="1">
      <c r="A427" s="101"/>
      <c r="B427" s="67">
        <f>Parâmetros!K416</f>
        <v>6</v>
      </c>
      <c r="C427" s="5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15.75" customHeight="1">
      <c r="A428" s="101"/>
      <c r="B428" s="67">
        <f>Parâmetros!K417</f>
        <v>6</v>
      </c>
      <c r="C428" s="5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15.75" customHeight="1">
      <c r="A429" s="101"/>
      <c r="B429" s="67">
        <f>Parâmetros!K418</f>
        <v>2</v>
      </c>
      <c r="C429" s="5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15.75" customHeight="1">
      <c r="A430" s="101"/>
      <c r="B430" s="67">
        <f>Parâmetros!K419</f>
        <v>1</v>
      </c>
      <c r="C430" s="5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15.75" customHeight="1">
      <c r="A431" s="101"/>
      <c r="B431" s="67">
        <f>Parâmetros!K420</f>
        <v>4</v>
      </c>
      <c r="C431" s="5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15.75" customHeight="1">
      <c r="A432" s="101"/>
      <c r="B432" s="67">
        <f>Parâmetros!K421</f>
        <v>6</v>
      </c>
      <c r="C432" s="5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15.75" customHeight="1">
      <c r="A433" s="101"/>
      <c r="B433" s="67">
        <f>Parâmetros!K422</f>
        <v>5</v>
      </c>
      <c r="C433" s="5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15.75" customHeight="1">
      <c r="A434" s="101"/>
      <c r="B434" s="67">
        <f>Parâmetros!K423</f>
        <v>4</v>
      </c>
      <c r="C434" s="5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15.75" customHeight="1">
      <c r="A435" s="101"/>
      <c r="B435" s="67">
        <f>Parâmetros!K424</f>
        <v>3</v>
      </c>
      <c r="C435" s="5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15.75" customHeight="1">
      <c r="A436" s="101"/>
      <c r="B436" s="67">
        <f>Parâmetros!K425</f>
        <v>6</v>
      </c>
      <c r="C436" s="5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15.75" customHeight="1">
      <c r="A437" s="101"/>
      <c r="B437" s="67">
        <f>Parâmetros!K426</f>
        <v>3</v>
      </c>
      <c r="C437" s="5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15.75" customHeight="1">
      <c r="A438" s="101"/>
      <c r="B438" s="67">
        <f>Parâmetros!K427</f>
        <v>3</v>
      </c>
      <c r="C438" s="5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15.75" customHeight="1">
      <c r="A439" s="101"/>
      <c r="B439" s="67">
        <f>Parâmetros!K428</f>
        <v>9</v>
      </c>
      <c r="C439" s="5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15.75" customHeight="1">
      <c r="A440" s="101"/>
      <c r="B440" s="67">
        <f>Parâmetros!K429</f>
        <v>5</v>
      </c>
      <c r="C440" s="5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15.75" customHeight="1">
      <c r="A441" s="101"/>
      <c r="B441" s="67">
        <f>Parâmetros!K430</f>
        <v>0</v>
      </c>
      <c r="C441" s="5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15.75" customHeight="1">
      <c r="A442" s="101"/>
      <c r="B442" s="67">
        <f>Parâmetros!K431</f>
        <v>11</v>
      </c>
      <c r="C442" s="5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15.75" customHeight="1">
      <c r="A443" s="101"/>
      <c r="B443" s="67">
        <f>Parâmetros!K432</f>
        <v>9</v>
      </c>
      <c r="C443" s="5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15.75" customHeight="1">
      <c r="A444" s="101"/>
      <c r="B444" s="67">
        <f>Parâmetros!K433</f>
        <v>0</v>
      </c>
      <c r="C444" s="5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15.75" customHeight="1">
      <c r="A445" s="101"/>
      <c r="B445" s="67">
        <f>Parâmetros!K434</f>
        <v>0</v>
      </c>
      <c r="C445" s="5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15.75" customHeight="1">
      <c r="A446" s="101"/>
      <c r="B446" s="67">
        <f>Parâmetros!K435</f>
        <v>0</v>
      </c>
      <c r="C446" s="5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15.75" customHeight="1">
      <c r="A447" s="101"/>
      <c r="B447" s="67">
        <f>Parâmetros!K436</f>
        <v>0</v>
      </c>
      <c r="C447" s="5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15.75" customHeight="1">
      <c r="A448" s="101"/>
      <c r="B448" s="67">
        <f>Parâmetros!K437</f>
        <v>0</v>
      </c>
      <c r="C448" s="5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15.75" customHeight="1">
      <c r="A449" s="101"/>
      <c r="B449" s="67">
        <f>Parâmetros!K438</f>
        <v>0</v>
      </c>
      <c r="C449" s="5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15.75" customHeight="1">
      <c r="A450" s="101"/>
      <c r="B450" s="67">
        <f>Parâmetros!K439</f>
        <v>0</v>
      </c>
      <c r="C450" s="5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15.75" customHeight="1">
      <c r="A451" s="101"/>
      <c r="B451" s="67">
        <f>Parâmetros!K440</f>
        <v>7</v>
      </c>
      <c r="C451" s="5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15.75" customHeight="1">
      <c r="A452" s="101"/>
      <c r="B452" s="67">
        <f>Parâmetros!K441</f>
        <v>2</v>
      </c>
      <c r="C452" s="5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15.75" customHeight="1">
      <c r="A453" s="101"/>
      <c r="B453" s="67">
        <f>Parâmetros!K442</f>
        <v>0</v>
      </c>
      <c r="C453" s="5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15.75" customHeight="1">
      <c r="A454" s="101"/>
      <c r="B454" s="67">
        <f>Parâmetros!K443</f>
        <v>2</v>
      </c>
      <c r="C454" s="5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15.75" customHeight="1">
      <c r="A455" s="101"/>
      <c r="B455" s="67">
        <f>Parâmetros!K444</f>
        <v>3</v>
      </c>
      <c r="C455" s="5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15.75" customHeight="1">
      <c r="A456" s="101"/>
      <c r="B456" s="67">
        <f>Parâmetros!K445</f>
        <v>1</v>
      </c>
      <c r="C456" s="5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15.75" customHeight="1">
      <c r="A457" s="101"/>
      <c r="B457" s="67">
        <f>Parâmetros!K446</f>
        <v>4</v>
      </c>
      <c r="C457" s="5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15.75" customHeight="1">
      <c r="A458" s="101"/>
      <c r="B458" s="67">
        <f>Parâmetros!K447</f>
        <v>3</v>
      </c>
      <c r="C458" s="5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15.75" customHeight="1">
      <c r="A459" s="101"/>
      <c r="B459" s="67">
        <f>Parâmetros!K448</f>
        <v>1</v>
      </c>
      <c r="C459" s="5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15.75" customHeight="1">
      <c r="A460" s="101"/>
      <c r="B460" s="67">
        <f>Parâmetros!K449</f>
        <v>7</v>
      </c>
      <c r="C460" s="5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15.75" customHeight="1">
      <c r="A461" s="101"/>
      <c r="B461" s="67">
        <f>Parâmetros!K450</f>
        <v>6</v>
      </c>
      <c r="C461" s="5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15.75" customHeight="1">
      <c r="A462" s="101"/>
      <c r="B462" s="67">
        <f>Parâmetros!K451</f>
        <v>7</v>
      </c>
      <c r="C462" s="5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15.75" customHeight="1">
      <c r="A463" s="101"/>
      <c r="B463" s="67">
        <f>Parâmetros!K452</f>
        <v>11</v>
      </c>
      <c r="C463" s="5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15.75" customHeight="1">
      <c r="A464" s="101"/>
      <c r="B464" s="67">
        <f>Parâmetros!K453</f>
        <v>10</v>
      </c>
      <c r="C464" s="5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15.75" customHeight="1">
      <c r="A465" s="101"/>
      <c r="B465" s="67">
        <f>Parâmetros!K454</f>
        <v>8</v>
      </c>
      <c r="C465" s="5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15.75" customHeight="1">
      <c r="A466" s="101"/>
      <c r="B466" s="67">
        <f>Parâmetros!K455</f>
        <v>3</v>
      </c>
      <c r="C466" s="5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15.75" customHeight="1">
      <c r="A467" s="101"/>
      <c r="B467" s="67">
        <f>Parâmetros!K456</f>
        <v>1</v>
      </c>
      <c r="C467" s="5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15.75" customHeight="1">
      <c r="A468" s="101"/>
      <c r="B468" s="67">
        <f>Parâmetros!K457</f>
        <v>7</v>
      </c>
      <c r="C468" s="5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15.75" customHeight="1">
      <c r="A469" s="101"/>
      <c r="B469" s="67">
        <f>Parâmetros!K458</f>
        <v>13</v>
      </c>
      <c r="C469" s="5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15.75" customHeight="1">
      <c r="A470" s="101"/>
      <c r="B470" s="67">
        <f>Parâmetros!K459</f>
        <v>8</v>
      </c>
      <c r="C470" s="5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15.75" customHeight="1">
      <c r="A471" s="101"/>
      <c r="B471" s="67">
        <f>Parâmetros!K460</f>
        <v>10</v>
      </c>
      <c r="C471" s="5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15.75" customHeight="1">
      <c r="A472" s="101"/>
      <c r="B472" s="67">
        <f>Parâmetros!K461</f>
        <v>6</v>
      </c>
      <c r="C472" s="5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15.75" customHeight="1">
      <c r="A473" s="101"/>
      <c r="B473" s="67">
        <f>Parâmetros!K462</f>
        <v>5</v>
      </c>
      <c r="C473" s="5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15.75" customHeight="1">
      <c r="A474" s="101"/>
      <c r="B474" s="67">
        <f>Parâmetros!K463</f>
        <v>20</v>
      </c>
      <c r="C474" s="5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15.75" customHeight="1">
      <c r="A475" s="101"/>
      <c r="B475" s="67">
        <f>Parâmetros!K464</f>
        <v>13</v>
      </c>
      <c r="C475" s="5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15.75" customHeight="1">
      <c r="A476" s="101"/>
      <c r="B476" s="67">
        <f>Parâmetros!K465</f>
        <v>10</v>
      </c>
      <c r="C476" s="5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15.75" customHeight="1">
      <c r="A477" s="101"/>
      <c r="B477" s="67">
        <f>Parâmetros!K466</f>
        <v>12</v>
      </c>
      <c r="C477" s="5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15.75" customHeight="1">
      <c r="A478" s="101"/>
      <c r="B478" s="67">
        <f>Parâmetros!K467</f>
        <v>31</v>
      </c>
      <c r="C478" s="5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15.75" customHeight="1">
      <c r="A479" s="101"/>
      <c r="B479" s="67">
        <f>Parâmetros!K468</f>
        <v>3</v>
      </c>
      <c r="C479" s="5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15.75" customHeight="1">
      <c r="A480" s="101"/>
      <c r="B480" s="67">
        <f>Parâmetros!K469</f>
        <v>1</v>
      </c>
      <c r="C480" s="5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15.75" customHeight="1">
      <c r="A481" s="101"/>
      <c r="B481" s="67">
        <f>Parâmetros!K470</f>
        <v>2</v>
      </c>
      <c r="C481" s="5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15.75" customHeight="1">
      <c r="A482" s="101"/>
      <c r="B482" s="67">
        <f>Parâmetros!K471</f>
        <v>2</v>
      </c>
      <c r="C482" s="5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15.75" customHeight="1">
      <c r="A483" s="101"/>
      <c r="B483" s="67">
        <f>Parâmetros!K472</f>
        <v>5</v>
      </c>
      <c r="C483" s="5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15.75" customHeight="1">
      <c r="A484" s="101"/>
      <c r="B484" s="67">
        <f>Parâmetros!K473</f>
        <v>3</v>
      </c>
      <c r="C484" s="5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15.75" customHeight="1">
      <c r="A485" s="101"/>
      <c r="B485" s="67">
        <f>Parâmetros!K474</f>
        <v>0</v>
      </c>
      <c r="C485" s="5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15.75" customHeight="1">
      <c r="A486" s="101"/>
      <c r="B486" s="67">
        <f>Parâmetros!K475</f>
        <v>0</v>
      </c>
      <c r="C486" s="5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15.75" customHeight="1">
      <c r="A487" s="101"/>
      <c r="B487" s="67">
        <f>Parâmetros!K476</f>
        <v>0</v>
      </c>
      <c r="C487" s="5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15.75" customHeight="1">
      <c r="A488" s="101"/>
      <c r="B488" s="67">
        <f>Parâmetros!K477</f>
        <v>0</v>
      </c>
      <c r="C488" s="5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15.75" customHeight="1">
      <c r="A489" s="101"/>
      <c r="B489" s="67">
        <f>Parâmetros!K478</f>
        <v>0</v>
      </c>
      <c r="C489" s="5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15.75" customHeight="1">
      <c r="A490" s="101"/>
      <c r="B490" s="67">
        <f>Parâmetros!K479</f>
        <v>0</v>
      </c>
      <c r="C490" s="5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15.75" customHeight="1">
      <c r="A491" s="101"/>
      <c r="B491" s="67">
        <f>Parâmetros!K480</f>
        <v>2</v>
      </c>
      <c r="C491" s="5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15.75" customHeight="1">
      <c r="A492" s="101"/>
      <c r="B492" s="67">
        <f>Parâmetros!K481</f>
        <v>0</v>
      </c>
      <c r="C492" s="5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15.75" customHeight="1">
      <c r="A493" s="101"/>
      <c r="B493" s="67">
        <f>Parâmetros!K482</f>
        <v>1</v>
      </c>
      <c r="C493" s="5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15.75" customHeight="1">
      <c r="A494" s="101"/>
      <c r="B494" s="67">
        <f>Parâmetros!K483</f>
        <v>0</v>
      </c>
      <c r="C494" s="5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15.75" customHeight="1">
      <c r="A495" s="101"/>
      <c r="B495" s="67">
        <f>Parâmetros!K484</f>
        <v>8</v>
      </c>
      <c r="C495" s="5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15.75" customHeight="1">
      <c r="A496" s="101"/>
      <c r="B496" s="67">
        <f>Parâmetros!K485</f>
        <v>17</v>
      </c>
      <c r="C496" s="5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15.75" customHeight="1">
      <c r="A497" s="101"/>
      <c r="B497" s="67">
        <f>Parâmetros!K486</f>
        <v>0</v>
      </c>
      <c r="C497" s="5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15.75" customHeight="1">
      <c r="A498" s="101"/>
      <c r="B498" s="67">
        <f>Parâmetros!K487</f>
        <v>0</v>
      </c>
      <c r="C498" s="5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15.75" customHeight="1">
      <c r="A499" s="101"/>
      <c r="B499" s="67">
        <f>Parâmetros!K488</f>
        <v>2</v>
      </c>
      <c r="C499" s="5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15.75" customHeight="1">
      <c r="A500" s="101"/>
      <c r="B500" s="67">
        <f>Parâmetros!K489</f>
        <v>2</v>
      </c>
      <c r="C500" s="5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15.75" customHeight="1">
      <c r="A501" s="101"/>
      <c r="B501" s="67">
        <f>Parâmetros!K490</f>
        <v>0</v>
      </c>
      <c r="C501" s="5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15.75" customHeight="1">
      <c r="A502" s="101"/>
      <c r="B502" s="67">
        <f>Parâmetros!K491</f>
        <v>1</v>
      </c>
      <c r="C502" s="5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15.75" customHeight="1">
      <c r="A503" s="101"/>
      <c r="B503" s="67">
        <f>Parâmetros!K492</f>
        <v>0</v>
      </c>
      <c r="C503" s="5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15.75" customHeight="1">
      <c r="A504" s="101"/>
      <c r="B504" s="67">
        <f>Parâmetros!K493</f>
        <v>5</v>
      </c>
      <c r="C504" s="5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15.75" customHeight="1">
      <c r="A505" s="101"/>
      <c r="B505" s="67">
        <f>Parâmetros!K494</f>
        <v>5</v>
      </c>
      <c r="C505" s="5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15.75" customHeight="1">
      <c r="A506" s="101"/>
      <c r="B506" s="67">
        <f>Parâmetros!K495</f>
        <v>2</v>
      </c>
      <c r="C506" s="5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15.75" customHeight="1">
      <c r="A507" s="101"/>
      <c r="B507" s="67">
        <f>Parâmetros!K496</f>
        <v>2</v>
      </c>
      <c r="C507" s="5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15.75" customHeight="1">
      <c r="A508" s="101"/>
      <c r="B508" s="67">
        <f>Parâmetros!K497</f>
        <v>7</v>
      </c>
      <c r="C508" s="5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15.75" customHeight="1">
      <c r="A509" s="101"/>
      <c r="B509" s="67">
        <f>Parâmetros!K498</f>
        <v>6</v>
      </c>
      <c r="C509" s="5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15.75" customHeight="1">
      <c r="A510" s="101"/>
      <c r="B510" s="67">
        <f>Parâmetros!K499</f>
        <v>7</v>
      </c>
      <c r="C510" s="5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15.75" customHeight="1">
      <c r="A511" s="101"/>
      <c r="B511" s="67">
        <f>Parâmetros!K500</f>
        <v>6</v>
      </c>
      <c r="C511" s="5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15.75" customHeight="1">
      <c r="A512" s="101"/>
      <c r="B512" s="67">
        <f>Parâmetros!K501</f>
        <v>6</v>
      </c>
      <c r="C512" s="5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15.75" customHeight="1">
      <c r="A513" s="101"/>
      <c r="B513" s="67">
        <f>Parâmetros!K502</f>
        <v>7</v>
      </c>
      <c r="C513" s="5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15.75" customHeight="1">
      <c r="A514" s="101"/>
      <c r="B514" s="67">
        <f>Parâmetros!K503</f>
        <v>9</v>
      </c>
      <c r="C514" s="5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15.75" customHeight="1">
      <c r="A515" s="101"/>
      <c r="B515" s="67">
        <f>Parâmetros!K504</f>
        <v>13</v>
      </c>
      <c r="C515" s="5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15.75" customHeight="1">
      <c r="A516" s="101"/>
      <c r="B516" s="67">
        <f>Parâmetros!K505</f>
        <v>9</v>
      </c>
      <c r="C516" s="5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15.75" customHeight="1">
      <c r="A517" s="101"/>
      <c r="B517" s="67">
        <f>Parâmetros!K506</f>
        <v>6</v>
      </c>
      <c r="C517" s="5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15.75" customHeight="1">
      <c r="A518" s="101"/>
      <c r="B518" s="67">
        <f>Parâmetros!K507</f>
        <v>5</v>
      </c>
      <c r="C518" s="5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15.75" customHeight="1">
      <c r="A519" s="101"/>
      <c r="B519" s="67">
        <f>Parâmetros!K508</f>
        <v>6</v>
      </c>
      <c r="C519" s="5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15.75" customHeight="1">
      <c r="A520" s="101"/>
      <c r="B520" s="67">
        <f>Parâmetros!K509</f>
        <v>4</v>
      </c>
      <c r="C520" s="5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15.75" customHeight="1">
      <c r="A521" s="101"/>
      <c r="B521" s="67">
        <f>Parâmetros!K510</f>
        <v>3</v>
      </c>
      <c r="C521" s="5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15.75" customHeight="1">
      <c r="A522" s="101"/>
      <c r="B522" s="67">
        <f>Parâmetros!K511</f>
        <v>3</v>
      </c>
      <c r="C522" s="5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15.75" customHeight="1">
      <c r="A523" s="101"/>
      <c r="B523" s="67">
        <f>Parâmetros!K512</f>
        <v>11</v>
      </c>
      <c r="C523" s="5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15.75" customHeight="1">
      <c r="A524" s="101"/>
      <c r="B524" s="67">
        <f>Parâmetros!K513</f>
        <v>9</v>
      </c>
      <c r="C524" s="5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15.75" customHeight="1">
      <c r="A525" s="101"/>
      <c r="B525" s="67">
        <f>Parâmetros!K514</f>
        <v>7</v>
      </c>
      <c r="C525" s="5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15.75" customHeight="1">
      <c r="A526" s="101"/>
      <c r="B526" s="67">
        <f>Parâmetros!K515</f>
        <v>9</v>
      </c>
      <c r="C526" s="5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15.75" customHeight="1">
      <c r="A527" s="101"/>
      <c r="B527" s="67">
        <f>Parâmetros!K516</f>
        <v>11</v>
      </c>
      <c r="C527" s="5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15.75" customHeight="1">
      <c r="A528" s="101"/>
      <c r="B528" s="67">
        <f>Parâmetros!K517</f>
        <v>9</v>
      </c>
      <c r="C528" s="5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15.75" customHeight="1">
      <c r="A529" s="101"/>
      <c r="B529" s="67">
        <f>Parâmetros!K518</f>
        <v>6</v>
      </c>
      <c r="C529" s="5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15.75" customHeight="1">
      <c r="A530" s="101"/>
      <c r="B530" s="67">
        <f>Parâmetros!K519</f>
        <v>6</v>
      </c>
      <c r="C530" s="5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15.75" customHeight="1">
      <c r="A531" s="101"/>
      <c r="B531" s="67">
        <f>Parâmetros!K520</f>
        <v>7</v>
      </c>
      <c r="C531" s="5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15.75" customHeight="1">
      <c r="A532" s="101"/>
      <c r="B532" s="67">
        <f>Parâmetros!K521</f>
        <v>9</v>
      </c>
      <c r="C532" s="5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15.75" customHeight="1">
      <c r="A533" s="101"/>
      <c r="B533" s="67">
        <f>Parâmetros!K522</f>
        <v>10</v>
      </c>
      <c r="C533" s="5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15.75" customHeight="1">
      <c r="A534" s="101"/>
      <c r="B534" s="67">
        <f>Parâmetros!K523</f>
        <v>6</v>
      </c>
      <c r="C534" s="5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15.75" customHeight="1">
      <c r="A535" s="101"/>
      <c r="B535" s="67">
        <f>Parâmetros!K524</f>
        <v>10</v>
      </c>
      <c r="C535" s="5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15.75" customHeight="1">
      <c r="A536" s="101"/>
      <c r="B536" s="67">
        <f>Parâmetros!K525</f>
        <v>10</v>
      </c>
      <c r="C536" s="5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15.75" customHeight="1">
      <c r="A537" s="101"/>
      <c r="B537" s="67">
        <f>Parâmetros!K526</f>
        <v>8</v>
      </c>
      <c r="C537" s="5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15.75" customHeight="1">
      <c r="A538" s="101"/>
      <c r="B538" s="67">
        <f>Parâmetros!K527</f>
        <v>6</v>
      </c>
      <c r="C538" s="5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15.75" customHeight="1">
      <c r="A539" s="101"/>
      <c r="B539" s="67">
        <f>Parâmetros!K528</f>
        <v>4</v>
      </c>
      <c r="C539" s="5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15.75" customHeight="1">
      <c r="A540" s="101"/>
      <c r="B540" s="67">
        <f>Parâmetros!K529</f>
        <v>5</v>
      </c>
      <c r="C540" s="5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15.75" customHeight="1">
      <c r="A541" s="101"/>
      <c r="B541" s="67">
        <f>Parâmetros!K530</f>
        <v>6</v>
      </c>
      <c r="C541" s="5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15.75" customHeight="1">
      <c r="A542" s="101"/>
      <c r="B542" s="67">
        <f>Parâmetros!K531</f>
        <v>5</v>
      </c>
      <c r="C542" s="5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15.75" customHeight="1">
      <c r="A543" s="101"/>
      <c r="B543" s="67">
        <f>Parâmetros!K532</f>
        <v>6</v>
      </c>
      <c r="C543" s="5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15.75" customHeight="1">
      <c r="A544" s="101"/>
      <c r="B544" s="67">
        <f>Parâmetros!K533</f>
        <v>6</v>
      </c>
      <c r="C544" s="5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15.75" customHeight="1">
      <c r="A545" s="101"/>
      <c r="B545" s="67">
        <f>Parâmetros!K534</f>
        <v>5</v>
      </c>
      <c r="C545" s="5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15.75" customHeight="1">
      <c r="A546" s="101"/>
      <c r="B546" s="67">
        <f>Parâmetros!K535</f>
        <v>11</v>
      </c>
      <c r="C546" s="5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15.75" customHeight="1">
      <c r="A547" s="101"/>
      <c r="B547" s="67">
        <f>Parâmetros!K536</f>
        <v>9</v>
      </c>
      <c r="C547" s="5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15.75" customHeight="1">
      <c r="A548" s="101"/>
      <c r="B548" s="67">
        <f>Parâmetros!K537</f>
        <v>13</v>
      </c>
      <c r="C548" s="5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15.75" customHeight="1">
      <c r="A549" s="101"/>
      <c r="B549" s="67">
        <f>Parâmetros!K538</f>
        <v>7</v>
      </c>
      <c r="C549" s="5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15.75" customHeight="1">
      <c r="A550" s="101"/>
      <c r="B550" s="67">
        <f>Parâmetros!K539</f>
        <v>0</v>
      </c>
      <c r="C550" s="5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15.75" customHeight="1">
      <c r="A551" s="101"/>
      <c r="B551" s="67">
        <f>Parâmetros!K540</f>
        <v>3</v>
      </c>
      <c r="C551" s="5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15.75" customHeight="1">
      <c r="A552" s="101"/>
      <c r="B552" s="67">
        <f>Parâmetros!K541</f>
        <v>3</v>
      </c>
      <c r="C552" s="5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15.75" customHeight="1">
      <c r="A553" s="101"/>
      <c r="B553" s="67">
        <f>Parâmetros!K542</f>
        <v>3</v>
      </c>
      <c r="C553" s="5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15.75" customHeight="1">
      <c r="A554" s="101"/>
      <c r="B554" s="67">
        <f>Parâmetros!K543</f>
        <v>5</v>
      </c>
      <c r="C554" s="5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15.75" customHeight="1">
      <c r="A555" s="101"/>
      <c r="B555" s="67">
        <f>Parâmetros!K544</f>
        <v>4</v>
      </c>
      <c r="C555" s="5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15.75" customHeight="1">
      <c r="A556" s="101"/>
      <c r="B556" s="67">
        <f>Parâmetros!K545</f>
        <v>4</v>
      </c>
      <c r="C556" s="5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15.75" customHeight="1">
      <c r="A557" s="101"/>
      <c r="B557" s="67">
        <f>Parâmetros!K546</f>
        <v>5</v>
      </c>
      <c r="C557" s="5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15.75" customHeight="1">
      <c r="A558" s="101"/>
      <c r="B558" s="67">
        <f>Parâmetros!K547</f>
        <v>3</v>
      </c>
      <c r="C558" s="5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15.75" customHeight="1">
      <c r="A559" s="101"/>
      <c r="B559" s="67">
        <f>Parâmetros!K548</f>
        <v>5</v>
      </c>
      <c r="C559" s="5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15.75" customHeight="1">
      <c r="A560" s="101"/>
      <c r="B560" s="67">
        <f>Parâmetros!K549</f>
        <v>7</v>
      </c>
      <c r="C560" s="5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15.75" customHeight="1">
      <c r="A561" s="101"/>
      <c r="B561" s="67">
        <f>Parâmetros!K550</f>
        <v>4</v>
      </c>
      <c r="C561" s="5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15.75" customHeight="1">
      <c r="A562" s="101"/>
      <c r="B562" s="67">
        <f>Parâmetros!K551</f>
        <v>2</v>
      </c>
      <c r="C562" s="5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15.75" customHeight="1">
      <c r="A563" s="101"/>
      <c r="B563" s="67">
        <f>Parâmetros!K552</f>
        <v>6</v>
      </c>
      <c r="C563" s="5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15.75" customHeight="1">
      <c r="A564" s="101"/>
      <c r="B564" s="67">
        <f>Parâmetros!K553</f>
        <v>8</v>
      </c>
      <c r="C564" s="5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15.75" customHeight="1">
      <c r="A565" s="101"/>
      <c r="B565" s="67">
        <f>Parâmetros!K554</f>
        <v>9</v>
      </c>
      <c r="C565" s="5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15.75" customHeight="1">
      <c r="A566" s="101"/>
      <c r="B566" s="67">
        <f>Parâmetros!K555</f>
        <v>4</v>
      </c>
      <c r="C566" s="5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15.75" customHeight="1">
      <c r="A567" s="101"/>
      <c r="B567" s="67">
        <f>Parâmetros!K556</f>
        <v>1</v>
      </c>
      <c r="C567" s="5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15.75" customHeight="1">
      <c r="A568" s="101"/>
      <c r="B568" s="67">
        <f>Parâmetros!K557</f>
        <v>3</v>
      </c>
      <c r="C568" s="5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15.75" customHeight="1">
      <c r="A569" s="101"/>
      <c r="B569" s="67">
        <f>Parâmetros!K558</f>
        <v>3</v>
      </c>
      <c r="C569" s="5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15.75" customHeight="1">
      <c r="A570" s="101"/>
      <c r="B570" s="67">
        <f>Parâmetros!K559</f>
        <v>0</v>
      </c>
      <c r="C570" s="5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15.75" customHeight="1">
      <c r="A571" s="101"/>
      <c r="B571" s="67">
        <f>Parâmetros!K560</f>
        <v>0</v>
      </c>
      <c r="C571" s="5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15.75" customHeight="1">
      <c r="A572" s="101"/>
      <c r="B572" s="67">
        <f>Parâmetros!K561</f>
        <v>5</v>
      </c>
      <c r="C572" s="5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15.75" customHeight="1">
      <c r="A573" s="101"/>
      <c r="B573" s="67">
        <f>Parâmetros!K562</f>
        <v>6</v>
      </c>
      <c r="C573" s="5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15.75" customHeight="1">
      <c r="A574" s="101"/>
      <c r="B574" s="67">
        <f>Parâmetros!K563</f>
        <v>7</v>
      </c>
      <c r="C574" s="5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15.75" customHeight="1">
      <c r="A575" s="101"/>
      <c r="B575" s="67">
        <f>Parâmetros!K564</f>
        <v>6</v>
      </c>
      <c r="C575" s="5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15.75" customHeight="1">
      <c r="A576" s="101"/>
      <c r="B576" s="67">
        <f>Parâmetros!K565</f>
        <v>12</v>
      </c>
      <c r="C576" s="5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15.75" customHeight="1">
      <c r="A577" s="101"/>
      <c r="B577" s="67">
        <f>Parâmetros!K566</f>
        <v>10</v>
      </c>
      <c r="C577" s="5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15.75" customHeight="1">
      <c r="A578" s="101"/>
      <c r="B578" s="67">
        <f>Parâmetros!K567</f>
        <v>9</v>
      </c>
      <c r="C578" s="5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15.75" customHeight="1">
      <c r="A579" s="101"/>
      <c r="B579" s="67">
        <f>Parâmetros!K568</f>
        <v>10</v>
      </c>
      <c r="C579" s="5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15.75" customHeight="1">
      <c r="A580" s="101"/>
      <c r="B580" s="67">
        <f>Parâmetros!K569</f>
        <v>8</v>
      </c>
      <c r="C580" s="5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15.75" customHeight="1">
      <c r="A581" s="101"/>
      <c r="B581" s="67">
        <f>Parâmetros!K570</f>
        <v>7</v>
      </c>
      <c r="C581" s="5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15.75" customHeight="1">
      <c r="A582" s="101"/>
      <c r="B582" s="67">
        <f>Parâmetros!K571</f>
        <v>9</v>
      </c>
      <c r="C582" s="5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15.75" customHeight="1">
      <c r="A583" s="101"/>
      <c r="B583" s="67">
        <f>Parâmetros!K572</f>
        <v>10</v>
      </c>
      <c r="C583" s="5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15.75" customHeight="1">
      <c r="A584" s="101"/>
      <c r="B584" s="67">
        <f>Parâmetros!K573</f>
        <v>6</v>
      </c>
      <c r="C584" s="5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15.75" customHeight="1">
      <c r="A585" s="101"/>
      <c r="B585" s="67">
        <f>Parâmetros!K574</f>
        <v>18</v>
      </c>
      <c r="C585" s="5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15.75" customHeight="1">
      <c r="A586" s="101"/>
      <c r="B586" s="67">
        <f>Parâmetros!K575</f>
        <v>12</v>
      </c>
      <c r="C586" s="5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15.75" customHeight="1">
      <c r="A587" s="101"/>
      <c r="B587" s="67">
        <f>Parâmetros!K576</f>
        <v>17</v>
      </c>
      <c r="C587" s="5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15.75" customHeight="1">
      <c r="A588" s="101"/>
      <c r="B588" s="67">
        <f>Parâmetros!K577</f>
        <v>17</v>
      </c>
      <c r="C588" s="5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15.75" customHeight="1">
      <c r="A589" s="101"/>
      <c r="B589" s="67">
        <f>Parâmetros!K578</f>
        <v>39</v>
      </c>
      <c r="C589" s="5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15.75" customHeight="1">
      <c r="A590" s="101"/>
      <c r="B590" s="67">
        <f>Parâmetros!K579</f>
        <v>28</v>
      </c>
      <c r="C590" s="5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15.75" customHeight="1">
      <c r="A591" s="101"/>
      <c r="B591" s="67">
        <f>Parâmetros!K580</f>
        <v>30</v>
      </c>
      <c r="C591" s="5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15.75" customHeight="1">
      <c r="A592" s="101"/>
      <c r="B592" s="67">
        <f>Parâmetros!K581</f>
        <v>28</v>
      </c>
      <c r="C592" s="5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15.75" customHeight="1">
      <c r="A593" s="101"/>
      <c r="B593" s="67">
        <f>Parâmetros!K582</f>
        <v>22</v>
      </c>
      <c r="C593" s="5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15.75" customHeight="1">
      <c r="A594" s="101"/>
      <c r="B594" s="67">
        <f>Parâmetros!K583</f>
        <v>30</v>
      </c>
      <c r="C594" s="5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15.75" customHeight="1">
      <c r="A595" s="101"/>
      <c r="B595" s="67">
        <f>Parâmetros!K584</f>
        <v>32</v>
      </c>
      <c r="C595" s="5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15.75" customHeight="1">
      <c r="A596" s="101"/>
      <c r="B596" s="67">
        <f>Parâmetros!K585</f>
        <v>13</v>
      </c>
      <c r="C596" s="5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15.75" customHeight="1">
      <c r="A597" s="101"/>
      <c r="B597" s="67">
        <f>Parâmetros!K586</f>
        <v>8</v>
      </c>
      <c r="C597" s="5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15.75" customHeight="1">
      <c r="A598" s="101"/>
      <c r="B598" s="67">
        <f>Parâmetros!K587</f>
        <v>0</v>
      </c>
      <c r="C598" s="5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15.75" customHeight="1">
      <c r="A599" s="101"/>
      <c r="B599" s="67">
        <f>Parâmetros!K588</f>
        <v>0</v>
      </c>
      <c r="C599" s="5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15.75" customHeight="1">
      <c r="A600" s="101"/>
      <c r="B600" s="67">
        <f>Parâmetros!K589</f>
        <v>0</v>
      </c>
      <c r="C600" s="5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15.75" customHeight="1">
      <c r="A601" s="101"/>
      <c r="B601" s="67">
        <f>Parâmetros!K590</f>
        <v>6</v>
      </c>
      <c r="C601" s="5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15.75" customHeight="1">
      <c r="A602" s="101"/>
      <c r="B602" s="67">
        <f>Parâmetros!K591</f>
        <v>3</v>
      </c>
      <c r="C602" s="5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15.75" customHeight="1">
      <c r="A603" s="101"/>
      <c r="B603" s="67">
        <f>Parâmetros!K592</f>
        <v>0</v>
      </c>
      <c r="C603" s="5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15.75" customHeight="1">
      <c r="A604" s="101"/>
      <c r="B604" s="67">
        <f>Parâmetros!K593</f>
        <v>5</v>
      </c>
      <c r="C604" s="5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15.75" customHeight="1">
      <c r="A605" s="101"/>
      <c r="B605" s="67">
        <f>Parâmetros!K594</f>
        <v>3</v>
      </c>
      <c r="C605" s="5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15.75" customHeight="1">
      <c r="A606" s="101"/>
      <c r="B606" s="67">
        <f>Parâmetros!K595</f>
        <v>5</v>
      </c>
      <c r="C606" s="5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15.75" customHeight="1">
      <c r="A607" s="101"/>
      <c r="B607" s="67">
        <f>Parâmetros!K596</f>
        <v>5</v>
      </c>
      <c r="C607" s="5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15.75" customHeight="1">
      <c r="A608" s="101"/>
      <c r="B608" s="67">
        <f>Parâmetros!K597</f>
        <v>5</v>
      </c>
      <c r="C608" s="5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15.75" customHeight="1">
      <c r="A609" s="101"/>
      <c r="B609" s="67">
        <f>Parâmetros!K598</f>
        <v>11</v>
      </c>
      <c r="C609" s="5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15.75" customHeight="1">
      <c r="A610" s="101"/>
      <c r="B610" s="67">
        <f>Parâmetros!K599</f>
        <v>18</v>
      </c>
      <c r="C610" s="5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15.75" customHeight="1">
      <c r="A611" s="101"/>
      <c r="B611" s="67">
        <f>Parâmetros!K600</f>
        <v>21</v>
      </c>
      <c r="C611" s="5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15.75" customHeight="1">
      <c r="A612" s="101"/>
      <c r="B612" s="67">
        <f>Parâmetros!K601</f>
        <v>15</v>
      </c>
      <c r="C612" s="5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15.75" customHeight="1">
      <c r="A613" s="101"/>
      <c r="B613" s="67">
        <f>Parâmetros!K602</f>
        <v>20</v>
      </c>
      <c r="C613" s="5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15.75" customHeight="1">
      <c r="A614" s="101"/>
      <c r="B614" s="67">
        <f>Parâmetros!K603</f>
        <v>8</v>
      </c>
      <c r="C614" s="5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15.75" customHeight="1">
      <c r="A615" s="101"/>
      <c r="B615" s="67">
        <f>Parâmetros!K604</f>
        <v>8</v>
      </c>
      <c r="C615" s="5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15.75" customHeight="1">
      <c r="A616" s="101"/>
      <c r="B616" s="67">
        <f>Parâmetros!K605</f>
        <v>8</v>
      </c>
      <c r="C616" s="5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15.75" customHeight="1">
      <c r="A617" s="101"/>
      <c r="B617" s="67">
        <f>Parâmetros!K606</f>
        <v>8</v>
      </c>
      <c r="C617" s="5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15.75" customHeight="1">
      <c r="A618" s="101"/>
      <c r="B618" s="67">
        <f>Parâmetros!K607</f>
        <v>10</v>
      </c>
      <c r="C618" s="5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15.75" customHeight="1">
      <c r="A619" s="101"/>
      <c r="B619" s="67">
        <f>Parâmetros!K608</f>
        <v>8</v>
      </c>
      <c r="C619" s="5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15.75" customHeight="1">
      <c r="A620" s="101"/>
      <c r="B620" s="67">
        <f>Parâmetros!K609</f>
        <v>14</v>
      </c>
      <c r="C620" s="5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15.75" customHeight="1">
      <c r="A621" s="101"/>
      <c r="B621" s="67">
        <f>Parâmetros!K610</f>
        <v>0</v>
      </c>
      <c r="C621" s="5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15.75" customHeight="1">
      <c r="A622" s="101"/>
      <c r="B622" s="67">
        <f>Parâmetros!K611</f>
        <v>10</v>
      </c>
      <c r="C622" s="5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15.75" customHeight="1">
      <c r="A623" s="101"/>
      <c r="B623" s="67">
        <f>Parâmetros!K612</f>
        <v>8</v>
      </c>
      <c r="C623" s="5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15.75" customHeight="1">
      <c r="A624" s="101"/>
      <c r="B624" s="67">
        <f>Parâmetros!K613</f>
        <v>4</v>
      </c>
      <c r="C624" s="5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15.75" customHeight="1">
      <c r="A625" s="101"/>
      <c r="B625" s="67">
        <f>Parâmetros!K614</f>
        <v>1</v>
      </c>
      <c r="C625" s="5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15.75" customHeight="1">
      <c r="A626" s="101"/>
      <c r="B626" s="67">
        <f>Parâmetros!K615</f>
        <v>0</v>
      </c>
      <c r="C626" s="5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15.75" customHeight="1">
      <c r="A627" s="101"/>
      <c r="B627" s="67">
        <f>Parâmetros!K616</f>
        <v>3</v>
      </c>
      <c r="C627" s="5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15.75" customHeight="1">
      <c r="A628" s="101"/>
      <c r="B628" s="67">
        <f>Parâmetros!K617</f>
        <v>5</v>
      </c>
      <c r="C628" s="5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15.75" customHeight="1">
      <c r="A629" s="101"/>
      <c r="B629" s="67">
        <f>Parâmetros!K618</f>
        <v>5</v>
      </c>
      <c r="C629" s="5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15.75" customHeight="1">
      <c r="A630" s="101"/>
      <c r="B630" s="67">
        <f>Parâmetros!K619</f>
        <v>6</v>
      </c>
      <c r="C630" s="5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15.75" customHeight="1">
      <c r="A631" s="101"/>
      <c r="B631" s="67">
        <f>Parâmetros!K620</f>
        <v>6</v>
      </c>
      <c r="C631" s="5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15.75" customHeight="1">
      <c r="A632" s="101"/>
      <c r="B632" s="67">
        <f>Parâmetros!K621</f>
        <v>7</v>
      </c>
      <c r="C632" s="5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15.75" customHeight="1">
      <c r="A633" s="101"/>
      <c r="B633" s="67">
        <f>Parâmetros!K622</f>
        <v>6</v>
      </c>
      <c r="C633" s="5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15.75" customHeight="1">
      <c r="A634" s="101"/>
      <c r="B634" s="67">
        <f>Parâmetros!K623</f>
        <v>5</v>
      </c>
      <c r="C634" s="5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15.75" customHeight="1">
      <c r="A635" s="101"/>
      <c r="B635" s="67">
        <f>Parâmetros!K624</f>
        <v>5</v>
      </c>
      <c r="C635" s="5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15.75" customHeight="1">
      <c r="A636" s="101"/>
      <c r="B636" s="67">
        <f>Parâmetros!K625</f>
        <v>4</v>
      </c>
      <c r="C636" s="5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15.75" customHeight="1">
      <c r="A637" s="101"/>
      <c r="B637" s="67">
        <f>Parâmetros!K626</f>
        <v>7</v>
      </c>
      <c r="C637" s="5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15.75" customHeight="1">
      <c r="A638" s="101"/>
      <c r="B638" s="67">
        <f>Parâmetros!K627</f>
        <v>6</v>
      </c>
      <c r="C638" s="5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15.75" customHeight="1">
      <c r="A639" s="101"/>
      <c r="B639" s="67">
        <f>Parâmetros!K628</f>
        <v>4</v>
      </c>
      <c r="C639" s="5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15.75" customHeight="1">
      <c r="A640" s="101"/>
      <c r="B640" s="67">
        <f>Parâmetros!K629</f>
        <v>4</v>
      </c>
      <c r="C640" s="5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15.75" customHeight="1">
      <c r="A641" s="101"/>
      <c r="B641" s="67">
        <f>Parâmetros!K630</f>
        <v>3</v>
      </c>
      <c r="C641" s="5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15.75" customHeight="1">
      <c r="A642" s="101"/>
      <c r="B642" s="67">
        <f>Parâmetros!K631</f>
        <v>13</v>
      </c>
      <c r="C642" s="5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15.75" customHeight="1">
      <c r="A643" s="101"/>
      <c r="B643" s="67">
        <f>Parâmetros!K632</f>
        <v>10</v>
      </c>
      <c r="C643" s="5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15.75" customHeight="1">
      <c r="A644" s="101"/>
      <c r="B644" s="67">
        <f>Parâmetros!K633</f>
        <v>11</v>
      </c>
      <c r="C644" s="5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15.75" customHeight="1">
      <c r="A645" s="101"/>
      <c r="B645" s="67">
        <f>Parâmetros!K634</f>
        <v>9</v>
      </c>
      <c r="C645" s="5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15.75" customHeight="1">
      <c r="A646" s="101"/>
      <c r="B646" s="67">
        <f>Parâmetros!K635</f>
        <v>9</v>
      </c>
      <c r="C646" s="5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15.75" customHeight="1">
      <c r="A647" s="101"/>
      <c r="B647" s="67">
        <f>Parâmetros!K636</f>
        <v>6</v>
      </c>
      <c r="C647" s="5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15.75" customHeight="1">
      <c r="A648" s="101"/>
      <c r="B648" s="67">
        <f>Parâmetros!K637</f>
        <v>10</v>
      </c>
      <c r="C648" s="5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15.75" customHeight="1">
      <c r="A649" s="101"/>
      <c r="B649" s="67">
        <f>Parâmetros!K638</f>
        <v>7</v>
      </c>
      <c r="C649" s="5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15.75" customHeight="1">
      <c r="A650" s="101"/>
      <c r="B650" s="67">
        <f>Parâmetros!K639</f>
        <v>4</v>
      </c>
      <c r="C650" s="5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15.75" customHeight="1">
      <c r="A651" s="101"/>
      <c r="B651" s="67">
        <f>Parâmetros!K640</f>
        <v>6</v>
      </c>
      <c r="C651" s="5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15.75" customHeight="1">
      <c r="A652" s="101"/>
      <c r="B652" s="67">
        <f>Parâmetros!K641</f>
        <v>4</v>
      </c>
      <c r="C652" s="5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15.75" customHeight="1">
      <c r="A653" s="101"/>
      <c r="B653" s="67">
        <f>Parâmetros!K642</f>
        <v>3</v>
      </c>
      <c r="C653" s="5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15.75" customHeight="1">
      <c r="A654" s="101"/>
      <c r="B654" s="67">
        <f>Parâmetros!K643</f>
        <v>5</v>
      </c>
      <c r="C654" s="5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15.75" customHeight="1">
      <c r="A655" s="101"/>
      <c r="B655" s="67">
        <f>Parâmetros!K644</f>
        <v>3</v>
      </c>
      <c r="C655" s="5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15.75" customHeight="1">
      <c r="A656" s="101"/>
      <c r="B656" s="67">
        <f>Parâmetros!K645</f>
        <v>4</v>
      </c>
      <c r="C656" s="5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15.75" customHeight="1">
      <c r="A657" s="101"/>
      <c r="B657" s="67">
        <f>Parâmetros!K646</f>
        <v>8</v>
      </c>
      <c r="C657" s="5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15.75" customHeight="1">
      <c r="A658" s="101"/>
      <c r="B658" s="67">
        <f>Parâmetros!K647</f>
        <v>5</v>
      </c>
      <c r="C658" s="5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15.75" customHeight="1">
      <c r="A659" s="101"/>
      <c r="B659" s="67">
        <f>Parâmetros!K648</f>
        <v>4</v>
      </c>
      <c r="C659" s="5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15.75" customHeight="1">
      <c r="A660" s="101"/>
      <c r="B660" s="67">
        <f>Parâmetros!K649</f>
        <v>7</v>
      </c>
      <c r="C660" s="5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15.75" customHeight="1">
      <c r="A661" s="101"/>
      <c r="B661" s="67">
        <f>Parâmetros!K650</f>
        <v>17</v>
      </c>
      <c r="C661" s="5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15.75" customHeight="1">
      <c r="A662" s="101"/>
      <c r="B662" s="67">
        <f>Parâmetros!K651</f>
        <v>10</v>
      </c>
      <c r="C662" s="5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15.75" customHeight="1">
      <c r="A663" s="101"/>
      <c r="B663" s="67">
        <f>Parâmetros!K652</f>
        <v>6</v>
      </c>
      <c r="C663" s="5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15.75" customHeight="1">
      <c r="A664" s="101"/>
      <c r="B664" s="67">
        <f>Parâmetros!K653</f>
        <v>14</v>
      </c>
      <c r="C664" s="5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15.75" customHeight="1">
      <c r="A665" s="101"/>
      <c r="B665" s="67">
        <f>Parâmetros!K654</f>
        <v>14</v>
      </c>
      <c r="C665" s="5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15.75" customHeight="1">
      <c r="A666" s="101"/>
      <c r="B666" s="67">
        <f>Parâmetros!K655</f>
        <v>22</v>
      </c>
      <c r="C666" s="5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15.75" customHeight="1">
      <c r="A667" s="101"/>
      <c r="B667" s="67">
        <f>Parâmetros!K656</f>
        <v>8</v>
      </c>
      <c r="C667" s="5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15.75" customHeight="1">
      <c r="A668" s="101"/>
      <c r="B668" s="67">
        <f>Parâmetros!K657</f>
        <v>14</v>
      </c>
      <c r="C668" s="5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15.75" customHeight="1">
      <c r="A669" s="101"/>
      <c r="B669" s="67">
        <f>Parâmetros!K658</f>
        <v>8</v>
      </c>
      <c r="C669" s="5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15.75" customHeight="1">
      <c r="A670" s="101"/>
      <c r="B670" s="67">
        <f>Parâmetros!K659</f>
        <v>3</v>
      </c>
      <c r="C670" s="5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15.75" customHeight="1">
      <c r="A671" s="101"/>
      <c r="B671" s="67">
        <f>Parâmetros!K660</f>
        <v>0</v>
      </c>
      <c r="C671" s="5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15.75" customHeight="1">
      <c r="A672" s="101"/>
      <c r="B672" s="67">
        <f>Parâmetros!K661</f>
        <v>0</v>
      </c>
      <c r="C672" s="5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15.75" customHeight="1">
      <c r="A673" s="101"/>
      <c r="B673" s="67">
        <f>Parâmetros!K662</f>
        <v>11</v>
      </c>
      <c r="C673" s="5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15.75" customHeight="1">
      <c r="A674" s="101"/>
      <c r="B674" s="67">
        <f>Parâmetros!K663</f>
        <v>6</v>
      </c>
      <c r="C674" s="5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15.75" customHeight="1">
      <c r="A675" s="101"/>
      <c r="B675" s="67">
        <f>Parâmetros!K664</f>
        <v>0</v>
      </c>
      <c r="C675" s="5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15.75" customHeight="1">
      <c r="A676" s="101"/>
      <c r="B676" s="67">
        <f>Parâmetros!K665</f>
        <v>0</v>
      </c>
      <c r="C676" s="5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15.75" customHeight="1">
      <c r="A677" s="101"/>
      <c r="B677" s="67">
        <f>Parâmetros!K666</f>
        <v>8</v>
      </c>
      <c r="C677" s="5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15.75" customHeight="1">
      <c r="A678" s="101"/>
      <c r="B678" s="67">
        <f>Parâmetros!K667</f>
        <v>3</v>
      </c>
      <c r="C678" s="5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15.75" customHeight="1">
      <c r="A679" s="101"/>
      <c r="B679" s="67">
        <f>Parâmetros!K668</f>
        <v>7</v>
      </c>
      <c r="C679" s="5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15.75" customHeight="1">
      <c r="A680" s="101"/>
      <c r="B680" s="67">
        <f>Parâmetros!K669</f>
        <v>5</v>
      </c>
      <c r="C680" s="5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15.75" customHeight="1">
      <c r="A681" s="101"/>
      <c r="B681" s="67">
        <f>Parâmetros!K670</f>
        <v>5</v>
      </c>
      <c r="C681" s="5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15.75" customHeight="1">
      <c r="A682" s="101"/>
      <c r="B682" s="67">
        <f>Parâmetros!K671</f>
        <v>7</v>
      </c>
      <c r="C682" s="5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15.75" customHeight="1">
      <c r="A683" s="101"/>
      <c r="B683" s="67">
        <f>Parâmetros!K672</f>
        <v>7</v>
      </c>
      <c r="C683" s="5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15.75" customHeight="1">
      <c r="A684" s="101"/>
      <c r="B684" s="67">
        <f>Parâmetros!K673</f>
        <v>3</v>
      </c>
      <c r="C684" s="5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15.75" customHeight="1">
      <c r="A685" s="101"/>
      <c r="B685" s="67">
        <f>Parâmetros!K674</f>
        <v>2</v>
      </c>
      <c r="C685" s="5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15.75" customHeight="1">
      <c r="A686" s="101"/>
      <c r="B686" s="67">
        <f>Parâmetros!K675</f>
        <v>3</v>
      </c>
      <c r="C686" s="5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15.75" customHeight="1">
      <c r="A687" s="101"/>
      <c r="B687" s="67">
        <f>Parâmetros!K676</f>
        <v>3</v>
      </c>
      <c r="C687" s="5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15.75" customHeight="1">
      <c r="A688" s="101"/>
      <c r="B688" s="67">
        <f>Parâmetros!K677</f>
        <v>3</v>
      </c>
      <c r="C688" s="5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15.75" customHeight="1">
      <c r="A689" s="101"/>
      <c r="B689" s="67">
        <f>Parâmetros!K678</f>
        <v>1</v>
      </c>
      <c r="C689" s="5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15.75" customHeight="1">
      <c r="A690" s="101"/>
      <c r="B690" s="67">
        <f>Parâmetros!K679</f>
        <v>0</v>
      </c>
      <c r="C690" s="5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15.75" customHeight="1">
      <c r="A691" s="101"/>
      <c r="B691" s="67">
        <f>Parâmetros!K680</f>
        <v>3</v>
      </c>
      <c r="C691" s="5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15.75" customHeight="1">
      <c r="A692" s="101"/>
      <c r="B692" s="67">
        <f>Parâmetros!K681</f>
        <v>5</v>
      </c>
      <c r="C692" s="5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15.75" customHeight="1">
      <c r="A693" s="101"/>
      <c r="B693" s="67">
        <f>Parâmetros!K682</f>
        <v>3</v>
      </c>
      <c r="C693" s="5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15.75" customHeight="1">
      <c r="A694" s="101"/>
      <c r="B694" s="67">
        <f>Parâmetros!K683</f>
        <v>0</v>
      </c>
      <c r="C694" s="5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15.75" customHeight="1">
      <c r="A695" s="101"/>
      <c r="B695" s="67">
        <f>Parâmetros!K684</f>
        <v>0</v>
      </c>
      <c r="C695" s="5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15.75" customHeight="1">
      <c r="A696" s="101"/>
      <c r="B696" s="67">
        <f>Parâmetros!K685</f>
        <v>0</v>
      </c>
      <c r="C696" s="5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15.75" customHeight="1">
      <c r="A697" s="101"/>
      <c r="B697" s="67">
        <f>Parâmetros!K686</f>
        <v>0</v>
      </c>
      <c r="C697" s="5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15.75" customHeight="1">
      <c r="A698" s="101"/>
      <c r="B698" s="67">
        <f>Parâmetros!K687</f>
        <v>0</v>
      </c>
      <c r="C698" s="5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15.75" customHeight="1">
      <c r="A699" s="101"/>
      <c r="B699" s="67">
        <f>Parâmetros!K688</f>
        <v>0</v>
      </c>
      <c r="C699" s="5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15.75" customHeight="1">
      <c r="A700" s="101"/>
      <c r="B700" s="67">
        <f>Parâmetros!K689</f>
        <v>0</v>
      </c>
      <c r="C700" s="5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15.75" customHeight="1">
      <c r="A701" s="101"/>
      <c r="B701" s="67">
        <f>Parâmetros!K690</f>
        <v>0</v>
      </c>
      <c r="C701" s="5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15.75" customHeight="1">
      <c r="A702" s="101"/>
      <c r="B702" s="67">
        <f>Parâmetros!K691</f>
        <v>0</v>
      </c>
      <c r="C702" s="5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15.75" customHeight="1">
      <c r="A703" s="101"/>
      <c r="B703" s="67">
        <f>Parâmetros!K692</f>
        <v>0</v>
      </c>
      <c r="C703" s="5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15.75" customHeight="1">
      <c r="A704" s="101"/>
      <c r="B704" s="67">
        <f>Parâmetros!K693</f>
        <v>0</v>
      </c>
      <c r="C704" s="5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15.75" customHeight="1">
      <c r="A705" s="101"/>
      <c r="B705" s="67">
        <f>Parâmetros!K694</f>
        <v>0</v>
      </c>
      <c r="C705" s="5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15.75" customHeight="1">
      <c r="A706" s="101"/>
      <c r="B706" s="67">
        <f>Parâmetros!K695</f>
        <v>0</v>
      </c>
      <c r="C706" s="5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15.75" customHeight="1">
      <c r="A707" s="101"/>
      <c r="B707" s="67">
        <f>Parâmetros!K696</f>
        <v>0</v>
      </c>
      <c r="C707" s="5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15.75" customHeight="1">
      <c r="A708" s="101"/>
      <c r="B708" s="67">
        <f>Parâmetros!K697</f>
        <v>0</v>
      </c>
      <c r="C708" s="5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15.75" customHeight="1">
      <c r="A709" s="101"/>
      <c r="B709" s="67">
        <f>Parâmetros!K698</f>
        <v>0</v>
      </c>
      <c r="C709" s="5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15.75" customHeight="1">
      <c r="A710" s="101"/>
      <c r="B710" s="67">
        <f>Parâmetros!K699</f>
        <v>0</v>
      </c>
      <c r="C710" s="5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15.75" customHeight="1">
      <c r="A711" s="101"/>
      <c r="B711" s="67">
        <f>Parâmetros!K700</f>
        <v>0</v>
      </c>
      <c r="C711" s="5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15.75" customHeight="1">
      <c r="A712" s="101"/>
      <c r="B712" s="67">
        <f>Parâmetros!K701</f>
        <v>0</v>
      </c>
      <c r="C712" s="5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15.75" customHeight="1">
      <c r="A713" s="101"/>
      <c r="B713" s="67">
        <f>Parâmetros!K702</f>
        <v>0</v>
      </c>
      <c r="C713" s="5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15.75" customHeight="1">
      <c r="A714" s="101"/>
      <c r="B714" s="67">
        <f>Parâmetros!K703</f>
        <v>0</v>
      </c>
      <c r="C714" s="5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15.75" customHeight="1">
      <c r="A715" s="101"/>
      <c r="B715" s="67">
        <f>Parâmetros!K704</f>
        <v>0</v>
      </c>
      <c r="C715" s="5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15.75" customHeight="1">
      <c r="A716" s="101"/>
      <c r="B716" s="67">
        <f>Parâmetros!K705</f>
        <v>0</v>
      </c>
      <c r="C716" s="5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15.75" customHeight="1">
      <c r="A717" s="101"/>
      <c r="B717" s="67">
        <f>Parâmetros!K706</f>
        <v>0</v>
      </c>
      <c r="C717" s="5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15.75" customHeight="1">
      <c r="A718" s="101"/>
      <c r="B718" s="67">
        <f>Parâmetros!K707</f>
        <v>0</v>
      </c>
      <c r="C718" s="5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15.75" customHeight="1">
      <c r="A719" s="101"/>
      <c r="B719" s="67">
        <f>Parâmetros!K708</f>
        <v>0</v>
      </c>
      <c r="C719" s="5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15.75" customHeight="1">
      <c r="A720" s="101"/>
      <c r="B720" s="67">
        <f>Parâmetros!K709</f>
        <v>0</v>
      </c>
      <c r="C720" s="5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15.75" customHeight="1">
      <c r="A721" s="101"/>
      <c r="B721" s="67">
        <f>Parâmetros!K710</f>
        <v>0</v>
      </c>
      <c r="C721" s="5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15.75" customHeight="1">
      <c r="A722" s="101"/>
      <c r="B722" s="67">
        <f>Parâmetros!K711</f>
        <v>0</v>
      </c>
      <c r="C722" s="5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15.75" customHeight="1">
      <c r="A723" s="101"/>
      <c r="B723" s="67">
        <f>Parâmetros!K712</f>
        <v>0</v>
      </c>
      <c r="C723" s="5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15.75" customHeight="1">
      <c r="A724" s="101"/>
      <c r="B724" s="67">
        <f>Parâmetros!K713</f>
        <v>0</v>
      </c>
      <c r="C724" s="5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15.75" customHeight="1">
      <c r="A725" s="101"/>
      <c r="B725" s="67">
        <f>Parâmetros!K714</f>
        <v>0</v>
      </c>
      <c r="C725" s="5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15.75" customHeight="1">
      <c r="A726" s="101"/>
      <c r="B726" s="67">
        <f>Parâmetros!K715</f>
        <v>0</v>
      </c>
      <c r="C726" s="5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15.75" customHeight="1">
      <c r="A727" s="101"/>
      <c r="B727" s="67">
        <f>Parâmetros!K716</f>
        <v>0</v>
      </c>
      <c r="C727" s="5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15.75" customHeight="1">
      <c r="A728" s="101"/>
      <c r="B728" s="67">
        <f>Parâmetros!K717</f>
        <v>0</v>
      </c>
      <c r="C728" s="5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15.75" customHeight="1">
      <c r="A729" s="101"/>
      <c r="B729" s="67">
        <f>Parâmetros!K718</f>
        <v>0</v>
      </c>
      <c r="C729" s="5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15.75" customHeight="1">
      <c r="A730" s="101"/>
      <c r="B730" s="67">
        <f>Parâmetros!K719</f>
        <v>0</v>
      </c>
      <c r="C730" s="5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15.75" customHeight="1">
      <c r="A731" s="101"/>
      <c r="B731" s="67">
        <f>Parâmetros!K720</f>
        <v>0</v>
      </c>
      <c r="C731" s="5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15.75" customHeight="1">
      <c r="A732" s="101"/>
      <c r="B732" s="67">
        <f>Parâmetros!K721</f>
        <v>0</v>
      </c>
      <c r="C732" s="5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15.75" customHeight="1">
      <c r="A733" s="101"/>
      <c r="B733" s="67">
        <f>Parâmetros!K722</f>
        <v>0</v>
      </c>
      <c r="C733" s="5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15.75" customHeight="1">
      <c r="A734" s="101"/>
      <c r="B734" s="67">
        <f>Parâmetros!K723</f>
        <v>0</v>
      </c>
      <c r="C734" s="5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15.75" customHeight="1">
      <c r="A735" s="101"/>
      <c r="B735" s="67">
        <f>Parâmetros!K724</f>
        <v>0</v>
      </c>
      <c r="C735" s="5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15.75" customHeight="1">
      <c r="A736" s="101"/>
      <c r="B736" s="67">
        <f>Parâmetros!K725</f>
        <v>0</v>
      </c>
      <c r="C736" s="5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15.75" customHeight="1">
      <c r="A737" s="101"/>
      <c r="B737" s="67">
        <f>Parâmetros!K726</f>
        <v>0</v>
      </c>
      <c r="C737" s="5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15.75" customHeight="1">
      <c r="A738" s="101"/>
      <c r="B738" s="67">
        <f>Parâmetros!K727</f>
        <v>0</v>
      </c>
      <c r="C738" s="5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15.75" customHeight="1">
      <c r="A739" s="101"/>
      <c r="B739" s="67">
        <f>Parâmetros!K728</f>
        <v>0</v>
      </c>
      <c r="C739" s="5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15.75" customHeight="1">
      <c r="A740" s="101"/>
      <c r="B740" s="67">
        <f>Parâmetros!K729</f>
        <v>0</v>
      </c>
      <c r="C740" s="5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15.75" customHeight="1">
      <c r="A741" s="101"/>
      <c r="B741" s="67">
        <f>Parâmetros!K730</f>
        <v>0</v>
      </c>
      <c r="C741" s="5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15.75" customHeight="1">
      <c r="A742" s="101"/>
      <c r="B742" s="67">
        <f>Parâmetros!K731</f>
        <v>0</v>
      </c>
      <c r="C742" s="5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15.75" customHeight="1">
      <c r="A743" s="101"/>
      <c r="B743" s="67">
        <f>Parâmetros!K732</f>
        <v>0</v>
      </c>
      <c r="C743" s="5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15.75" customHeight="1">
      <c r="A744" s="101"/>
      <c r="B744" s="67">
        <f>Parâmetros!K733</f>
        <v>0</v>
      </c>
      <c r="C744" s="5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15.75" customHeight="1">
      <c r="A745" s="101"/>
      <c r="B745" s="67">
        <f>Parâmetros!K734</f>
        <v>0</v>
      </c>
      <c r="C745" s="5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15.75" customHeight="1">
      <c r="A746" s="101"/>
      <c r="B746" s="67">
        <f>Parâmetros!K735</f>
        <v>0</v>
      </c>
      <c r="C746" s="5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15" customHeight="1">
      <c r="A747" s="101"/>
      <c r="B747" s="67">
        <f>Parâmetros!K736</f>
        <v>0</v>
      </c>
      <c r="C747" s="5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15.75" customHeight="1">
      <c r="A748" s="101"/>
      <c r="B748" s="67">
        <f>Parâmetros!K737</f>
        <v>0</v>
      </c>
      <c r="C748" s="5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15.75" customHeight="1">
      <c r="A749" s="101"/>
      <c r="B749" s="67">
        <f>Parâmetros!K738</f>
        <v>0</v>
      </c>
      <c r="C749" s="5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15.75" customHeight="1">
      <c r="A750" s="101"/>
      <c r="B750" s="67">
        <f>Parâmetros!K739</f>
        <v>0</v>
      </c>
      <c r="C750" s="5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15.75" customHeight="1">
      <c r="A751" s="101"/>
      <c r="B751" s="67">
        <f>Parâmetros!K740</f>
        <v>0</v>
      </c>
      <c r="C751" s="5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15.75" customHeight="1">
      <c r="A752" s="101"/>
      <c r="B752" s="67">
        <f>Parâmetros!K741</f>
        <v>0</v>
      </c>
      <c r="C752" s="5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15.75" customHeight="1">
      <c r="A753" s="101"/>
      <c r="B753" s="67">
        <f>Parâmetros!K742</f>
        <v>0</v>
      </c>
      <c r="C753" s="5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15.75" customHeight="1">
      <c r="A754" s="101"/>
      <c r="B754" s="67">
        <f>Parâmetros!K743</f>
        <v>0</v>
      </c>
      <c r="C754" s="5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15.75" customHeight="1">
      <c r="A755" s="101"/>
      <c r="B755" s="67">
        <f>Parâmetros!K744</f>
        <v>0</v>
      </c>
      <c r="C755" s="5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15.75" customHeight="1">
      <c r="A756" s="105"/>
      <c r="B756" s="77">
        <f>Parâmetros!K745</f>
        <v>0</v>
      </c>
      <c r="C756" s="80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15.75" customHeight="1">
      <c r="A757" s="86"/>
      <c r="B757" s="53"/>
      <c r="C757" s="5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15.75" customHeight="1">
      <c r="A758" s="86"/>
      <c r="B758" s="5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15.75" customHeight="1">
      <c r="A759" s="86"/>
      <c r="B759" s="5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15.75" customHeight="1">
      <c r="A760" s="86"/>
      <c r="B760" s="5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15.75" customHeight="1">
      <c r="A761" s="86"/>
      <c r="B761" s="5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15.75" customHeight="1">
      <c r="A762" s="86"/>
      <c r="B762" s="5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15.75" customHeight="1">
      <c r="A763" s="86"/>
      <c r="B763" s="5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15.75" customHeight="1">
      <c r="A764" s="86"/>
      <c r="B764" s="5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15.75" customHeight="1">
      <c r="A765" s="53"/>
      <c r="B765" s="5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15.75" customHeight="1">
      <c r="A766" s="53"/>
      <c r="B766" s="5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15.75" customHeight="1">
      <c r="A767" s="53"/>
      <c r="B767" s="5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39" ht="15.75" customHeight="1">
      <c r="A768" s="53"/>
      <c r="B768" s="5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39" ht="15.75" customHeight="1">
      <c r="A769" s="86"/>
      <c r="B769" s="5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15.75" customHeight="1">
      <c r="A770" s="86"/>
      <c r="B770" s="5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15.75" customHeight="1">
      <c r="A771" s="86"/>
      <c r="B771" s="5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15.75" customHeight="1">
      <c r="A772" s="86"/>
      <c r="B772" s="5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15.75" customHeight="1">
      <c r="A773" s="86"/>
      <c r="B773" s="5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15.75" customHeight="1">
      <c r="A774" s="86"/>
      <c r="B774" s="5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15.75" customHeight="1">
      <c r="A775" s="86"/>
      <c r="B775" s="5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15.75" customHeight="1">
      <c r="A776" s="53"/>
      <c r="B776" s="5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15.75" customHeight="1">
      <c r="A777" s="53"/>
      <c r="B777" s="5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15.75" customHeight="1">
      <c r="A778" s="86"/>
      <c r="B778" s="5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15.75" customHeight="1">
      <c r="A779" s="86"/>
      <c r="B779" s="5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15.75" customHeight="1">
      <c r="A780" s="86"/>
      <c r="B780" s="5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15.75" customHeight="1">
      <c r="A781" s="3"/>
      <c r="B781" s="5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15.75" customHeight="1">
      <c r="A782" s="3"/>
      <c r="B782" s="5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15.75" customHeight="1">
      <c r="A783" s="3"/>
      <c r="B783" s="5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15.75" customHeight="1">
      <c r="A784" s="3"/>
      <c r="B784" s="5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15.75" customHeight="1">
      <c r="A785" s="3"/>
      <c r="B785" s="5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15.75" customHeight="1">
      <c r="A786" s="3"/>
      <c r="B786" s="5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15.75" customHeight="1">
      <c r="A787" s="3"/>
      <c r="B787" s="5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15.75" customHeight="1">
      <c r="A788" s="3"/>
      <c r="B788" s="5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15.75" customHeight="1">
      <c r="A789" s="3"/>
      <c r="B789" s="5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15.75" customHeight="1">
      <c r="A790" s="3"/>
      <c r="B790" s="5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15.75" customHeight="1">
      <c r="A791" s="3"/>
      <c r="B791" s="5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15.75" customHeight="1">
      <c r="A792" s="3"/>
      <c r="B792" s="5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15.75" customHeight="1">
      <c r="A793" s="3"/>
      <c r="B793" s="5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15.75" customHeight="1">
      <c r="A794" s="3"/>
      <c r="B794" s="5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15.75" customHeight="1">
      <c r="A795" s="3"/>
      <c r="B795" s="5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15.75" customHeight="1">
      <c r="A796" s="3"/>
      <c r="B796" s="5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15.75" customHeight="1">
      <c r="A797" s="3"/>
      <c r="B797" s="5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15.75" customHeight="1">
      <c r="A798" s="3"/>
      <c r="B798" s="5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15.75" customHeight="1">
      <c r="A799" s="3"/>
      <c r="B799" s="5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15.75" customHeight="1">
      <c r="A800" s="3"/>
      <c r="B800" s="5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15.75" customHeight="1">
      <c r="A801" s="3"/>
      <c r="B801" s="5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15.75" customHeight="1">
      <c r="A802" s="3"/>
      <c r="B802" s="5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15.75" customHeight="1">
      <c r="A803" s="3"/>
      <c r="B803" s="5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15.75" customHeight="1">
      <c r="A804" s="3"/>
      <c r="B804" s="5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15.75" customHeight="1">
      <c r="A805" s="3"/>
      <c r="B805" s="5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15.75" customHeight="1">
      <c r="A806" s="3"/>
      <c r="B806" s="5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15.75" customHeight="1">
      <c r="A807" s="3"/>
      <c r="B807" s="5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15.75" customHeight="1">
      <c r="A808" s="3"/>
      <c r="B808" s="5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15.75" customHeight="1">
      <c r="A809" s="3"/>
      <c r="B809" s="5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15.75" customHeight="1">
      <c r="A810" s="3"/>
      <c r="B810" s="5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15.75" customHeight="1">
      <c r="A811" s="3"/>
      <c r="B811" s="5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15.75" customHeight="1">
      <c r="A812" s="3"/>
      <c r="B812" s="5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15.75" customHeight="1">
      <c r="A813" s="3"/>
      <c r="B813" s="5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15.75" customHeight="1">
      <c r="A814" s="3"/>
      <c r="B814" s="5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15.75" customHeight="1">
      <c r="A815" s="3"/>
      <c r="B815" s="5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15.75" customHeight="1">
      <c r="A816" s="3"/>
      <c r="B816" s="5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15.75" customHeight="1">
      <c r="A817" s="3"/>
      <c r="B817" s="5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15.75" customHeight="1">
      <c r="A818" s="3"/>
      <c r="B818" s="5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15.75" customHeight="1">
      <c r="A819" s="3"/>
      <c r="B819" s="5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15.75" customHeight="1">
      <c r="A820" s="3"/>
      <c r="B820" s="5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15.75" customHeight="1">
      <c r="A821" s="3"/>
      <c r="B821" s="5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15.75" customHeight="1">
      <c r="A822" s="3"/>
      <c r="B822" s="5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15.75" customHeight="1">
      <c r="A823" s="3"/>
      <c r="B823" s="5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15.75" customHeight="1">
      <c r="A824" s="3"/>
      <c r="B824" s="5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15.75" customHeight="1">
      <c r="A825" s="3"/>
      <c r="B825" s="5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15.75" customHeight="1">
      <c r="A826" s="3"/>
      <c r="B826" s="5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15.75" customHeight="1">
      <c r="A827" s="3"/>
      <c r="B827" s="5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15.75" customHeight="1">
      <c r="A828" s="3"/>
      <c r="B828" s="5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15.75" customHeight="1">
      <c r="A829" s="3"/>
      <c r="B829" s="5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15.75" customHeight="1">
      <c r="A830" s="3"/>
      <c r="B830" s="5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15.75" customHeight="1">
      <c r="A831" s="3"/>
      <c r="B831" s="5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15.75" customHeight="1">
      <c r="A832" s="3"/>
      <c r="B832" s="5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15.75" customHeight="1">
      <c r="A833" s="3"/>
      <c r="B833" s="5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15.75" customHeight="1">
      <c r="A834" s="3"/>
      <c r="B834" s="5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15.75" customHeight="1">
      <c r="A835" s="3"/>
      <c r="B835" s="5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15.75" customHeight="1">
      <c r="A836" s="3"/>
      <c r="B836" s="5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15.75" customHeight="1">
      <c r="A837" s="3"/>
      <c r="B837" s="5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15.75" customHeight="1">
      <c r="A838" s="3"/>
      <c r="B838" s="5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15.75" customHeight="1">
      <c r="A839" s="3"/>
      <c r="B839" s="5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15.75" customHeight="1">
      <c r="A840" s="3"/>
      <c r="B840" s="5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15.75" customHeight="1">
      <c r="A841" s="3"/>
      <c r="B841" s="5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15.75" customHeight="1">
      <c r="A842" s="3"/>
      <c r="B842" s="5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15.75" customHeight="1">
      <c r="A843" s="3"/>
      <c r="B843" s="5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15.75" customHeight="1">
      <c r="A844" s="3"/>
      <c r="B844" s="5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15.75" customHeight="1">
      <c r="A845" s="3"/>
      <c r="B845" s="5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15.75" customHeight="1">
      <c r="A846" s="3"/>
      <c r="B846" s="5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15.75" customHeight="1">
      <c r="A847" s="3"/>
      <c r="B847" s="5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15.75" customHeight="1">
      <c r="A848" s="3"/>
      <c r="B848" s="5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15.75" customHeight="1">
      <c r="A849" s="3"/>
      <c r="B849" s="5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15.75" customHeight="1">
      <c r="A850" s="3"/>
      <c r="B850" s="5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15.75" customHeight="1">
      <c r="A851" s="3"/>
      <c r="B851" s="5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15.75" customHeight="1">
      <c r="A852" s="3"/>
      <c r="B852" s="5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15.75" customHeight="1">
      <c r="A853" s="3"/>
      <c r="B853" s="5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15.75" customHeight="1">
      <c r="A854" s="3"/>
      <c r="B854" s="5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15.75" customHeight="1">
      <c r="A855" s="3"/>
      <c r="B855" s="5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15.75" customHeight="1">
      <c r="A856" s="3"/>
      <c r="B856" s="5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15.75" customHeight="1">
      <c r="A857" s="3"/>
      <c r="B857" s="5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15.75" customHeight="1">
      <c r="A858" s="3"/>
      <c r="B858" s="5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15.75" customHeight="1">
      <c r="A859" s="3"/>
      <c r="B859" s="5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15.75" customHeight="1">
      <c r="A860" s="3"/>
      <c r="B860" s="5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15.75" customHeight="1">
      <c r="A861" s="3"/>
      <c r="B861" s="5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15.75" customHeight="1">
      <c r="A862" s="3"/>
      <c r="B862" s="5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15.75" customHeight="1">
      <c r="A863" s="3"/>
      <c r="B863" s="5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15.75" customHeight="1">
      <c r="A864" s="3"/>
      <c r="B864" s="5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15.75" customHeight="1">
      <c r="A865" s="3"/>
      <c r="B865" s="5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15.75" customHeight="1">
      <c r="A866" s="3"/>
      <c r="B866" s="5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15.75" customHeight="1">
      <c r="A867" s="3"/>
      <c r="B867" s="5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15.75" customHeight="1">
      <c r="A868" s="3"/>
      <c r="B868" s="5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15.75" customHeight="1">
      <c r="A869" s="3"/>
      <c r="B869" s="5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15.75" customHeight="1">
      <c r="A870" s="3"/>
      <c r="B870" s="5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15.75" customHeight="1">
      <c r="A871" s="3"/>
      <c r="B871" s="5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15.75" customHeight="1">
      <c r="A872" s="3"/>
      <c r="B872" s="5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15.75" customHeight="1">
      <c r="A873" s="3"/>
      <c r="B873" s="5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15.75" customHeight="1">
      <c r="A874" s="3"/>
      <c r="B874" s="5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15.75" customHeight="1">
      <c r="A875" s="3"/>
      <c r="B875" s="5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15.75" customHeight="1">
      <c r="A876" s="3"/>
      <c r="B876" s="5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</sheetData>
  <mergeCells count="11">
    <mergeCell ref="N10:N11"/>
    <mergeCell ref="O10:O12"/>
    <mergeCell ref="AB14:AL19"/>
    <mergeCell ref="AB21:AL21"/>
    <mergeCell ref="A1:AM1"/>
    <mergeCell ref="AB2:AH2"/>
    <mergeCell ref="AI2:AJ2"/>
    <mergeCell ref="R8:Z11"/>
    <mergeCell ref="A10:A12"/>
    <mergeCell ref="B10:B11"/>
    <mergeCell ref="C10:C11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FF00"/>
  </sheetPr>
  <dimension ref="A1:AM886"/>
  <sheetViews>
    <sheetView workbookViewId="0">
      <pane ySplit="12" topLeftCell="A13" activePane="bottomLeft" state="frozen"/>
      <selection pane="bottomLeft" activeCell="B14" sqref="B14"/>
    </sheetView>
  </sheetViews>
  <sheetFormatPr defaultColWidth="14.42578125" defaultRowHeight="15" customHeight="1"/>
  <cols>
    <col min="1" max="1" width="19.28515625" customWidth="1"/>
    <col min="2" max="2" width="15.42578125" customWidth="1"/>
    <col min="3" max="3" width="16" customWidth="1"/>
    <col min="4" max="4" width="14.140625" hidden="1" customWidth="1"/>
    <col min="5" max="5" width="14" hidden="1" customWidth="1"/>
    <col min="6" max="6" width="12" hidden="1" customWidth="1"/>
    <col min="7" max="7" width="11.85546875" hidden="1" customWidth="1"/>
    <col min="8" max="11" width="9.140625" hidden="1" customWidth="1"/>
    <col min="12" max="12" width="12.85546875" hidden="1" customWidth="1"/>
    <col min="13" max="13" width="9.140625" hidden="1" customWidth="1"/>
    <col min="14" max="14" width="12.85546875" customWidth="1"/>
    <col min="15" max="15" width="20.85546875" customWidth="1"/>
    <col min="16" max="18" width="9.140625" hidden="1" customWidth="1"/>
    <col min="19" max="19" width="10.140625" hidden="1" customWidth="1"/>
    <col min="20" max="20" width="10.28515625" hidden="1" customWidth="1"/>
    <col min="21" max="22" width="12.5703125" hidden="1" customWidth="1"/>
    <col min="23" max="23" width="15.5703125" hidden="1" customWidth="1"/>
    <col min="24" max="24" width="11.140625" hidden="1" customWidth="1"/>
    <col min="25" max="26" width="9.140625" hidden="1" customWidth="1"/>
    <col min="27" max="27" width="3.42578125" customWidth="1"/>
    <col min="28" max="28" width="9.140625" customWidth="1"/>
    <col min="29" max="29" width="4.140625" customWidth="1"/>
    <col min="30" max="30" width="8.85546875" customWidth="1"/>
    <col min="31" max="31" width="4.7109375" customWidth="1"/>
    <col min="32" max="32" width="13.5703125" customWidth="1"/>
    <col min="33" max="33" width="5.5703125" customWidth="1"/>
    <col min="34" max="34" width="8.42578125" customWidth="1"/>
    <col min="35" max="35" width="5.140625" customWidth="1"/>
    <col min="36" max="36" width="8.85546875" customWidth="1"/>
    <col min="37" max="37" width="5" customWidth="1"/>
    <col min="38" max="38" width="8.85546875" customWidth="1"/>
    <col min="39" max="39" width="7.7109375" customWidth="1"/>
  </cols>
  <sheetData>
    <row r="1" spans="1:39" ht="46.5" customHeight="1">
      <c r="A1" s="140" t="s">
        <v>286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</row>
    <row r="2" spans="1:39">
      <c r="A2" s="4" t="s">
        <v>287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AB2" s="141" t="s">
        <v>276</v>
      </c>
      <c r="AC2" s="116"/>
      <c r="AD2" s="116"/>
      <c r="AE2" s="116"/>
      <c r="AF2" s="116"/>
      <c r="AG2" s="116"/>
      <c r="AH2" s="117"/>
      <c r="AI2" s="115">
        <v>31</v>
      </c>
      <c r="AJ2" s="117"/>
      <c r="AK2" s="3"/>
      <c r="AL2" s="3"/>
    </row>
    <row r="3" spans="1:39" hidden="1">
      <c r="A3" s="49"/>
      <c r="B3" s="50" t="s">
        <v>231</v>
      </c>
      <c r="C3" s="50" t="s">
        <v>248</v>
      </c>
      <c r="D3" s="50" t="s">
        <v>249</v>
      </c>
      <c r="E3" s="50" t="s">
        <v>250</v>
      </c>
      <c r="F3" s="50" t="s">
        <v>258</v>
      </c>
      <c r="G3" s="3"/>
      <c r="H3" s="3"/>
      <c r="I3" s="3"/>
      <c r="J3" s="3"/>
      <c r="K3" s="3"/>
      <c r="L3" s="3"/>
      <c r="M3" s="3"/>
      <c r="N3" s="3"/>
      <c r="O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39" ht="15" hidden="1" customHeight="1">
      <c r="A4" s="49" t="s">
        <v>236</v>
      </c>
      <c r="B4" s="51">
        <v>0</v>
      </c>
      <c r="C4" s="51">
        <v>50</v>
      </c>
      <c r="D4" s="51">
        <v>100</v>
      </c>
      <c r="E4" s="51">
        <v>150</v>
      </c>
      <c r="F4" s="51">
        <v>250</v>
      </c>
      <c r="G4" s="3"/>
      <c r="H4" s="3"/>
      <c r="I4" s="3"/>
      <c r="J4" s="3"/>
      <c r="K4" s="3"/>
      <c r="L4" s="3"/>
      <c r="M4" s="3"/>
      <c r="N4" s="3"/>
      <c r="O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</row>
    <row r="5" spans="1:39" ht="15" hidden="1" customHeight="1">
      <c r="A5" s="49" t="s">
        <v>237</v>
      </c>
      <c r="B5" s="51">
        <v>50</v>
      </c>
      <c r="C5" s="51">
        <v>100</v>
      </c>
      <c r="D5" s="51">
        <v>150</v>
      </c>
      <c r="E5" s="51">
        <v>250</v>
      </c>
      <c r="F5" s="51">
        <v>999</v>
      </c>
      <c r="G5" s="3"/>
      <c r="H5" s="3"/>
      <c r="I5" s="3"/>
      <c r="J5" s="3"/>
      <c r="K5" s="3"/>
      <c r="L5" s="3"/>
      <c r="M5" s="3"/>
      <c r="N5" s="3"/>
      <c r="O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</row>
    <row r="6" spans="1:39" ht="15" hidden="1" customHeight="1">
      <c r="A6" s="49" t="s">
        <v>238</v>
      </c>
      <c r="B6" s="51">
        <v>0</v>
      </c>
      <c r="C6" s="51">
        <v>41</v>
      </c>
      <c r="D6" s="51">
        <v>81</v>
      </c>
      <c r="E6" s="51">
        <v>121</v>
      </c>
      <c r="F6" s="51">
        <v>201</v>
      </c>
      <c r="G6" s="3"/>
      <c r="H6" s="3"/>
      <c r="I6" s="3"/>
      <c r="J6" s="3"/>
      <c r="K6" s="3"/>
      <c r="L6" s="3"/>
      <c r="M6" s="3"/>
      <c r="N6" s="3"/>
      <c r="O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9" ht="15" hidden="1" customHeight="1">
      <c r="A7" s="49" t="s">
        <v>239</v>
      </c>
      <c r="B7" s="51">
        <v>40</v>
      </c>
      <c r="C7" s="51">
        <v>80</v>
      </c>
      <c r="D7" s="51">
        <v>120</v>
      </c>
      <c r="E7" s="51">
        <v>200</v>
      </c>
      <c r="F7" s="51">
        <v>399</v>
      </c>
      <c r="G7" s="3"/>
      <c r="H7" s="3"/>
      <c r="I7" s="3"/>
      <c r="J7" s="3"/>
      <c r="K7" s="3"/>
      <c r="L7" s="3"/>
      <c r="M7" s="3"/>
      <c r="N7" s="3"/>
      <c r="O7" s="3"/>
      <c r="P7" s="52"/>
      <c r="R7" s="52"/>
      <c r="S7" s="52"/>
      <c r="T7" s="52"/>
      <c r="U7" s="52"/>
      <c r="V7" s="52"/>
      <c r="W7" s="52"/>
      <c r="X7" s="52"/>
      <c r="Y7" s="52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</row>
    <row r="8" spans="1:39" ht="15" customHeight="1">
      <c r="A8" s="4" t="s">
        <v>277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52"/>
      <c r="R8" s="128" t="s">
        <v>241</v>
      </c>
      <c r="S8" s="114"/>
      <c r="T8" s="114"/>
      <c r="U8" s="114"/>
      <c r="V8" s="114"/>
      <c r="W8" s="114"/>
      <c r="X8" s="114"/>
      <c r="Y8" s="114"/>
      <c r="Z8" s="11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</row>
    <row r="9" spans="1:39" ht="1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52"/>
      <c r="R9" s="114"/>
      <c r="S9" s="114"/>
      <c r="T9" s="114"/>
      <c r="U9" s="114"/>
      <c r="V9" s="114"/>
      <c r="W9" s="114"/>
      <c r="X9" s="114"/>
      <c r="Y9" s="114"/>
      <c r="Z9" s="114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</row>
    <row r="10" spans="1:39" ht="15" customHeight="1">
      <c r="A10" s="142" t="s">
        <v>242</v>
      </c>
      <c r="B10" s="144" t="s">
        <v>243</v>
      </c>
      <c r="C10" s="144" t="s">
        <v>278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129" t="s">
        <v>246</v>
      </c>
      <c r="O10" s="144" t="s">
        <v>288</v>
      </c>
      <c r="P10" s="3"/>
      <c r="Q10" s="52"/>
      <c r="R10" s="114"/>
      <c r="S10" s="114"/>
      <c r="T10" s="114"/>
      <c r="U10" s="114"/>
      <c r="V10" s="114"/>
      <c r="W10" s="114"/>
      <c r="X10" s="114"/>
      <c r="Y10" s="114"/>
      <c r="Z10" s="114"/>
      <c r="AA10" s="3"/>
      <c r="AB10" s="2" t="s">
        <v>231</v>
      </c>
      <c r="AC10" s="53"/>
      <c r="AD10" s="2" t="s">
        <v>232</v>
      </c>
      <c r="AE10" s="53"/>
      <c r="AF10" s="2" t="s">
        <v>233</v>
      </c>
      <c r="AG10" s="53"/>
      <c r="AH10" s="2" t="s">
        <v>234</v>
      </c>
      <c r="AI10" s="53"/>
      <c r="AJ10" s="2" t="s">
        <v>235</v>
      </c>
      <c r="AK10" s="53"/>
    </row>
    <row r="11" spans="1:39">
      <c r="A11" s="143"/>
      <c r="B11" s="130"/>
      <c r="C11" s="130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130"/>
      <c r="O11" s="143"/>
      <c r="P11" s="3"/>
      <c r="Q11" s="52"/>
      <c r="R11" s="114"/>
      <c r="S11" s="114"/>
      <c r="T11" s="114"/>
      <c r="U11" s="114"/>
      <c r="V11" s="114"/>
      <c r="W11" s="114"/>
      <c r="X11" s="114"/>
      <c r="Y11" s="114"/>
      <c r="Z11" s="114"/>
      <c r="AA11" s="3"/>
      <c r="AB11" s="54">
        <f>R46/AI2</f>
        <v>1</v>
      </c>
      <c r="AC11" s="53"/>
      <c r="AD11" s="54">
        <f>T46/AI2</f>
        <v>0</v>
      </c>
      <c r="AE11" s="53"/>
      <c r="AF11" s="54">
        <f>V46/AI2</f>
        <v>0</v>
      </c>
      <c r="AG11" s="53"/>
      <c r="AH11" s="54">
        <f>X46/AI2</f>
        <v>0</v>
      </c>
      <c r="AI11" s="53"/>
      <c r="AJ11" s="54">
        <f>Z46/AI2</f>
        <v>0</v>
      </c>
      <c r="AK11" s="53"/>
      <c r="AL11" s="3"/>
      <c r="AM11" s="3"/>
    </row>
    <row r="12" spans="1:39">
      <c r="A12" s="143"/>
      <c r="B12" s="55" t="s">
        <v>251</v>
      </c>
      <c r="C12" s="55" t="s">
        <v>251</v>
      </c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7" t="s">
        <v>252</v>
      </c>
      <c r="O12" s="130"/>
      <c r="P12" s="3"/>
      <c r="Q12" s="6" t="s">
        <v>253</v>
      </c>
      <c r="R12" s="6" t="s">
        <v>231</v>
      </c>
      <c r="S12" s="6" t="s">
        <v>254</v>
      </c>
      <c r="T12" s="6" t="s">
        <v>248</v>
      </c>
      <c r="U12" s="6" t="s">
        <v>255</v>
      </c>
      <c r="V12" s="6" t="s">
        <v>249</v>
      </c>
      <c r="W12" s="6" t="s">
        <v>256</v>
      </c>
      <c r="X12" s="6" t="s">
        <v>250</v>
      </c>
      <c r="Y12" s="6" t="s">
        <v>257</v>
      </c>
      <c r="Z12" s="6" t="s">
        <v>258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</row>
    <row r="13" spans="1:39">
      <c r="A13" s="58">
        <v>43843</v>
      </c>
      <c r="B13" s="60">
        <f>Parâmetros!J2</f>
        <v>0</v>
      </c>
      <c r="C13" s="94"/>
      <c r="D13" s="95"/>
      <c r="E13" s="81"/>
      <c r="F13" s="96"/>
      <c r="G13" s="81"/>
      <c r="H13" s="96"/>
      <c r="I13" s="81"/>
      <c r="J13" s="96"/>
      <c r="K13" s="81"/>
      <c r="L13" s="96"/>
      <c r="M13" s="59"/>
      <c r="N13" s="63"/>
      <c r="O13" s="70">
        <v>120</v>
      </c>
      <c r="P13" s="3"/>
      <c r="Q13" s="64" t="str">
        <f t="shared" ref="Q13:Q43" si="0">IF(AND(N13&lt;40.5,N13&gt;=0),"1","0")</f>
        <v>1</v>
      </c>
      <c r="R13" s="64">
        <f t="shared" ref="R13:R43" si="1">Q13*1</f>
        <v>1</v>
      </c>
      <c r="S13" s="64" t="str">
        <f t="shared" ref="S13:S43" si="2">IF(AND(N13&lt;80.5,N13&gt;=40.5),"1","0")</f>
        <v>0</v>
      </c>
      <c r="T13" s="64">
        <f t="shared" ref="T13:T43" si="3">S13*1</f>
        <v>0</v>
      </c>
      <c r="U13" s="64" t="str">
        <f t="shared" ref="U13:U43" si="4">IF(AND(N13&lt;120.5,N13&gt;=80.5),"1","0")</f>
        <v>0</v>
      </c>
      <c r="V13" s="64">
        <f t="shared" ref="V13:V43" si="5">U13*1</f>
        <v>0</v>
      </c>
      <c r="W13" s="64" t="str">
        <f t="shared" ref="W13:W43" si="6">IF(AND(N13&lt;200.5,N13&gt;=120.5),"1","0")</f>
        <v>0</v>
      </c>
      <c r="X13" s="64">
        <f t="shared" ref="X13:X43" si="7">W13*1</f>
        <v>0</v>
      </c>
      <c r="Y13" s="64" t="str">
        <f t="shared" ref="Y13:Y43" si="8">IF(AND(N13&lt;999,N13&gt;=200.5),"1","0")</f>
        <v>0</v>
      </c>
      <c r="Z13" s="64">
        <f t="shared" ref="Z13:Z43" si="9">Y13*1</f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</row>
    <row r="14" spans="1:39">
      <c r="A14" s="65">
        <v>43844</v>
      </c>
      <c r="B14" s="67">
        <f>Parâmetros!J3</f>
        <v>0</v>
      </c>
      <c r="C14" s="85"/>
      <c r="D14" s="89"/>
      <c r="E14" s="53"/>
      <c r="F14" s="62"/>
      <c r="G14" s="53"/>
      <c r="H14" s="62"/>
      <c r="I14" s="53"/>
      <c r="J14" s="62"/>
      <c r="K14" s="53"/>
      <c r="L14" s="62"/>
      <c r="M14" s="66"/>
      <c r="N14" s="69"/>
      <c r="O14" s="70">
        <v>120</v>
      </c>
      <c r="P14" s="3"/>
      <c r="Q14" s="64" t="str">
        <f t="shared" si="0"/>
        <v>1</v>
      </c>
      <c r="R14" s="64">
        <f t="shared" si="1"/>
        <v>1</v>
      </c>
      <c r="S14" s="64" t="str">
        <f t="shared" si="2"/>
        <v>0</v>
      </c>
      <c r="T14" s="64">
        <f t="shared" si="3"/>
        <v>0</v>
      </c>
      <c r="U14" s="64" t="str">
        <f t="shared" si="4"/>
        <v>0</v>
      </c>
      <c r="V14" s="64">
        <f t="shared" si="5"/>
        <v>0</v>
      </c>
      <c r="W14" s="64" t="str">
        <f t="shared" si="6"/>
        <v>0</v>
      </c>
      <c r="X14" s="64">
        <f t="shared" si="7"/>
        <v>0</v>
      </c>
      <c r="Y14" s="64" t="str">
        <f t="shared" si="8"/>
        <v>0</v>
      </c>
      <c r="Z14" s="64">
        <f t="shared" si="9"/>
        <v>0</v>
      </c>
      <c r="AA14" s="3"/>
      <c r="AB14" s="131" t="s">
        <v>280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3"/>
      <c r="AM14" s="3"/>
    </row>
    <row r="15" spans="1:39">
      <c r="A15" s="65">
        <v>43845</v>
      </c>
      <c r="B15" s="67">
        <f>Parâmetros!J4</f>
        <v>0</v>
      </c>
      <c r="C15" s="85"/>
      <c r="D15" s="89"/>
      <c r="E15" s="53"/>
      <c r="F15" s="62"/>
      <c r="G15" s="53"/>
      <c r="H15" s="62"/>
      <c r="I15" s="53"/>
      <c r="J15" s="62"/>
      <c r="K15" s="53"/>
      <c r="L15" s="62"/>
      <c r="M15" s="66"/>
      <c r="N15" s="69"/>
      <c r="O15" s="70">
        <v>120</v>
      </c>
      <c r="P15" s="3"/>
      <c r="Q15" s="64" t="str">
        <f t="shared" si="0"/>
        <v>1</v>
      </c>
      <c r="R15" s="64">
        <f t="shared" si="1"/>
        <v>1</v>
      </c>
      <c r="S15" s="64" t="str">
        <f t="shared" si="2"/>
        <v>0</v>
      </c>
      <c r="T15" s="64">
        <f t="shared" si="3"/>
        <v>0</v>
      </c>
      <c r="U15" s="64" t="str">
        <f t="shared" si="4"/>
        <v>0</v>
      </c>
      <c r="V15" s="64">
        <f t="shared" si="5"/>
        <v>0</v>
      </c>
      <c r="W15" s="64" t="str">
        <f t="shared" si="6"/>
        <v>0</v>
      </c>
      <c r="X15" s="64">
        <f t="shared" si="7"/>
        <v>0</v>
      </c>
      <c r="Y15" s="64" t="str">
        <f t="shared" si="8"/>
        <v>0</v>
      </c>
      <c r="Z15" s="64">
        <f t="shared" si="9"/>
        <v>0</v>
      </c>
      <c r="AA15" s="3"/>
      <c r="AB15" s="134"/>
      <c r="AC15" s="114"/>
      <c r="AD15" s="114"/>
      <c r="AE15" s="114"/>
      <c r="AF15" s="114"/>
      <c r="AG15" s="114"/>
      <c r="AH15" s="114"/>
      <c r="AI15" s="114"/>
      <c r="AJ15" s="114"/>
      <c r="AK15" s="114"/>
      <c r="AL15" s="135"/>
      <c r="AM15" s="3"/>
    </row>
    <row r="16" spans="1:39">
      <c r="A16" s="65">
        <v>43846</v>
      </c>
      <c r="B16" s="67">
        <f>Parâmetros!J5</f>
        <v>0</v>
      </c>
      <c r="C16" s="85">
        <f>AVERAGE(B85:B108)</f>
        <v>6.333333333333333</v>
      </c>
      <c r="D16" s="89">
        <f t="shared" ref="D16:D43" si="10">(((C16-$B$4)/($B$5-$B$4))*($B$7-$B$6))+$B$6</f>
        <v>5.0666666666666664</v>
      </c>
      <c r="E16" s="53" t="str">
        <f t="shared" ref="E16:E43" si="11">IF(AND(D16&lt;40.02,D16&gt;=0),"1","0")</f>
        <v>1</v>
      </c>
      <c r="F16" s="62">
        <f t="shared" ref="F16:F43" si="12">(((C16-$C$4)/($C$5-$C$4))*($C$7-$C$6))+$C$6</f>
        <v>6.9400000000000048</v>
      </c>
      <c r="G16" s="53" t="str">
        <f t="shared" ref="G16:G43" si="13">IF(AND(F16&lt;80.019,F16&gt;=41.01),"1","0")</f>
        <v>0</v>
      </c>
      <c r="H16" s="62">
        <f t="shared" ref="H16:H43" si="14">(((C16-$D$4)/($D$5-$D$4))*($D$7-$D$6))+$D$6</f>
        <v>7.9399999999999977</v>
      </c>
      <c r="I16" s="53" t="str">
        <f t="shared" ref="I16:I43" si="15">IF(AND(H16&lt;120.001,H16&gt;81),"1","0")</f>
        <v>0</v>
      </c>
      <c r="J16" s="62">
        <f t="shared" ref="J16:J43" si="16">(((C16-$E$4)/($E$5-$E$4))*($E$7-$E$6))+$E$6</f>
        <v>7.5033333333333445</v>
      </c>
      <c r="K16" s="53" t="str">
        <f t="shared" ref="K16:K43" si="17">IF(AND(J16&lt;=200,J16&gt;=121.001),"1","0")</f>
        <v>0</v>
      </c>
      <c r="L16" s="62">
        <f t="shared" ref="L16:L43" si="18">(((C16-$F$4)/($F$5-$F$4))*($F$7-$F$6))+$F$6</f>
        <v>136.5861148197597</v>
      </c>
      <c r="M16" s="66" t="str">
        <f t="shared" ref="M16:M43" si="19">IF(AND(L16&lt;999.67673,L16&gt;201),"1","0")</f>
        <v>0</v>
      </c>
      <c r="N16" s="69">
        <f t="shared" ref="N16:N43" si="20">(D16*E16)+(F16*G16)+(H16*I16)+(J16*K16)+(L16*M16)</f>
        <v>5.0666666666666664</v>
      </c>
      <c r="O16" s="70">
        <v>120</v>
      </c>
      <c r="P16" s="3"/>
      <c r="Q16" s="64" t="str">
        <f t="shared" si="0"/>
        <v>1</v>
      </c>
      <c r="R16" s="64">
        <f t="shared" si="1"/>
        <v>1</v>
      </c>
      <c r="S16" s="64" t="str">
        <f t="shared" si="2"/>
        <v>0</v>
      </c>
      <c r="T16" s="64">
        <f t="shared" si="3"/>
        <v>0</v>
      </c>
      <c r="U16" s="64" t="str">
        <f t="shared" si="4"/>
        <v>0</v>
      </c>
      <c r="V16" s="64">
        <f t="shared" si="5"/>
        <v>0</v>
      </c>
      <c r="W16" s="64" t="str">
        <f t="shared" si="6"/>
        <v>0</v>
      </c>
      <c r="X16" s="64">
        <f t="shared" si="7"/>
        <v>0</v>
      </c>
      <c r="Y16" s="64" t="str">
        <f t="shared" si="8"/>
        <v>0</v>
      </c>
      <c r="Z16" s="64">
        <f t="shared" si="9"/>
        <v>0</v>
      </c>
      <c r="AA16" s="3"/>
      <c r="AB16" s="134"/>
      <c r="AC16" s="114"/>
      <c r="AD16" s="114"/>
      <c r="AE16" s="114"/>
      <c r="AF16" s="114"/>
      <c r="AG16" s="114"/>
      <c r="AH16" s="114"/>
      <c r="AI16" s="114"/>
      <c r="AJ16" s="114"/>
      <c r="AK16" s="114"/>
      <c r="AL16" s="135"/>
      <c r="AM16" s="3"/>
    </row>
    <row r="17" spans="1:39">
      <c r="A17" s="65">
        <v>43847</v>
      </c>
      <c r="B17" s="67">
        <f>Parâmetros!J6</f>
        <v>0</v>
      </c>
      <c r="C17" s="85">
        <f>AVERAGE(B109:B132)</f>
        <v>8.7083333333333339</v>
      </c>
      <c r="D17" s="89">
        <f t="shared" si="10"/>
        <v>6.9666666666666677</v>
      </c>
      <c r="E17" s="53" t="str">
        <f t="shared" si="11"/>
        <v>1</v>
      </c>
      <c r="F17" s="62">
        <f t="shared" si="12"/>
        <v>8.792500000000004</v>
      </c>
      <c r="G17" s="53" t="str">
        <f t="shared" si="13"/>
        <v>0</v>
      </c>
      <c r="H17" s="62">
        <f t="shared" si="14"/>
        <v>9.7924999999999898</v>
      </c>
      <c r="I17" s="53" t="str">
        <f t="shared" si="15"/>
        <v>0</v>
      </c>
      <c r="J17" s="62">
        <f t="shared" si="16"/>
        <v>9.3795833333333434</v>
      </c>
      <c r="K17" s="53" t="str">
        <f t="shared" si="17"/>
        <v>0</v>
      </c>
      <c r="L17" s="62">
        <f t="shared" si="18"/>
        <v>137.21395193591457</v>
      </c>
      <c r="M17" s="66" t="str">
        <f t="shared" si="19"/>
        <v>0</v>
      </c>
      <c r="N17" s="69">
        <f t="shared" si="20"/>
        <v>6.9666666666666677</v>
      </c>
      <c r="O17" s="70">
        <v>120</v>
      </c>
      <c r="P17" s="3"/>
      <c r="Q17" s="64" t="str">
        <f t="shared" si="0"/>
        <v>1</v>
      </c>
      <c r="R17" s="64">
        <f t="shared" si="1"/>
        <v>1</v>
      </c>
      <c r="S17" s="64" t="str">
        <f t="shared" si="2"/>
        <v>0</v>
      </c>
      <c r="T17" s="64">
        <f t="shared" si="3"/>
        <v>0</v>
      </c>
      <c r="U17" s="64" t="str">
        <f t="shared" si="4"/>
        <v>0</v>
      </c>
      <c r="V17" s="64">
        <f t="shared" si="5"/>
        <v>0</v>
      </c>
      <c r="W17" s="64" t="str">
        <f t="shared" si="6"/>
        <v>0</v>
      </c>
      <c r="X17" s="64">
        <f t="shared" si="7"/>
        <v>0</v>
      </c>
      <c r="Y17" s="64" t="str">
        <f t="shared" si="8"/>
        <v>0</v>
      </c>
      <c r="Z17" s="64">
        <f t="shared" si="9"/>
        <v>0</v>
      </c>
      <c r="AA17" s="3"/>
      <c r="AB17" s="134"/>
      <c r="AC17" s="114"/>
      <c r="AD17" s="114"/>
      <c r="AE17" s="114"/>
      <c r="AF17" s="114"/>
      <c r="AG17" s="114"/>
      <c r="AH17" s="114"/>
      <c r="AI17" s="114"/>
      <c r="AJ17" s="114"/>
      <c r="AK17" s="114"/>
      <c r="AL17" s="135"/>
      <c r="AM17" s="3"/>
    </row>
    <row r="18" spans="1:39">
      <c r="A18" s="65">
        <v>43848</v>
      </c>
      <c r="B18" s="67">
        <f>Parâmetros!J7</f>
        <v>0</v>
      </c>
      <c r="C18" s="85">
        <f>AVERAGE(B133:B156)</f>
        <v>8.3333333333333339</v>
      </c>
      <c r="D18" s="89">
        <f t="shared" si="10"/>
        <v>6.6666666666666679</v>
      </c>
      <c r="E18" s="53" t="str">
        <f t="shared" si="11"/>
        <v>1</v>
      </c>
      <c r="F18" s="62">
        <f t="shared" si="12"/>
        <v>8.5</v>
      </c>
      <c r="G18" s="53" t="str">
        <f t="shared" si="13"/>
        <v>0</v>
      </c>
      <c r="H18" s="62">
        <f t="shared" si="14"/>
        <v>9.5</v>
      </c>
      <c r="I18" s="53" t="str">
        <f t="shared" si="15"/>
        <v>0</v>
      </c>
      <c r="J18" s="62">
        <f t="shared" si="16"/>
        <v>9.0833333333333428</v>
      </c>
      <c r="K18" s="53" t="str">
        <f t="shared" si="17"/>
        <v>0</v>
      </c>
      <c r="L18" s="62">
        <f t="shared" si="18"/>
        <v>137.11481975967956</v>
      </c>
      <c r="M18" s="66" t="str">
        <f t="shared" si="19"/>
        <v>0</v>
      </c>
      <c r="N18" s="69">
        <f t="shared" si="20"/>
        <v>6.6666666666666679</v>
      </c>
      <c r="O18" s="70">
        <v>120</v>
      </c>
      <c r="P18" s="3"/>
      <c r="Q18" s="64" t="str">
        <f t="shared" si="0"/>
        <v>1</v>
      </c>
      <c r="R18" s="64">
        <f t="shared" si="1"/>
        <v>1</v>
      </c>
      <c r="S18" s="64" t="str">
        <f t="shared" si="2"/>
        <v>0</v>
      </c>
      <c r="T18" s="64">
        <f t="shared" si="3"/>
        <v>0</v>
      </c>
      <c r="U18" s="64" t="str">
        <f t="shared" si="4"/>
        <v>0</v>
      </c>
      <c r="V18" s="64">
        <f t="shared" si="5"/>
        <v>0</v>
      </c>
      <c r="W18" s="64" t="str">
        <f t="shared" si="6"/>
        <v>0</v>
      </c>
      <c r="X18" s="64">
        <f t="shared" si="7"/>
        <v>0</v>
      </c>
      <c r="Y18" s="64" t="str">
        <f t="shared" si="8"/>
        <v>0</v>
      </c>
      <c r="Z18" s="64">
        <f t="shared" si="9"/>
        <v>0</v>
      </c>
      <c r="AA18" s="3"/>
      <c r="AB18" s="134"/>
      <c r="AC18" s="114"/>
      <c r="AD18" s="114"/>
      <c r="AE18" s="114"/>
      <c r="AF18" s="114"/>
      <c r="AG18" s="114"/>
      <c r="AH18" s="114"/>
      <c r="AI18" s="114"/>
      <c r="AJ18" s="114"/>
      <c r="AK18" s="114"/>
      <c r="AL18" s="135"/>
      <c r="AM18" s="3"/>
    </row>
    <row r="19" spans="1:39">
      <c r="A19" s="65">
        <v>43849</v>
      </c>
      <c r="B19" s="67">
        <f>Parâmetros!J8</f>
        <v>0</v>
      </c>
      <c r="C19" s="85">
        <f>AVERAGE(B157:B180)</f>
        <v>14.25</v>
      </c>
      <c r="D19" s="89">
        <f t="shared" si="10"/>
        <v>11.399999999999999</v>
      </c>
      <c r="E19" s="53" t="str">
        <f t="shared" si="11"/>
        <v>1</v>
      </c>
      <c r="F19" s="62">
        <f t="shared" si="12"/>
        <v>13.115000000000002</v>
      </c>
      <c r="G19" s="53" t="str">
        <f t="shared" si="13"/>
        <v>0</v>
      </c>
      <c r="H19" s="62">
        <f t="shared" si="14"/>
        <v>14.114999999999995</v>
      </c>
      <c r="I19" s="53" t="str">
        <f t="shared" si="15"/>
        <v>0</v>
      </c>
      <c r="J19" s="62">
        <f t="shared" si="16"/>
        <v>13.757500000000007</v>
      </c>
      <c r="K19" s="53" t="str">
        <f t="shared" si="17"/>
        <v>0</v>
      </c>
      <c r="L19" s="62">
        <f t="shared" si="18"/>
        <v>138.6789052069426</v>
      </c>
      <c r="M19" s="66" t="str">
        <f t="shared" si="19"/>
        <v>0</v>
      </c>
      <c r="N19" s="69">
        <f t="shared" si="20"/>
        <v>11.399999999999999</v>
      </c>
      <c r="O19" s="70">
        <v>120</v>
      </c>
      <c r="P19" s="3"/>
      <c r="Q19" s="64" t="str">
        <f t="shared" si="0"/>
        <v>1</v>
      </c>
      <c r="R19" s="64">
        <f t="shared" si="1"/>
        <v>1</v>
      </c>
      <c r="S19" s="64" t="str">
        <f t="shared" si="2"/>
        <v>0</v>
      </c>
      <c r="T19" s="64">
        <f t="shared" si="3"/>
        <v>0</v>
      </c>
      <c r="U19" s="64" t="str">
        <f t="shared" si="4"/>
        <v>0</v>
      </c>
      <c r="V19" s="64">
        <f t="shared" si="5"/>
        <v>0</v>
      </c>
      <c r="W19" s="64" t="str">
        <f t="shared" si="6"/>
        <v>0</v>
      </c>
      <c r="X19" s="64">
        <f t="shared" si="7"/>
        <v>0</v>
      </c>
      <c r="Y19" s="64" t="str">
        <f t="shared" si="8"/>
        <v>0</v>
      </c>
      <c r="Z19" s="64">
        <f t="shared" si="9"/>
        <v>0</v>
      </c>
      <c r="AA19" s="3"/>
      <c r="AB19" s="136"/>
      <c r="AC19" s="137"/>
      <c r="AD19" s="137"/>
      <c r="AE19" s="137"/>
      <c r="AF19" s="137"/>
      <c r="AG19" s="137"/>
      <c r="AH19" s="137"/>
      <c r="AI19" s="137"/>
      <c r="AJ19" s="137"/>
      <c r="AK19" s="137"/>
      <c r="AL19" s="138"/>
      <c r="AM19" s="3"/>
    </row>
    <row r="20" spans="1:39">
      <c r="A20" s="65">
        <v>43850</v>
      </c>
      <c r="B20" s="67">
        <f>Parâmetros!J9</f>
        <v>0</v>
      </c>
      <c r="C20" s="85">
        <f>AVERAGE(B181:B204)</f>
        <v>16.625</v>
      </c>
      <c r="D20" s="89">
        <f t="shared" si="10"/>
        <v>13.3</v>
      </c>
      <c r="E20" s="53" t="str">
        <f t="shared" si="11"/>
        <v>1</v>
      </c>
      <c r="F20" s="62">
        <f t="shared" si="12"/>
        <v>14.967500000000001</v>
      </c>
      <c r="G20" s="53" t="str">
        <f t="shared" si="13"/>
        <v>0</v>
      </c>
      <c r="H20" s="62">
        <f t="shared" si="14"/>
        <v>15.967500000000001</v>
      </c>
      <c r="I20" s="53" t="str">
        <f t="shared" si="15"/>
        <v>0</v>
      </c>
      <c r="J20" s="62">
        <f t="shared" si="16"/>
        <v>15.633750000000006</v>
      </c>
      <c r="K20" s="53" t="str">
        <f t="shared" si="17"/>
        <v>0</v>
      </c>
      <c r="L20" s="62">
        <f t="shared" si="18"/>
        <v>139.30674232309747</v>
      </c>
      <c r="M20" s="66" t="str">
        <f t="shared" si="19"/>
        <v>0</v>
      </c>
      <c r="N20" s="69">
        <f t="shared" si="20"/>
        <v>13.3</v>
      </c>
      <c r="O20" s="70">
        <v>120</v>
      </c>
      <c r="P20" s="3"/>
      <c r="Q20" s="64" t="str">
        <f t="shared" si="0"/>
        <v>1</v>
      </c>
      <c r="R20" s="64">
        <f t="shared" si="1"/>
        <v>1</v>
      </c>
      <c r="S20" s="64" t="str">
        <f t="shared" si="2"/>
        <v>0</v>
      </c>
      <c r="T20" s="64">
        <f t="shared" si="3"/>
        <v>0</v>
      </c>
      <c r="U20" s="64" t="str">
        <f t="shared" si="4"/>
        <v>0</v>
      </c>
      <c r="V20" s="64">
        <f t="shared" si="5"/>
        <v>0</v>
      </c>
      <c r="W20" s="64" t="str">
        <f t="shared" si="6"/>
        <v>0</v>
      </c>
      <c r="X20" s="64">
        <f t="shared" si="7"/>
        <v>0</v>
      </c>
      <c r="Y20" s="64" t="str">
        <f t="shared" si="8"/>
        <v>0</v>
      </c>
      <c r="Z20" s="64">
        <f t="shared" si="9"/>
        <v>0</v>
      </c>
      <c r="AA20" s="3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3"/>
    </row>
    <row r="21" spans="1:39" ht="15.75" customHeight="1">
      <c r="A21" s="65">
        <v>43851</v>
      </c>
      <c r="B21" s="67">
        <f>Parâmetros!J10</f>
        <v>0</v>
      </c>
      <c r="C21" s="85">
        <f>AVERAGE(B205:B228)</f>
        <v>12.208333333333334</v>
      </c>
      <c r="D21" s="89">
        <f t="shared" si="10"/>
        <v>9.7666666666666675</v>
      </c>
      <c r="E21" s="53" t="str">
        <f t="shared" si="11"/>
        <v>1</v>
      </c>
      <c r="F21" s="62">
        <f t="shared" si="12"/>
        <v>11.522500000000004</v>
      </c>
      <c r="G21" s="53" t="str">
        <f t="shared" si="13"/>
        <v>0</v>
      </c>
      <c r="H21" s="62">
        <f t="shared" si="14"/>
        <v>12.522499999999994</v>
      </c>
      <c r="I21" s="53" t="str">
        <f t="shared" si="15"/>
        <v>0</v>
      </c>
      <c r="J21" s="62">
        <f t="shared" si="16"/>
        <v>12.14458333333333</v>
      </c>
      <c r="K21" s="53" t="str">
        <f t="shared" si="17"/>
        <v>0</v>
      </c>
      <c r="L21" s="62">
        <f t="shared" si="18"/>
        <v>138.13918558077438</v>
      </c>
      <c r="M21" s="66" t="str">
        <f t="shared" si="19"/>
        <v>0</v>
      </c>
      <c r="N21" s="69">
        <f t="shared" si="20"/>
        <v>9.7666666666666675</v>
      </c>
      <c r="O21" s="70">
        <v>120</v>
      </c>
      <c r="P21" s="3"/>
      <c r="Q21" s="64" t="str">
        <f t="shared" si="0"/>
        <v>1</v>
      </c>
      <c r="R21" s="64">
        <f t="shared" si="1"/>
        <v>1</v>
      </c>
      <c r="S21" s="64" t="str">
        <f t="shared" si="2"/>
        <v>0</v>
      </c>
      <c r="T21" s="64">
        <f t="shared" si="3"/>
        <v>0</v>
      </c>
      <c r="U21" s="64" t="str">
        <f t="shared" si="4"/>
        <v>0</v>
      </c>
      <c r="V21" s="64">
        <f t="shared" si="5"/>
        <v>0</v>
      </c>
      <c r="W21" s="64" t="str">
        <f t="shared" si="6"/>
        <v>0</v>
      </c>
      <c r="X21" s="64">
        <f t="shared" si="7"/>
        <v>0</v>
      </c>
      <c r="Y21" s="64" t="str">
        <f t="shared" si="8"/>
        <v>0</v>
      </c>
      <c r="Z21" s="64">
        <f t="shared" si="9"/>
        <v>0</v>
      </c>
      <c r="AA21" s="3"/>
      <c r="AB21" s="139" t="s">
        <v>260</v>
      </c>
      <c r="AC21" s="116"/>
      <c r="AD21" s="116"/>
      <c r="AE21" s="116"/>
      <c r="AF21" s="116"/>
      <c r="AG21" s="116"/>
      <c r="AH21" s="116"/>
      <c r="AI21" s="116"/>
      <c r="AJ21" s="116"/>
      <c r="AK21" s="116"/>
      <c r="AL21" s="117"/>
      <c r="AM21" s="3"/>
    </row>
    <row r="22" spans="1:39" ht="15.75" customHeight="1">
      <c r="A22" s="65">
        <v>43852</v>
      </c>
      <c r="B22" s="67">
        <f>Parâmetros!J11</f>
        <v>0</v>
      </c>
      <c r="C22" s="85">
        <f>AVERAGE(B229:B252)</f>
        <v>12.208333333333334</v>
      </c>
      <c r="D22" s="89">
        <f t="shared" si="10"/>
        <v>9.7666666666666675</v>
      </c>
      <c r="E22" s="53" t="str">
        <f t="shared" si="11"/>
        <v>1</v>
      </c>
      <c r="F22" s="62">
        <f t="shared" si="12"/>
        <v>11.522500000000004</v>
      </c>
      <c r="G22" s="53" t="str">
        <f t="shared" si="13"/>
        <v>0</v>
      </c>
      <c r="H22" s="62">
        <f t="shared" si="14"/>
        <v>12.522499999999994</v>
      </c>
      <c r="I22" s="53" t="str">
        <f t="shared" si="15"/>
        <v>0</v>
      </c>
      <c r="J22" s="62">
        <f t="shared" si="16"/>
        <v>12.14458333333333</v>
      </c>
      <c r="K22" s="53" t="str">
        <f t="shared" si="17"/>
        <v>0</v>
      </c>
      <c r="L22" s="62">
        <f t="shared" si="18"/>
        <v>138.13918558077438</v>
      </c>
      <c r="M22" s="66" t="str">
        <f t="shared" si="19"/>
        <v>0</v>
      </c>
      <c r="N22" s="69">
        <f t="shared" si="20"/>
        <v>9.7666666666666675</v>
      </c>
      <c r="O22" s="70">
        <v>120</v>
      </c>
      <c r="P22" s="3"/>
      <c r="Q22" s="64" t="str">
        <f t="shared" si="0"/>
        <v>1</v>
      </c>
      <c r="R22" s="64">
        <f t="shared" si="1"/>
        <v>1</v>
      </c>
      <c r="S22" s="64" t="str">
        <f t="shared" si="2"/>
        <v>0</v>
      </c>
      <c r="T22" s="64">
        <f t="shared" si="3"/>
        <v>0</v>
      </c>
      <c r="U22" s="64" t="str">
        <f t="shared" si="4"/>
        <v>0</v>
      </c>
      <c r="V22" s="64">
        <f t="shared" si="5"/>
        <v>0</v>
      </c>
      <c r="W22" s="64" t="str">
        <f t="shared" si="6"/>
        <v>0</v>
      </c>
      <c r="X22" s="64">
        <f t="shared" si="7"/>
        <v>0</v>
      </c>
      <c r="Y22" s="64" t="str">
        <f t="shared" si="8"/>
        <v>0</v>
      </c>
      <c r="Z22" s="64">
        <f t="shared" si="9"/>
        <v>0</v>
      </c>
      <c r="AA22" s="3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3"/>
    </row>
    <row r="23" spans="1:39" ht="15.75" customHeight="1">
      <c r="A23" s="65">
        <v>43853</v>
      </c>
      <c r="B23" s="67">
        <f>Parâmetros!J12</f>
        <v>0</v>
      </c>
      <c r="C23" s="85">
        <f>AVERAGE(B253:B276)</f>
        <v>25.583333333333332</v>
      </c>
      <c r="D23" s="89">
        <f t="shared" si="10"/>
        <v>20.466666666666665</v>
      </c>
      <c r="E23" s="53" t="str">
        <f t="shared" si="11"/>
        <v>1</v>
      </c>
      <c r="F23" s="62">
        <f t="shared" si="12"/>
        <v>21.954999999999998</v>
      </c>
      <c r="G23" s="53" t="str">
        <f t="shared" si="13"/>
        <v>0</v>
      </c>
      <c r="H23" s="62">
        <f t="shared" si="14"/>
        <v>22.954999999999991</v>
      </c>
      <c r="I23" s="53" t="str">
        <f t="shared" si="15"/>
        <v>0</v>
      </c>
      <c r="J23" s="62">
        <f t="shared" si="16"/>
        <v>22.710833333333341</v>
      </c>
      <c r="K23" s="53" t="str">
        <f t="shared" si="17"/>
        <v>0</v>
      </c>
      <c r="L23" s="62">
        <f t="shared" si="18"/>
        <v>141.67489986648866</v>
      </c>
      <c r="M23" s="66" t="str">
        <f t="shared" si="19"/>
        <v>0</v>
      </c>
      <c r="N23" s="69">
        <f t="shared" si="20"/>
        <v>20.466666666666665</v>
      </c>
      <c r="O23" s="70">
        <v>120</v>
      </c>
      <c r="P23" s="3"/>
      <c r="Q23" s="64" t="str">
        <f t="shared" si="0"/>
        <v>1</v>
      </c>
      <c r="R23" s="64">
        <f t="shared" si="1"/>
        <v>1</v>
      </c>
      <c r="S23" s="64" t="str">
        <f t="shared" si="2"/>
        <v>0</v>
      </c>
      <c r="T23" s="64">
        <f t="shared" si="3"/>
        <v>0</v>
      </c>
      <c r="U23" s="64" t="str">
        <f t="shared" si="4"/>
        <v>0</v>
      </c>
      <c r="V23" s="64">
        <f t="shared" si="5"/>
        <v>0</v>
      </c>
      <c r="W23" s="64" t="str">
        <f t="shared" si="6"/>
        <v>0</v>
      </c>
      <c r="X23" s="64">
        <f t="shared" si="7"/>
        <v>0</v>
      </c>
      <c r="Y23" s="64" t="str">
        <f t="shared" si="8"/>
        <v>0</v>
      </c>
      <c r="Z23" s="64">
        <f t="shared" si="9"/>
        <v>0</v>
      </c>
      <c r="AA23" s="3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3"/>
    </row>
    <row r="24" spans="1:39" ht="15.75" customHeight="1">
      <c r="A24" s="65">
        <v>43854</v>
      </c>
      <c r="B24" s="67">
        <f>Parâmetros!J13</f>
        <v>0</v>
      </c>
      <c r="C24" s="85">
        <f>AVERAGE(B277:B300)</f>
        <v>22.083333333333332</v>
      </c>
      <c r="D24" s="89">
        <f t="shared" si="10"/>
        <v>17.666666666666664</v>
      </c>
      <c r="E24" s="53" t="str">
        <f t="shared" si="11"/>
        <v>1</v>
      </c>
      <c r="F24" s="62">
        <f t="shared" si="12"/>
        <v>19.224999999999998</v>
      </c>
      <c r="G24" s="53" t="str">
        <f t="shared" si="13"/>
        <v>0</v>
      </c>
      <c r="H24" s="62">
        <f t="shared" si="14"/>
        <v>20.225000000000001</v>
      </c>
      <c r="I24" s="53" t="str">
        <f t="shared" si="15"/>
        <v>0</v>
      </c>
      <c r="J24" s="62">
        <f t="shared" si="16"/>
        <v>19.945833333333326</v>
      </c>
      <c r="K24" s="53" t="str">
        <f t="shared" si="17"/>
        <v>0</v>
      </c>
      <c r="L24" s="62">
        <f t="shared" si="18"/>
        <v>140.74966622162884</v>
      </c>
      <c r="M24" s="66" t="str">
        <f t="shared" si="19"/>
        <v>0</v>
      </c>
      <c r="N24" s="69">
        <f t="shared" si="20"/>
        <v>17.666666666666664</v>
      </c>
      <c r="O24" s="70">
        <v>120</v>
      </c>
      <c r="P24" s="3"/>
      <c r="Q24" s="64" t="str">
        <f t="shared" si="0"/>
        <v>1</v>
      </c>
      <c r="R24" s="64">
        <f t="shared" si="1"/>
        <v>1</v>
      </c>
      <c r="S24" s="64" t="str">
        <f t="shared" si="2"/>
        <v>0</v>
      </c>
      <c r="T24" s="64">
        <f t="shared" si="3"/>
        <v>0</v>
      </c>
      <c r="U24" s="64" t="str">
        <f t="shared" si="4"/>
        <v>0</v>
      </c>
      <c r="V24" s="64">
        <f t="shared" si="5"/>
        <v>0</v>
      </c>
      <c r="W24" s="64" t="str">
        <f t="shared" si="6"/>
        <v>0</v>
      </c>
      <c r="X24" s="64">
        <f t="shared" si="7"/>
        <v>0</v>
      </c>
      <c r="Y24" s="64" t="str">
        <f t="shared" si="8"/>
        <v>0</v>
      </c>
      <c r="Z24" s="64">
        <f t="shared" si="9"/>
        <v>0</v>
      </c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</row>
    <row r="25" spans="1:39" ht="15.75" customHeight="1">
      <c r="A25" s="65">
        <v>43855</v>
      </c>
      <c r="B25" s="67">
        <f>Parâmetros!J14</f>
        <v>0</v>
      </c>
      <c r="C25" s="85">
        <f>AVERAGE(B301:B324)</f>
        <v>26.458333333333332</v>
      </c>
      <c r="D25" s="89">
        <f t="shared" si="10"/>
        <v>21.166666666666668</v>
      </c>
      <c r="E25" s="53" t="str">
        <f t="shared" si="11"/>
        <v>1</v>
      </c>
      <c r="F25" s="62">
        <f t="shared" si="12"/>
        <v>22.637499999999999</v>
      </c>
      <c r="G25" s="53" t="str">
        <f t="shared" si="13"/>
        <v>0</v>
      </c>
      <c r="H25" s="62">
        <f t="shared" si="14"/>
        <v>23.637499999999996</v>
      </c>
      <c r="I25" s="53" t="str">
        <f t="shared" si="15"/>
        <v>0</v>
      </c>
      <c r="J25" s="62">
        <f t="shared" si="16"/>
        <v>23.402083333333337</v>
      </c>
      <c r="K25" s="53" t="str">
        <f t="shared" si="17"/>
        <v>0</v>
      </c>
      <c r="L25" s="62">
        <f t="shared" si="18"/>
        <v>141.9062082777036</v>
      </c>
      <c r="M25" s="66" t="str">
        <f t="shared" si="19"/>
        <v>0</v>
      </c>
      <c r="N25" s="69">
        <f t="shared" si="20"/>
        <v>21.166666666666668</v>
      </c>
      <c r="O25" s="70">
        <v>120</v>
      </c>
      <c r="P25" s="3"/>
      <c r="Q25" s="64" t="str">
        <f t="shared" si="0"/>
        <v>1</v>
      </c>
      <c r="R25" s="64">
        <f t="shared" si="1"/>
        <v>1</v>
      </c>
      <c r="S25" s="64" t="str">
        <f t="shared" si="2"/>
        <v>0</v>
      </c>
      <c r="T25" s="64">
        <f t="shared" si="3"/>
        <v>0</v>
      </c>
      <c r="U25" s="64" t="str">
        <f t="shared" si="4"/>
        <v>0</v>
      </c>
      <c r="V25" s="64">
        <f t="shared" si="5"/>
        <v>0</v>
      </c>
      <c r="W25" s="64" t="str">
        <f t="shared" si="6"/>
        <v>0</v>
      </c>
      <c r="X25" s="64">
        <f t="shared" si="7"/>
        <v>0</v>
      </c>
      <c r="Y25" s="64" t="str">
        <f t="shared" si="8"/>
        <v>0</v>
      </c>
      <c r="Z25" s="64">
        <f t="shared" si="9"/>
        <v>0</v>
      </c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</row>
    <row r="26" spans="1:39" ht="15.75" customHeight="1">
      <c r="A26" s="65">
        <v>43856</v>
      </c>
      <c r="B26" s="67">
        <f>Parâmetros!J15</f>
        <v>0</v>
      </c>
      <c r="C26" s="85">
        <f>AVERAGE(B325:B348)</f>
        <v>18</v>
      </c>
      <c r="D26" s="89">
        <f t="shared" si="10"/>
        <v>14.399999999999999</v>
      </c>
      <c r="E26" s="53" t="str">
        <f t="shared" si="11"/>
        <v>1</v>
      </c>
      <c r="F26" s="62">
        <f t="shared" si="12"/>
        <v>16.04</v>
      </c>
      <c r="G26" s="53" t="str">
        <f t="shared" si="13"/>
        <v>0</v>
      </c>
      <c r="H26" s="62">
        <f t="shared" si="14"/>
        <v>17.040000000000006</v>
      </c>
      <c r="I26" s="53" t="str">
        <f t="shared" si="15"/>
        <v>0</v>
      </c>
      <c r="J26" s="62">
        <f t="shared" si="16"/>
        <v>16.72</v>
      </c>
      <c r="K26" s="53" t="str">
        <f t="shared" si="17"/>
        <v>0</v>
      </c>
      <c r="L26" s="62">
        <f t="shared" si="18"/>
        <v>139.6702269692924</v>
      </c>
      <c r="M26" s="66" t="str">
        <f t="shared" si="19"/>
        <v>0</v>
      </c>
      <c r="N26" s="69">
        <f t="shared" si="20"/>
        <v>14.399999999999999</v>
      </c>
      <c r="O26" s="70">
        <v>120</v>
      </c>
      <c r="P26" s="3"/>
      <c r="Q26" s="64" t="str">
        <f t="shared" si="0"/>
        <v>1</v>
      </c>
      <c r="R26" s="64">
        <f t="shared" si="1"/>
        <v>1</v>
      </c>
      <c r="S26" s="64" t="str">
        <f t="shared" si="2"/>
        <v>0</v>
      </c>
      <c r="T26" s="64">
        <f t="shared" si="3"/>
        <v>0</v>
      </c>
      <c r="U26" s="64" t="str">
        <f t="shared" si="4"/>
        <v>0</v>
      </c>
      <c r="V26" s="64">
        <f t="shared" si="5"/>
        <v>0</v>
      </c>
      <c r="W26" s="64" t="str">
        <f t="shared" si="6"/>
        <v>0</v>
      </c>
      <c r="X26" s="64">
        <f t="shared" si="7"/>
        <v>0</v>
      </c>
      <c r="Y26" s="64" t="str">
        <f t="shared" si="8"/>
        <v>0</v>
      </c>
      <c r="Z26" s="64">
        <f t="shared" si="9"/>
        <v>0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</row>
    <row r="27" spans="1:39" ht="15.75" customHeight="1">
      <c r="A27" s="65">
        <v>43857</v>
      </c>
      <c r="B27" s="67">
        <f>Parâmetros!J16</f>
        <v>0</v>
      </c>
      <c r="C27" s="85">
        <f>AVERAGE(B349:B372)</f>
        <v>24.333333333333332</v>
      </c>
      <c r="D27" s="89">
        <f t="shared" si="10"/>
        <v>19.466666666666665</v>
      </c>
      <c r="E27" s="53" t="str">
        <f t="shared" si="11"/>
        <v>1</v>
      </c>
      <c r="F27" s="62">
        <f t="shared" si="12"/>
        <v>20.98</v>
      </c>
      <c r="G27" s="53" t="str">
        <f t="shared" si="13"/>
        <v>0</v>
      </c>
      <c r="H27" s="62">
        <f t="shared" si="14"/>
        <v>21.979999999999997</v>
      </c>
      <c r="I27" s="53" t="str">
        <f t="shared" si="15"/>
        <v>0</v>
      </c>
      <c r="J27" s="62">
        <f t="shared" si="16"/>
        <v>21.723333333333315</v>
      </c>
      <c r="K27" s="53" t="str">
        <f t="shared" si="17"/>
        <v>0</v>
      </c>
      <c r="L27" s="62">
        <f t="shared" si="18"/>
        <v>141.34445927903872</v>
      </c>
      <c r="M27" s="66" t="str">
        <f t="shared" si="19"/>
        <v>0</v>
      </c>
      <c r="N27" s="69">
        <f t="shared" si="20"/>
        <v>19.466666666666665</v>
      </c>
      <c r="O27" s="70">
        <v>120</v>
      </c>
      <c r="P27" s="3"/>
      <c r="Q27" s="64" t="str">
        <f t="shared" si="0"/>
        <v>1</v>
      </c>
      <c r="R27" s="64">
        <f t="shared" si="1"/>
        <v>1</v>
      </c>
      <c r="S27" s="64" t="str">
        <f t="shared" si="2"/>
        <v>0</v>
      </c>
      <c r="T27" s="64">
        <f t="shared" si="3"/>
        <v>0</v>
      </c>
      <c r="U27" s="64" t="str">
        <f t="shared" si="4"/>
        <v>0</v>
      </c>
      <c r="V27" s="64">
        <f t="shared" si="5"/>
        <v>0</v>
      </c>
      <c r="W27" s="64" t="str">
        <f t="shared" si="6"/>
        <v>0</v>
      </c>
      <c r="X27" s="64">
        <f t="shared" si="7"/>
        <v>0</v>
      </c>
      <c r="Y27" s="64" t="str">
        <f t="shared" si="8"/>
        <v>0</v>
      </c>
      <c r="Z27" s="64">
        <f t="shared" si="9"/>
        <v>0</v>
      </c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</row>
    <row r="28" spans="1:39" ht="15.75" customHeight="1">
      <c r="A28" s="65">
        <v>43858</v>
      </c>
      <c r="B28" s="67">
        <f>Parâmetros!J17</f>
        <v>0</v>
      </c>
      <c r="C28" s="85">
        <f>AVERAGE(B373:B396)</f>
        <v>17.75</v>
      </c>
      <c r="D28" s="89">
        <f t="shared" si="10"/>
        <v>14.2</v>
      </c>
      <c r="E28" s="53" t="str">
        <f t="shared" si="11"/>
        <v>1</v>
      </c>
      <c r="F28" s="62">
        <f t="shared" si="12"/>
        <v>15.844999999999999</v>
      </c>
      <c r="G28" s="53" t="str">
        <f t="shared" si="13"/>
        <v>0</v>
      </c>
      <c r="H28" s="62">
        <f t="shared" si="14"/>
        <v>16.844999999999999</v>
      </c>
      <c r="I28" s="53" t="str">
        <f t="shared" si="15"/>
        <v>0</v>
      </c>
      <c r="J28" s="62">
        <f t="shared" si="16"/>
        <v>16.522499999999994</v>
      </c>
      <c r="K28" s="53" t="str">
        <f t="shared" si="17"/>
        <v>0</v>
      </c>
      <c r="L28" s="62">
        <f t="shared" si="18"/>
        <v>139.60413885180242</v>
      </c>
      <c r="M28" s="66" t="str">
        <f t="shared" si="19"/>
        <v>0</v>
      </c>
      <c r="N28" s="69">
        <f t="shared" si="20"/>
        <v>14.2</v>
      </c>
      <c r="O28" s="70">
        <v>120</v>
      </c>
      <c r="P28" s="3"/>
      <c r="Q28" s="64" t="str">
        <f t="shared" si="0"/>
        <v>1</v>
      </c>
      <c r="R28" s="64">
        <f t="shared" si="1"/>
        <v>1</v>
      </c>
      <c r="S28" s="64" t="str">
        <f t="shared" si="2"/>
        <v>0</v>
      </c>
      <c r="T28" s="64">
        <f t="shared" si="3"/>
        <v>0</v>
      </c>
      <c r="U28" s="64" t="str">
        <f t="shared" si="4"/>
        <v>0</v>
      </c>
      <c r="V28" s="64">
        <f t="shared" si="5"/>
        <v>0</v>
      </c>
      <c r="W28" s="64" t="str">
        <f t="shared" si="6"/>
        <v>0</v>
      </c>
      <c r="X28" s="64">
        <f t="shared" si="7"/>
        <v>0</v>
      </c>
      <c r="Y28" s="64" t="str">
        <f t="shared" si="8"/>
        <v>0</v>
      </c>
      <c r="Z28" s="64">
        <f t="shared" si="9"/>
        <v>0</v>
      </c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</row>
    <row r="29" spans="1:39" ht="15.75" customHeight="1">
      <c r="A29" s="65">
        <v>43859</v>
      </c>
      <c r="B29" s="67">
        <f>Parâmetros!J18</f>
        <v>0</v>
      </c>
      <c r="C29" s="85">
        <f>AVERAGE(B397:B420)</f>
        <v>23.875</v>
      </c>
      <c r="D29" s="89">
        <f t="shared" si="10"/>
        <v>19.099999999999998</v>
      </c>
      <c r="E29" s="53" t="str">
        <f t="shared" si="11"/>
        <v>1</v>
      </c>
      <c r="F29" s="62">
        <f t="shared" si="12"/>
        <v>20.622500000000002</v>
      </c>
      <c r="G29" s="53" t="str">
        <f t="shared" si="13"/>
        <v>0</v>
      </c>
      <c r="H29" s="62">
        <f t="shared" si="14"/>
        <v>21.622500000000002</v>
      </c>
      <c r="I29" s="53" t="str">
        <f t="shared" si="15"/>
        <v>0</v>
      </c>
      <c r="J29" s="62">
        <f t="shared" si="16"/>
        <v>21.361249999999998</v>
      </c>
      <c r="K29" s="53" t="str">
        <f t="shared" si="17"/>
        <v>0</v>
      </c>
      <c r="L29" s="62">
        <f t="shared" si="18"/>
        <v>141.22329773030708</v>
      </c>
      <c r="M29" s="66" t="str">
        <f t="shared" si="19"/>
        <v>0</v>
      </c>
      <c r="N29" s="69">
        <f t="shared" si="20"/>
        <v>19.099999999999998</v>
      </c>
      <c r="O29" s="70">
        <v>120</v>
      </c>
      <c r="P29" s="3"/>
      <c r="Q29" s="64" t="str">
        <f t="shared" si="0"/>
        <v>1</v>
      </c>
      <c r="R29" s="64">
        <f t="shared" si="1"/>
        <v>1</v>
      </c>
      <c r="S29" s="64" t="str">
        <f t="shared" si="2"/>
        <v>0</v>
      </c>
      <c r="T29" s="64">
        <f t="shared" si="3"/>
        <v>0</v>
      </c>
      <c r="U29" s="64" t="str">
        <f t="shared" si="4"/>
        <v>0</v>
      </c>
      <c r="V29" s="64">
        <f t="shared" si="5"/>
        <v>0</v>
      </c>
      <c r="W29" s="64" t="str">
        <f t="shared" si="6"/>
        <v>0</v>
      </c>
      <c r="X29" s="64">
        <f t="shared" si="7"/>
        <v>0</v>
      </c>
      <c r="Y29" s="64" t="str">
        <f t="shared" si="8"/>
        <v>0</v>
      </c>
      <c r="Z29" s="64">
        <f t="shared" si="9"/>
        <v>0</v>
      </c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</row>
    <row r="30" spans="1:39" ht="15.75" customHeight="1">
      <c r="A30" s="65">
        <v>43860</v>
      </c>
      <c r="B30" s="67">
        <f>Parâmetros!J19</f>
        <v>0</v>
      </c>
      <c r="C30" s="85">
        <f>AVERAGE(B421:B444)</f>
        <v>18.333333333333332</v>
      </c>
      <c r="D30" s="89">
        <f t="shared" si="10"/>
        <v>14.666666666666666</v>
      </c>
      <c r="E30" s="53" t="str">
        <f t="shared" si="11"/>
        <v>1</v>
      </c>
      <c r="F30" s="62">
        <f t="shared" si="12"/>
        <v>16.3</v>
      </c>
      <c r="G30" s="53" t="str">
        <f t="shared" si="13"/>
        <v>0</v>
      </c>
      <c r="H30" s="62">
        <f t="shared" si="14"/>
        <v>17.29999999999999</v>
      </c>
      <c r="I30" s="53" t="str">
        <f t="shared" si="15"/>
        <v>0</v>
      </c>
      <c r="J30" s="62">
        <f t="shared" si="16"/>
        <v>16.983333333333334</v>
      </c>
      <c r="K30" s="53" t="str">
        <f t="shared" si="17"/>
        <v>0</v>
      </c>
      <c r="L30" s="62">
        <f t="shared" si="18"/>
        <v>139.75834445927904</v>
      </c>
      <c r="M30" s="66" t="str">
        <f t="shared" si="19"/>
        <v>0</v>
      </c>
      <c r="N30" s="69">
        <f t="shared" si="20"/>
        <v>14.666666666666666</v>
      </c>
      <c r="O30" s="70">
        <v>120</v>
      </c>
      <c r="P30" s="3"/>
      <c r="Q30" s="64" t="str">
        <f t="shared" si="0"/>
        <v>1</v>
      </c>
      <c r="R30" s="64">
        <f t="shared" si="1"/>
        <v>1</v>
      </c>
      <c r="S30" s="64" t="str">
        <f t="shared" si="2"/>
        <v>0</v>
      </c>
      <c r="T30" s="64">
        <f t="shared" si="3"/>
        <v>0</v>
      </c>
      <c r="U30" s="64" t="str">
        <f t="shared" si="4"/>
        <v>0</v>
      </c>
      <c r="V30" s="64">
        <f t="shared" si="5"/>
        <v>0</v>
      </c>
      <c r="W30" s="64" t="str">
        <f t="shared" si="6"/>
        <v>0</v>
      </c>
      <c r="X30" s="64">
        <f t="shared" si="7"/>
        <v>0</v>
      </c>
      <c r="Y30" s="64" t="str">
        <f t="shared" si="8"/>
        <v>0</v>
      </c>
      <c r="Z30" s="64">
        <f t="shared" si="9"/>
        <v>0</v>
      </c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</row>
    <row r="31" spans="1:39" ht="15.75" customHeight="1">
      <c r="A31" s="65">
        <v>43861</v>
      </c>
      <c r="B31" s="67">
        <f>Parâmetros!J20</f>
        <v>0</v>
      </c>
      <c r="C31" s="85">
        <f>AVERAGE(B445:B468)</f>
        <v>19</v>
      </c>
      <c r="D31" s="89">
        <f t="shared" si="10"/>
        <v>15.2</v>
      </c>
      <c r="E31" s="53" t="str">
        <f t="shared" si="11"/>
        <v>1</v>
      </c>
      <c r="F31" s="62">
        <f t="shared" si="12"/>
        <v>16.82</v>
      </c>
      <c r="G31" s="53" t="str">
        <f t="shared" si="13"/>
        <v>0</v>
      </c>
      <c r="H31" s="62">
        <f t="shared" si="14"/>
        <v>17.819999999999993</v>
      </c>
      <c r="I31" s="53" t="str">
        <f t="shared" si="15"/>
        <v>0</v>
      </c>
      <c r="J31" s="62">
        <f t="shared" si="16"/>
        <v>17.509999999999991</v>
      </c>
      <c r="K31" s="53" t="str">
        <f t="shared" si="17"/>
        <v>0</v>
      </c>
      <c r="L31" s="62">
        <f t="shared" si="18"/>
        <v>139.93457943925233</v>
      </c>
      <c r="M31" s="66" t="str">
        <f t="shared" si="19"/>
        <v>0</v>
      </c>
      <c r="N31" s="69">
        <f t="shared" si="20"/>
        <v>15.2</v>
      </c>
      <c r="O31" s="70">
        <v>120</v>
      </c>
      <c r="P31" s="3"/>
      <c r="Q31" s="64" t="str">
        <f t="shared" si="0"/>
        <v>1</v>
      </c>
      <c r="R31" s="64">
        <f t="shared" si="1"/>
        <v>1</v>
      </c>
      <c r="S31" s="64" t="str">
        <f t="shared" si="2"/>
        <v>0</v>
      </c>
      <c r="T31" s="64">
        <f t="shared" si="3"/>
        <v>0</v>
      </c>
      <c r="U31" s="64" t="str">
        <f t="shared" si="4"/>
        <v>0</v>
      </c>
      <c r="V31" s="64">
        <f t="shared" si="5"/>
        <v>0</v>
      </c>
      <c r="W31" s="64" t="str">
        <f t="shared" si="6"/>
        <v>0</v>
      </c>
      <c r="X31" s="64">
        <f t="shared" si="7"/>
        <v>0</v>
      </c>
      <c r="Y31" s="64" t="str">
        <f t="shared" si="8"/>
        <v>0</v>
      </c>
      <c r="Z31" s="64">
        <f t="shared" si="9"/>
        <v>0</v>
      </c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</row>
    <row r="32" spans="1:39" ht="15.75" customHeight="1">
      <c r="A32" s="65">
        <v>43862</v>
      </c>
      <c r="B32" s="67">
        <f>Parâmetros!J21</f>
        <v>0</v>
      </c>
      <c r="C32" s="85">
        <f>AVERAGE(B469:B492)</f>
        <v>27.916666666666668</v>
      </c>
      <c r="D32" s="89">
        <f t="shared" si="10"/>
        <v>22.333333333333336</v>
      </c>
      <c r="E32" s="53" t="str">
        <f t="shared" si="11"/>
        <v>1</v>
      </c>
      <c r="F32" s="62">
        <f t="shared" si="12"/>
        <v>23.775000000000002</v>
      </c>
      <c r="G32" s="53" t="str">
        <f t="shared" si="13"/>
        <v>0</v>
      </c>
      <c r="H32" s="62">
        <f t="shared" si="14"/>
        <v>24.774999999999999</v>
      </c>
      <c r="I32" s="53" t="str">
        <f t="shared" si="15"/>
        <v>0</v>
      </c>
      <c r="J32" s="62">
        <f t="shared" si="16"/>
        <v>24.554166666666674</v>
      </c>
      <c r="K32" s="53" t="str">
        <f t="shared" si="17"/>
        <v>0</v>
      </c>
      <c r="L32" s="62">
        <f t="shared" si="18"/>
        <v>142.29172229639519</v>
      </c>
      <c r="M32" s="66" t="str">
        <f t="shared" si="19"/>
        <v>0</v>
      </c>
      <c r="N32" s="69">
        <f t="shared" si="20"/>
        <v>22.333333333333336</v>
      </c>
      <c r="O32" s="70">
        <v>120</v>
      </c>
      <c r="P32" s="3"/>
      <c r="Q32" s="64" t="str">
        <f t="shared" si="0"/>
        <v>1</v>
      </c>
      <c r="R32" s="64">
        <f t="shared" si="1"/>
        <v>1</v>
      </c>
      <c r="S32" s="64" t="str">
        <f t="shared" si="2"/>
        <v>0</v>
      </c>
      <c r="T32" s="64">
        <f t="shared" si="3"/>
        <v>0</v>
      </c>
      <c r="U32" s="64" t="str">
        <f t="shared" si="4"/>
        <v>0</v>
      </c>
      <c r="V32" s="64">
        <f t="shared" si="5"/>
        <v>0</v>
      </c>
      <c r="W32" s="64" t="str">
        <f t="shared" si="6"/>
        <v>0</v>
      </c>
      <c r="X32" s="64">
        <f t="shared" si="7"/>
        <v>0</v>
      </c>
      <c r="Y32" s="64" t="str">
        <f t="shared" si="8"/>
        <v>0</v>
      </c>
      <c r="Z32" s="64">
        <f t="shared" si="9"/>
        <v>0</v>
      </c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</row>
    <row r="33" spans="1:39" ht="15.75" customHeight="1">
      <c r="A33" s="65">
        <v>43863</v>
      </c>
      <c r="B33" s="67">
        <f>Parâmetros!J22</f>
        <v>0</v>
      </c>
      <c r="C33" s="85">
        <f>AVERAGE(B493:B516)</f>
        <v>23.625</v>
      </c>
      <c r="D33" s="89">
        <f t="shared" si="10"/>
        <v>18.899999999999999</v>
      </c>
      <c r="E33" s="53" t="str">
        <f t="shared" si="11"/>
        <v>1</v>
      </c>
      <c r="F33" s="62">
        <f t="shared" si="12"/>
        <v>20.427500000000002</v>
      </c>
      <c r="G33" s="53" t="str">
        <f t="shared" si="13"/>
        <v>0</v>
      </c>
      <c r="H33" s="62">
        <f t="shared" si="14"/>
        <v>21.427499999999995</v>
      </c>
      <c r="I33" s="53" t="str">
        <f t="shared" si="15"/>
        <v>0</v>
      </c>
      <c r="J33" s="62">
        <f t="shared" si="16"/>
        <v>21.163750000000007</v>
      </c>
      <c r="K33" s="53" t="str">
        <f t="shared" si="17"/>
        <v>0</v>
      </c>
      <c r="L33" s="62">
        <f t="shared" si="18"/>
        <v>141.1572096128171</v>
      </c>
      <c r="M33" s="66" t="str">
        <f t="shared" si="19"/>
        <v>0</v>
      </c>
      <c r="N33" s="69">
        <f t="shared" si="20"/>
        <v>18.899999999999999</v>
      </c>
      <c r="O33" s="70">
        <v>120</v>
      </c>
      <c r="P33" s="3"/>
      <c r="Q33" s="64" t="str">
        <f t="shared" si="0"/>
        <v>1</v>
      </c>
      <c r="R33" s="64">
        <f t="shared" si="1"/>
        <v>1</v>
      </c>
      <c r="S33" s="64" t="str">
        <f t="shared" si="2"/>
        <v>0</v>
      </c>
      <c r="T33" s="64">
        <f t="shared" si="3"/>
        <v>0</v>
      </c>
      <c r="U33" s="64" t="str">
        <f t="shared" si="4"/>
        <v>0</v>
      </c>
      <c r="V33" s="64">
        <f t="shared" si="5"/>
        <v>0</v>
      </c>
      <c r="W33" s="64" t="str">
        <f t="shared" si="6"/>
        <v>0</v>
      </c>
      <c r="X33" s="64">
        <f t="shared" si="7"/>
        <v>0</v>
      </c>
      <c r="Y33" s="64" t="str">
        <f t="shared" si="8"/>
        <v>0</v>
      </c>
      <c r="Z33" s="64">
        <f t="shared" si="9"/>
        <v>0</v>
      </c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</row>
    <row r="34" spans="1:39" ht="15.75" customHeight="1">
      <c r="A34" s="65">
        <v>43864</v>
      </c>
      <c r="B34" s="67">
        <f>Parâmetros!J23</f>
        <v>0</v>
      </c>
      <c r="C34" s="85">
        <f>AVERAGE(B517:B540)</f>
        <v>23.166666666666668</v>
      </c>
      <c r="D34" s="89">
        <f t="shared" si="10"/>
        <v>18.533333333333335</v>
      </c>
      <c r="E34" s="53" t="str">
        <f t="shared" si="11"/>
        <v>1</v>
      </c>
      <c r="F34" s="62">
        <f t="shared" si="12"/>
        <v>20.07</v>
      </c>
      <c r="G34" s="53" t="str">
        <f t="shared" si="13"/>
        <v>0</v>
      </c>
      <c r="H34" s="62">
        <f t="shared" si="14"/>
        <v>21.07</v>
      </c>
      <c r="I34" s="53" t="str">
        <f t="shared" si="15"/>
        <v>0</v>
      </c>
      <c r="J34" s="62">
        <f t="shared" si="16"/>
        <v>20.801666666666662</v>
      </c>
      <c r="K34" s="53" t="str">
        <f t="shared" si="17"/>
        <v>0</v>
      </c>
      <c r="L34" s="62">
        <f t="shared" si="18"/>
        <v>141.03604806408543</v>
      </c>
      <c r="M34" s="66" t="str">
        <f t="shared" si="19"/>
        <v>0</v>
      </c>
      <c r="N34" s="69">
        <f t="shared" si="20"/>
        <v>18.533333333333335</v>
      </c>
      <c r="O34" s="70">
        <v>120</v>
      </c>
      <c r="P34" s="3"/>
      <c r="Q34" s="64" t="str">
        <f t="shared" si="0"/>
        <v>1</v>
      </c>
      <c r="R34" s="64">
        <f t="shared" si="1"/>
        <v>1</v>
      </c>
      <c r="S34" s="64" t="str">
        <f t="shared" si="2"/>
        <v>0</v>
      </c>
      <c r="T34" s="64">
        <f t="shared" si="3"/>
        <v>0</v>
      </c>
      <c r="U34" s="64" t="str">
        <f t="shared" si="4"/>
        <v>0</v>
      </c>
      <c r="V34" s="64">
        <f t="shared" si="5"/>
        <v>0</v>
      </c>
      <c r="W34" s="64" t="str">
        <f t="shared" si="6"/>
        <v>0</v>
      </c>
      <c r="X34" s="64">
        <f t="shared" si="7"/>
        <v>0</v>
      </c>
      <c r="Y34" s="64" t="str">
        <f t="shared" si="8"/>
        <v>0</v>
      </c>
      <c r="Z34" s="64">
        <f t="shared" si="9"/>
        <v>0</v>
      </c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</row>
    <row r="35" spans="1:39" ht="15.75" customHeight="1">
      <c r="A35" s="65">
        <v>43865</v>
      </c>
      <c r="B35" s="67">
        <f>Parâmetros!J24</f>
        <v>0</v>
      </c>
      <c r="C35" s="85">
        <f>AVERAGE(B541:B564)</f>
        <v>15.791666666666666</v>
      </c>
      <c r="D35" s="89">
        <f t="shared" si="10"/>
        <v>12.633333333333333</v>
      </c>
      <c r="E35" s="53" t="str">
        <f t="shared" si="11"/>
        <v>1</v>
      </c>
      <c r="F35" s="62">
        <f t="shared" si="12"/>
        <v>14.317499999999999</v>
      </c>
      <c r="G35" s="53" t="str">
        <f t="shared" si="13"/>
        <v>0</v>
      </c>
      <c r="H35" s="62">
        <f t="shared" si="14"/>
        <v>15.31750000000001</v>
      </c>
      <c r="I35" s="53" t="str">
        <f t="shared" si="15"/>
        <v>0</v>
      </c>
      <c r="J35" s="62">
        <f t="shared" si="16"/>
        <v>14.975416666666646</v>
      </c>
      <c r="K35" s="53" t="str">
        <f t="shared" si="17"/>
        <v>0</v>
      </c>
      <c r="L35" s="62">
        <f t="shared" si="18"/>
        <v>139.08644859813086</v>
      </c>
      <c r="M35" s="66" t="str">
        <f t="shared" si="19"/>
        <v>0</v>
      </c>
      <c r="N35" s="69">
        <f t="shared" si="20"/>
        <v>12.633333333333333</v>
      </c>
      <c r="O35" s="70">
        <v>120</v>
      </c>
      <c r="P35" s="3"/>
      <c r="Q35" s="64" t="str">
        <f t="shared" si="0"/>
        <v>1</v>
      </c>
      <c r="R35" s="64">
        <f t="shared" si="1"/>
        <v>1</v>
      </c>
      <c r="S35" s="64" t="str">
        <f t="shared" si="2"/>
        <v>0</v>
      </c>
      <c r="T35" s="64">
        <f t="shared" si="3"/>
        <v>0</v>
      </c>
      <c r="U35" s="64" t="str">
        <f t="shared" si="4"/>
        <v>0</v>
      </c>
      <c r="V35" s="64">
        <f t="shared" si="5"/>
        <v>0</v>
      </c>
      <c r="W35" s="64" t="str">
        <f t="shared" si="6"/>
        <v>0</v>
      </c>
      <c r="X35" s="64">
        <f t="shared" si="7"/>
        <v>0</v>
      </c>
      <c r="Y35" s="64" t="str">
        <f t="shared" si="8"/>
        <v>0</v>
      </c>
      <c r="Z35" s="64">
        <f t="shared" si="9"/>
        <v>0</v>
      </c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</row>
    <row r="36" spans="1:39" ht="15.75" customHeight="1">
      <c r="A36" s="65">
        <v>43866</v>
      </c>
      <c r="B36" s="67">
        <f>Parâmetros!J25</f>
        <v>0</v>
      </c>
      <c r="C36" s="85">
        <f>AVERAGE(B565:B588)</f>
        <v>19.625</v>
      </c>
      <c r="D36" s="89">
        <f t="shared" si="10"/>
        <v>15.700000000000001</v>
      </c>
      <c r="E36" s="53" t="str">
        <f t="shared" si="11"/>
        <v>1</v>
      </c>
      <c r="F36" s="62">
        <f t="shared" si="12"/>
        <v>17.307499999999997</v>
      </c>
      <c r="G36" s="53" t="str">
        <f t="shared" si="13"/>
        <v>0</v>
      </c>
      <c r="H36" s="62">
        <f t="shared" si="14"/>
        <v>18.307500000000005</v>
      </c>
      <c r="I36" s="53" t="str">
        <f t="shared" si="15"/>
        <v>0</v>
      </c>
      <c r="J36" s="62">
        <f t="shared" si="16"/>
        <v>18.003749999999997</v>
      </c>
      <c r="K36" s="53" t="str">
        <f t="shared" si="17"/>
        <v>0</v>
      </c>
      <c r="L36" s="62">
        <f t="shared" si="18"/>
        <v>140.09979973297729</v>
      </c>
      <c r="M36" s="66" t="str">
        <f t="shared" si="19"/>
        <v>0</v>
      </c>
      <c r="N36" s="69">
        <f t="shared" si="20"/>
        <v>15.700000000000001</v>
      </c>
      <c r="O36" s="70">
        <v>120</v>
      </c>
      <c r="P36" s="3"/>
      <c r="Q36" s="64" t="str">
        <f t="shared" si="0"/>
        <v>1</v>
      </c>
      <c r="R36" s="64">
        <f t="shared" si="1"/>
        <v>1</v>
      </c>
      <c r="S36" s="64" t="str">
        <f t="shared" si="2"/>
        <v>0</v>
      </c>
      <c r="T36" s="64">
        <f t="shared" si="3"/>
        <v>0</v>
      </c>
      <c r="U36" s="64" t="str">
        <f t="shared" si="4"/>
        <v>0</v>
      </c>
      <c r="V36" s="64">
        <f t="shared" si="5"/>
        <v>0</v>
      </c>
      <c r="W36" s="64" t="str">
        <f t="shared" si="6"/>
        <v>0</v>
      </c>
      <c r="X36" s="64">
        <f t="shared" si="7"/>
        <v>0</v>
      </c>
      <c r="Y36" s="64" t="str">
        <f t="shared" si="8"/>
        <v>0</v>
      </c>
      <c r="Z36" s="64">
        <f t="shared" si="9"/>
        <v>0</v>
      </c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</row>
    <row r="37" spans="1:39" ht="15.75" customHeight="1">
      <c r="A37" s="65">
        <v>43867</v>
      </c>
      <c r="B37" s="67">
        <f>Parâmetros!J26</f>
        <v>0</v>
      </c>
      <c r="C37" s="85">
        <f>AVERAGE(B589:B612)</f>
        <v>22.416666666666668</v>
      </c>
      <c r="D37" s="89">
        <f t="shared" si="10"/>
        <v>17.933333333333334</v>
      </c>
      <c r="E37" s="53" t="str">
        <f t="shared" si="11"/>
        <v>1</v>
      </c>
      <c r="F37" s="62">
        <f t="shared" si="12"/>
        <v>19.484999999999999</v>
      </c>
      <c r="G37" s="53" t="str">
        <f t="shared" si="13"/>
        <v>0</v>
      </c>
      <c r="H37" s="62">
        <f t="shared" si="14"/>
        <v>20.485000000000007</v>
      </c>
      <c r="I37" s="53" t="str">
        <f t="shared" si="15"/>
        <v>0</v>
      </c>
      <c r="J37" s="62">
        <f t="shared" si="16"/>
        <v>20.209166666666661</v>
      </c>
      <c r="K37" s="53" t="str">
        <f t="shared" si="17"/>
        <v>0</v>
      </c>
      <c r="L37" s="62">
        <f t="shared" si="18"/>
        <v>140.83778371161549</v>
      </c>
      <c r="M37" s="66" t="str">
        <f t="shared" si="19"/>
        <v>0</v>
      </c>
      <c r="N37" s="69">
        <f t="shared" si="20"/>
        <v>17.933333333333334</v>
      </c>
      <c r="O37" s="70">
        <v>120</v>
      </c>
      <c r="P37" s="3"/>
      <c r="Q37" s="64" t="str">
        <f t="shared" si="0"/>
        <v>1</v>
      </c>
      <c r="R37" s="64">
        <f t="shared" si="1"/>
        <v>1</v>
      </c>
      <c r="S37" s="64" t="str">
        <f t="shared" si="2"/>
        <v>0</v>
      </c>
      <c r="T37" s="64">
        <f t="shared" si="3"/>
        <v>0</v>
      </c>
      <c r="U37" s="64" t="str">
        <f t="shared" si="4"/>
        <v>0</v>
      </c>
      <c r="V37" s="64">
        <f t="shared" si="5"/>
        <v>0</v>
      </c>
      <c r="W37" s="64" t="str">
        <f t="shared" si="6"/>
        <v>0</v>
      </c>
      <c r="X37" s="64">
        <f t="shared" si="7"/>
        <v>0</v>
      </c>
      <c r="Y37" s="64" t="str">
        <f t="shared" si="8"/>
        <v>0</v>
      </c>
      <c r="Z37" s="64">
        <f t="shared" si="9"/>
        <v>0</v>
      </c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</row>
    <row r="38" spans="1:39" ht="15.75" customHeight="1">
      <c r="A38" s="65">
        <v>43868</v>
      </c>
      <c r="B38" s="67">
        <f>Parâmetros!J27</f>
        <v>0</v>
      </c>
      <c r="C38" s="85">
        <f>AVERAGE(B613:B636)</f>
        <v>14.041666666666666</v>
      </c>
      <c r="D38" s="89">
        <f t="shared" si="10"/>
        <v>11.233333333333333</v>
      </c>
      <c r="E38" s="53" t="str">
        <f t="shared" si="11"/>
        <v>1</v>
      </c>
      <c r="F38" s="62">
        <f t="shared" si="12"/>
        <v>12.952499999999997</v>
      </c>
      <c r="G38" s="53" t="str">
        <f t="shared" si="13"/>
        <v>0</v>
      </c>
      <c r="H38" s="62">
        <f t="shared" si="14"/>
        <v>13.952500000000001</v>
      </c>
      <c r="I38" s="53" t="str">
        <f t="shared" si="15"/>
        <v>0</v>
      </c>
      <c r="J38" s="62">
        <f t="shared" si="16"/>
        <v>13.592916666666667</v>
      </c>
      <c r="K38" s="53" t="str">
        <f t="shared" si="17"/>
        <v>0</v>
      </c>
      <c r="L38" s="62">
        <f t="shared" si="18"/>
        <v>138.62383177570092</v>
      </c>
      <c r="M38" s="66" t="str">
        <f t="shared" si="19"/>
        <v>0</v>
      </c>
      <c r="N38" s="69">
        <f t="shared" si="20"/>
        <v>11.233333333333333</v>
      </c>
      <c r="O38" s="70">
        <v>120</v>
      </c>
      <c r="P38" s="3"/>
      <c r="Q38" s="64" t="str">
        <f t="shared" si="0"/>
        <v>1</v>
      </c>
      <c r="R38" s="64">
        <f t="shared" si="1"/>
        <v>1</v>
      </c>
      <c r="S38" s="64" t="str">
        <f t="shared" si="2"/>
        <v>0</v>
      </c>
      <c r="T38" s="64">
        <f t="shared" si="3"/>
        <v>0</v>
      </c>
      <c r="U38" s="64" t="str">
        <f t="shared" si="4"/>
        <v>0</v>
      </c>
      <c r="V38" s="64">
        <f t="shared" si="5"/>
        <v>0</v>
      </c>
      <c r="W38" s="64" t="str">
        <f t="shared" si="6"/>
        <v>0</v>
      </c>
      <c r="X38" s="64">
        <f t="shared" si="7"/>
        <v>0</v>
      </c>
      <c r="Y38" s="64" t="str">
        <f t="shared" si="8"/>
        <v>0</v>
      </c>
      <c r="Z38" s="64">
        <f t="shared" si="9"/>
        <v>0</v>
      </c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</row>
    <row r="39" spans="1:39" ht="15.75" customHeight="1">
      <c r="A39" s="65">
        <v>43869</v>
      </c>
      <c r="B39" s="67">
        <f>Parâmetros!J28</f>
        <v>0</v>
      </c>
      <c r="C39" s="85">
        <f>AVERAGE(B637:B660)</f>
        <v>11.291666666666666</v>
      </c>
      <c r="D39" s="89">
        <f t="shared" si="10"/>
        <v>9.0333333333333332</v>
      </c>
      <c r="E39" s="53" t="str">
        <f t="shared" si="11"/>
        <v>1</v>
      </c>
      <c r="F39" s="62">
        <f t="shared" si="12"/>
        <v>10.807500000000001</v>
      </c>
      <c r="G39" s="53" t="str">
        <f t="shared" si="13"/>
        <v>0</v>
      </c>
      <c r="H39" s="62">
        <f t="shared" si="14"/>
        <v>11.807500000000005</v>
      </c>
      <c r="I39" s="53" t="str">
        <f t="shared" si="15"/>
        <v>0</v>
      </c>
      <c r="J39" s="62">
        <f t="shared" si="16"/>
        <v>11.420416666666654</v>
      </c>
      <c r="K39" s="53" t="str">
        <f t="shared" si="17"/>
        <v>0</v>
      </c>
      <c r="L39" s="62">
        <f t="shared" si="18"/>
        <v>137.89686248331108</v>
      </c>
      <c r="M39" s="66" t="str">
        <f t="shared" si="19"/>
        <v>0</v>
      </c>
      <c r="N39" s="69">
        <f t="shared" si="20"/>
        <v>9.0333333333333332</v>
      </c>
      <c r="O39" s="70">
        <v>120</v>
      </c>
      <c r="P39" s="3"/>
      <c r="Q39" s="64" t="str">
        <f t="shared" si="0"/>
        <v>1</v>
      </c>
      <c r="R39" s="64">
        <f t="shared" si="1"/>
        <v>1</v>
      </c>
      <c r="S39" s="64" t="str">
        <f t="shared" si="2"/>
        <v>0</v>
      </c>
      <c r="T39" s="64">
        <f t="shared" si="3"/>
        <v>0</v>
      </c>
      <c r="U39" s="64" t="str">
        <f t="shared" si="4"/>
        <v>0</v>
      </c>
      <c r="V39" s="64">
        <f t="shared" si="5"/>
        <v>0</v>
      </c>
      <c r="W39" s="64" t="str">
        <f t="shared" si="6"/>
        <v>0</v>
      </c>
      <c r="X39" s="64">
        <f t="shared" si="7"/>
        <v>0</v>
      </c>
      <c r="Y39" s="64" t="str">
        <f t="shared" si="8"/>
        <v>0</v>
      </c>
      <c r="Z39" s="64">
        <f t="shared" si="9"/>
        <v>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</row>
    <row r="40" spans="1:39" ht="15.75" customHeight="1">
      <c r="A40" s="65">
        <v>43870</v>
      </c>
      <c r="B40" s="67">
        <f>Parâmetros!J29</f>
        <v>0</v>
      </c>
      <c r="C40" s="85">
        <f>AVERAGE(B661:B684)</f>
        <v>10.583333333333334</v>
      </c>
      <c r="D40" s="89">
        <f t="shared" si="10"/>
        <v>8.4666666666666668</v>
      </c>
      <c r="E40" s="53" t="str">
        <f t="shared" si="11"/>
        <v>1</v>
      </c>
      <c r="F40" s="62">
        <f t="shared" si="12"/>
        <v>10.254999999999999</v>
      </c>
      <c r="G40" s="53" t="str">
        <f t="shared" si="13"/>
        <v>0</v>
      </c>
      <c r="H40" s="62">
        <f t="shared" si="14"/>
        <v>11.254999999999995</v>
      </c>
      <c r="I40" s="53" t="str">
        <f t="shared" si="15"/>
        <v>0</v>
      </c>
      <c r="J40" s="62">
        <f t="shared" si="16"/>
        <v>10.860833333333346</v>
      </c>
      <c r="K40" s="53" t="str">
        <f t="shared" si="17"/>
        <v>0</v>
      </c>
      <c r="L40" s="62">
        <f t="shared" si="18"/>
        <v>137.70961281708946</v>
      </c>
      <c r="M40" s="66" t="str">
        <f t="shared" si="19"/>
        <v>0</v>
      </c>
      <c r="N40" s="69">
        <f t="shared" si="20"/>
        <v>8.4666666666666668</v>
      </c>
      <c r="O40" s="70">
        <v>120</v>
      </c>
      <c r="P40" s="3"/>
      <c r="Q40" s="64" t="str">
        <f t="shared" si="0"/>
        <v>1</v>
      </c>
      <c r="R40" s="64">
        <f t="shared" si="1"/>
        <v>1</v>
      </c>
      <c r="S40" s="64" t="str">
        <f t="shared" si="2"/>
        <v>0</v>
      </c>
      <c r="T40" s="64">
        <f t="shared" si="3"/>
        <v>0</v>
      </c>
      <c r="U40" s="64" t="str">
        <f t="shared" si="4"/>
        <v>0</v>
      </c>
      <c r="V40" s="64">
        <f t="shared" si="5"/>
        <v>0</v>
      </c>
      <c r="W40" s="64" t="str">
        <f t="shared" si="6"/>
        <v>0</v>
      </c>
      <c r="X40" s="64">
        <f t="shared" si="7"/>
        <v>0</v>
      </c>
      <c r="Y40" s="64" t="str">
        <f t="shared" si="8"/>
        <v>0</v>
      </c>
      <c r="Z40" s="64">
        <f t="shared" si="9"/>
        <v>0</v>
      </c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</row>
    <row r="41" spans="1:39" ht="15.75" customHeight="1">
      <c r="A41" s="65">
        <v>43871</v>
      </c>
      <c r="B41" s="67">
        <f>Parâmetros!J30</f>
        <v>0</v>
      </c>
      <c r="C41" s="85">
        <f>AVERAGE(B685:B708)</f>
        <v>0.45833333333333331</v>
      </c>
      <c r="D41" s="89">
        <f t="shared" si="10"/>
        <v>0.3666666666666667</v>
      </c>
      <c r="E41" s="53" t="str">
        <f t="shared" si="11"/>
        <v>1</v>
      </c>
      <c r="F41" s="62">
        <f t="shared" si="12"/>
        <v>2.3575000000000017</v>
      </c>
      <c r="G41" s="53" t="str">
        <f t="shared" si="13"/>
        <v>0</v>
      </c>
      <c r="H41" s="62">
        <f t="shared" si="14"/>
        <v>3.3575000000000017</v>
      </c>
      <c r="I41" s="53" t="str">
        <f t="shared" si="15"/>
        <v>0</v>
      </c>
      <c r="J41" s="62">
        <f t="shared" si="16"/>
        <v>2.8620833333333309</v>
      </c>
      <c r="K41" s="53" t="str">
        <f t="shared" si="17"/>
        <v>0</v>
      </c>
      <c r="L41" s="62">
        <f t="shared" si="18"/>
        <v>135.03304405874499</v>
      </c>
      <c r="M41" s="66" t="str">
        <f t="shared" si="19"/>
        <v>0</v>
      </c>
      <c r="N41" s="69">
        <f t="shared" si="20"/>
        <v>0.3666666666666667</v>
      </c>
      <c r="O41" s="70">
        <v>120</v>
      </c>
      <c r="P41" s="3"/>
      <c r="Q41" s="64" t="str">
        <f t="shared" si="0"/>
        <v>1</v>
      </c>
      <c r="R41" s="64">
        <f t="shared" si="1"/>
        <v>1</v>
      </c>
      <c r="S41" s="64" t="str">
        <f t="shared" si="2"/>
        <v>0</v>
      </c>
      <c r="T41" s="64">
        <f t="shared" si="3"/>
        <v>0</v>
      </c>
      <c r="U41" s="64" t="str">
        <f t="shared" si="4"/>
        <v>0</v>
      </c>
      <c r="V41" s="64">
        <f t="shared" si="5"/>
        <v>0</v>
      </c>
      <c r="W41" s="64" t="str">
        <f t="shared" si="6"/>
        <v>0</v>
      </c>
      <c r="X41" s="64">
        <f t="shared" si="7"/>
        <v>0</v>
      </c>
      <c r="Y41" s="64" t="str">
        <f t="shared" si="8"/>
        <v>0</v>
      </c>
      <c r="Z41" s="64">
        <f t="shared" si="9"/>
        <v>0</v>
      </c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</row>
    <row r="42" spans="1:39" ht="15.75" customHeight="1">
      <c r="A42" s="65">
        <v>43872</v>
      </c>
      <c r="B42" s="67">
        <f>Parâmetros!J31</f>
        <v>0</v>
      </c>
      <c r="C42" s="85">
        <f>AVERAGE(B709:B732)</f>
        <v>0</v>
      </c>
      <c r="D42" s="89">
        <f t="shared" si="10"/>
        <v>0</v>
      </c>
      <c r="E42" s="53" t="str">
        <f t="shared" si="11"/>
        <v>1</v>
      </c>
      <c r="F42" s="62">
        <f t="shared" si="12"/>
        <v>2</v>
      </c>
      <c r="G42" s="53" t="str">
        <f t="shared" si="13"/>
        <v>0</v>
      </c>
      <c r="H42" s="62">
        <f t="shared" si="14"/>
        <v>3</v>
      </c>
      <c r="I42" s="53" t="str">
        <f t="shared" si="15"/>
        <v>0</v>
      </c>
      <c r="J42" s="62">
        <f t="shared" si="16"/>
        <v>2.5</v>
      </c>
      <c r="K42" s="53" t="str">
        <f t="shared" si="17"/>
        <v>0</v>
      </c>
      <c r="L42" s="62">
        <f t="shared" si="18"/>
        <v>134.91188251001336</v>
      </c>
      <c r="M42" s="66" t="str">
        <f t="shared" si="19"/>
        <v>0</v>
      </c>
      <c r="N42" s="69">
        <f t="shared" si="20"/>
        <v>0</v>
      </c>
      <c r="O42" s="70">
        <v>120</v>
      </c>
      <c r="P42" s="3"/>
      <c r="Q42" s="64" t="str">
        <f t="shared" si="0"/>
        <v>1</v>
      </c>
      <c r="R42" s="64">
        <f t="shared" si="1"/>
        <v>1</v>
      </c>
      <c r="S42" s="64" t="str">
        <f t="shared" si="2"/>
        <v>0</v>
      </c>
      <c r="T42" s="64">
        <f t="shared" si="3"/>
        <v>0</v>
      </c>
      <c r="U42" s="64" t="str">
        <f t="shared" si="4"/>
        <v>0</v>
      </c>
      <c r="V42" s="64">
        <f t="shared" si="5"/>
        <v>0</v>
      </c>
      <c r="W42" s="64" t="str">
        <f t="shared" si="6"/>
        <v>0</v>
      </c>
      <c r="X42" s="64">
        <f t="shared" si="7"/>
        <v>0</v>
      </c>
      <c r="Y42" s="64" t="str">
        <f t="shared" si="8"/>
        <v>0</v>
      </c>
      <c r="Z42" s="64">
        <f t="shared" si="9"/>
        <v>0</v>
      </c>
      <c r="AA42" s="3"/>
      <c r="AB42" s="97" t="s">
        <v>281</v>
      </c>
      <c r="AC42" s="98"/>
      <c r="AD42" s="3"/>
      <c r="AE42" s="3"/>
      <c r="AF42" s="3"/>
      <c r="AG42" s="3"/>
      <c r="AH42" s="3"/>
      <c r="AI42" s="3"/>
      <c r="AJ42" s="3"/>
      <c r="AK42" s="3"/>
      <c r="AL42" s="3"/>
      <c r="AM42" s="3"/>
    </row>
    <row r="43" spans="1:39" ht="15.75" customHeight="1">
      <c r="A43" s="72">
        <v>43873</v>
      </c>
      <c r="B43" s="67">
        <f>Parâmetros!J32</f>
        <v>0</v>
      </c>
      <c r="C43" s="91">
        <f>AVERAGE(B733:B756)</f>
        <v>0</v>
      </c>
      <c r="D43" s="92">
        <f t="shared" si="10"/>
        <v>0</v>
      </c>
      <c r="E43" s="80" t="str">
        <f t="shared" si="11"/>
        <v>1</v>
      </c>
      <c r="F43" s="93">
        <f t="shared" si="12"/>
        <v>2</v>
      </c>
      <c r="G43" s="80" t="str">
        <f t="shared" si="13"/>
        <v>0</v>
      </c>
      <c r="H43" s="93">
        <f t="shared" si="14"/>
        <v>3</v>
      </c>
      <c r="I43" s="80" t="str">
        <f t="shared" si="15"/>
        <v>0</v>
      </c>
      <c r="J43" s="93">
        <f t="shared" si="16"/>
        <v>2.5</v>
      </c>
      <c r="K43" s="80" t="str">
        <f t="shared" si="17"/>
        <v>0</v>
      </c>
      <c r="L43" s="93">
        <f t="shared" si="18"/>
        <v>134.91188251001336</v>
      </c>
      <c r="M43" s="79" t="str">
        <f t="shared" si="19"/>
        <v>0</v>
      </c>
      <c r="N43" s="84">
        <f t="shared" si="20"/>
        <v>0</v>
      </c>
      <c r="O43" s="70">
        <v>120</v>
      </c>
      <c r="P43" s="3"/>
      <c r="Q43" s="64" t="str">
        <f t="shared" si="0"/>
        <v>1</v>
      </c>
      <c r="R43" s="64">
        <f t="shared" si="1"/>
        <v>1</v>
      </c>
      <c r="S43" s="64" t="str">
        <f t="shared" si="2"/>
        <v>0</v>
      </c>
      <c r="T43" s="64">
        <f t="shared" si="3"/>
        <v>0</v>
      </c>
      <c r="U43" s="64" t="str">
        <f t="shared" si="4"/>
        <v>0</v>
      </c>
      <c r="V43" s="64">
        <f t="shared" si="5"/>
        <v>0</v>
      </c>
      <c r="W43" s="64" t="str">
        <f t="shared" si="6"/>
        <v>0</v>
      </c>
      <c r="X43" s="64">
        <f t="shared" si="7"/>
        <v>0</v>
      </c>
      <c r="Y43" s="64" t="str">
        <f t="shared" si="8"/>
        <v>0</v>
      </c>
      <c r="Z43" s="64">
        <f t="shared" si="9"/>
        <v>0</v>
      </c>
      <c r="AA43" s="3"/>
      <c r="AB43" s="99" t="s">
        <v>282</v>
      </c>
      <c r="AC43" s="100"/>
      <c r="AD43" s="3"/>
      <c r="AE43" s="3"/>
      <c r="AF43" s="3"/>
      <c r="AG43" s="3"/>
      <c r="AH43" s="3"/>
      <c r="AI43" s="3"/>
      <c r="AJ43" s="3"/>
      <c r="AK43" s="3"/>
      <c r="AL43" s="3"/>
      <c r="AM43" s="3"/>
    </row>
    <row r="44" spans="1:39" ht="15.75" customHeight="1">
      <c r="A44" s="101"/>
      <c r="B44" s="67">
        <f>Parâmetros!J33</f>
        <v>0</v>
      </c>
      <c r="C44" s="85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3"/>
      <c r="O44" s="3"/>
      <c r="P44" s="3"/>
      <c r="Q44" s="53"/>
      <c r="R44" s="64"/>
      <c r="S44" s="64"/>
      <c r="T44" s="64"/>
      <c r="U44" s="64"/>
      <c r="V44" s="64"/>
      <c r="W44" s="64"/>
      <c r="X44" s="64"/>
      <c r="Y44" s="64"/>
      <c r="Z44" s="64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</row>
    <row r="45" spans="1:39" ht="15.75" customHeight="1">
      <c r="A45" s="43"/>
      <c r="B45" s="67">
        <f>Parâmetros!J34</f>
        <v>0</v>
      </c>
      <c r="C45" s="85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</row>
    <row r="46" spans="1:39" ht="15.75" customHeight="1">
      <c r="A46" s="12"/>
      <c r="B46" s="67">
        <f>Parâmetros!J35</f>
        <v>0</v>
      </c>
      <c r="C46" s="85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64"/>
      <c r="R46" s="64">
        <f>SUM(R13:R43)</f>
        <v>31</v>
      </c>
      <c r="S46" s="53"/>
      <c r="T46" s="64">
        <f>SUM(T13:T43)</f>
        <v>0</v>
      </c>
      <c r="U46" s="3"/>
      <c r="V46" s="64">
        <f>SUM(V13:V43)</f>
        <v>0</v>
      </c>
      <c r="W46" s="3"/>
      <c r="X46" s="64">
        <f>SUM(X13:X43)</f>
        <v>0</v>
      </c>
      <c r="Y46" s="3"/>
      <c r="Z46" s="64">
        <f>SUM(Z13:Z43)</f>
        <v>0</v>
      </c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</row>
    <row r="47" spans="1:39" ht="15.75" customHeight="1">
      <c r="A47" s="12"/>
      <c r="B47" s="67">
        <f>Parâmetros!J36</f>
        <v>0</v>
      </c>
      <c r="C47" s="85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</row>
    <row r="48" spans="1:39" ht="15.75" customHeight="1">
      <c r="A48" s="12"/>
      <c r="B48" s="67">
        <f>Parâmetros!J37</f>
        <v>0</v>
      </c>
      <c r="C48" s="8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</row>
    <row r="49" spans="1:39" ht="15.75" customHeight="1">
      <c r="A49" s="12"/>
      <c r="B49" s="67">
        <f>Parâmetros!J38</f>
        <v>0</v>
      </c>
      <c r="C49" s="85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</row>
    <row r="50" spans="1:39" ht="15.75" customHeight="1">
      <c r="A50" s="12"/>
      <c r="B50" s="67">
        <f>Parâmetros!J39</f>
        <v>0</v>
      </c>
      <c r="C50" s="85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</row>
    <row r="51" spans="1:39" ht="15.75" customHeight="1">
      <c r="A51" s="12"/>
      <c r="B51" s="67">
        <f>Parâmetros!J40</f>
        <v>0</v>
      </c>
      <c r="C51" s="85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</row>
    <row r="52" spans="1:39" ht="15.75" customHeight="1">
      <c r="A52" s="12"/>
      <c r="B52" s="67">
        <f>Parâmetros!J41</f>
        <v>0</v>
      </c>
      <c r="C52" s="85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</row>
    <row r="53" spans="1:39" ht="15.75" customHeight="1">
      <c r="A53" s="12"/>
      <c r="B53" s="67">
        <f>Parâmetros!J42</f>
        <v>0</v>
      </c>
      <c r="C53" s="85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</row>
    <row r="54" spans="1:39" ht="15.75" customHeight="1">
      <c r="A54" s="12"/>
      <c r="B54" s="67">
        <f>Parâmetros!J43</f>
        <v>0</v>
      </c>
      <c r="C54" s="85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</row>
    <row r="55" spans="1:39" ht="15.75" customHeight="1">
      <c r="A55" s="12"/>
      <c r="B55" s="67">
        <f>Parâmetros!J44</f>
        <v>0</v>
      </c>
      <c r="C55" s="85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</row>
    <row r="56" spans="1:39" ht="15.75" customHeight="1">
      <c r="A56" s="12"/>
      <c r="B56" s="67">
        <f>Parâmetros!J45</f>
        <v>0</v>
      </c>
      <c r="C56" s="85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</row>
    <row r="57" spans="1:39" ht="15.75" customHeight="1">
      <c r="A57" s="12"/>
      <c r="B57" s="67">
        <f>Parâmetros!J46</f>
        <v>0</v>
      </c>
      <c r="C57" s="85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</row>
    <row r="58" spans="1:39" ht="15.75" customHeight="1">
      <c r="A58" s="12"/>
      <c r="B58" s="67">
        <f>Parâmetros!J47</f>
        <v>0</v>
      </c>
      <c r="C58" s="85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</row>
    <row r="59" spans="1:39" ht="15.75" customHeight="1">
      <c r="A59" s="12"/>
      <c r="B59" s="67">
        <f>Parâmetros!J48</f>
        <v>0</v>
      </c>
      <c r="C59" s="85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</row>
    <row r="60" spans="1:39" ht="15.75" customHeight="1">
      <c r="A60" s="12"/>
      <c r="B60" s="67">
        <f>Parâmetros!J49</f>
        <v>0</v>
      </c>
      <c r="C60" s="85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</row>
    <row r="61" spans="1:39" ht="15.75" customHeight="1">
      <c r="A61" s="12"/>
      <c r="B61" s="67">
        <f>Parâmetros!J50</f>
        <v>0</v>
      </c>
      <c r="C61" s="85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</row>
    <row r="62" spans="1:39" ht="15.75" customHeight="1">
      <c r="A62" s="12"/>
      <c r="B62" s="67">
        <f>Parâmetros!J51</f>
        <v>0</v>
      </c>
      <c r="C62" s="85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</row>
    <row r="63" spans="1:39" ht="15.75" customHeight="1">
      <c r="A63" s="12"/>
      <c r="B63" s="67">
        <f>Parâmetros!J52</f>
        <v>0</v>
      </c>
      <c r="C63" s="85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</row>
    <row r="64" spans="1:39" ht="15.75" customHeight="1">
      <c r="A64" s="12"/>
      <c r="B64" s="67">
        <f>Parâmetros!J53</f>
        <v>0</v>
      </c>
      <c r="C64" s="85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</row>
    <row r="65" spans="1:39" ht="15.75" customHeight="1">
      <c r="A65" s="12"/>
      <c r="B65" s="67">
        <f>Parâmetros!J54</f>
        <v>0</v>
      </c>
      <c r="C65" s="85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</row>
    <row r="66" spans="1:39" ht="15.75" customHeight="1">
      <c r="A66" s="12"/>
      <c r="B66" s="67">
        <f>Parâmetros!J55</f>
        <v>0</v>
      </c>
      <c r="C66" s="85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</row>
    <row r="67" spans="1:39" ht="15.75" customHeight="1">
      <c r="A67" s="12"/>
      <c r="B67" s="67">
        <f>Parâmetros!J56</f>
        <v>0</v>
      </c>
      <c r="C67" s="85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</row>
    <row r="68" spans="1:39" ht="15.75" customHeight="1">
      <c r="A68" s="12"/>
      <c r="B68" s="67">
        <f>Parâmetros!J57</f>
        <v>0</v>
      </c>
      <c r="C68" s="85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</row>
    <row r="69" spans="1:39" ht="15.75" customHeight="1">
      <c r="A69" s="12"/>
      <c r="B69" s="67">
        <f>Parâmetros!J58</f>
        <v>0</v>
      </c>
      <c r="C69" s="85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</row>
    <row r="70" spans="1:39" ht="15.75" customHeight="1">
      <c r="A70" s="12"/>
      <c r="B70" s="67">
        <f>Parâmetros!J59</f>
        <v>0</v>
      </c>
      <c r="C70" s="85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</row>
    <row r="71" spans="1:39" ht="15.75" customHeight="1">
      <c r="A71" s="12"/>
      <c r="B71" s="67">
        <f>Parâmetros!J60</f>
        <v>0</v>
      </c>
      <c r="C71" s="85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</row>
    <row r="72" spans="1:39" ht="15.75" customHeight="1">
      <c r="A72" s="12"/>
      <c r="B72" s="67">
        <f>Parâmetros!J61</f>
        <v>0</v>
      </c>
      <c r="C72" s="85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</row>
    <row r="73" spans="1:39" ht="15.75" customHeight="1">
      <c r="A73" s="12"/>
      <c r="B73" s="67">
        <f>Parâmetros!J62</f>
        <v>4</v>
      </c>
      <c r="C73" s="85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</row>
    <row r="74" spans="1:39" ht="15.75" customHeight="1">
      <c r="A74" s="12"/>
      <c r="B74" s="67">
        <f>Parâmetros!J63</f>
        <v>1</v>
      </c>
      <c r="C74" s="85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</row>
    <row r="75" spans="1:39" ht="15.75" customHeight="1">
      <c r="A75" s="12"/>
      <c r="B75" s="67">
        <f>Parâmetros!J64</f>
        <v>0</v>
      </c>
      <c r="C75" s="85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</row>
    <row r="76" spans="1:39" ht="15.75" customHeight="1">
      <c r="A76" s="12"/>
      <c r="B76" s="67">
        <f>Parâmetros!J65</f>
        <v>0</v>
      </c>
      <c r="C76" s="85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39" ht="15.75" customHeight="1">
      <c r="A77" s="101"/>
      <c r="B77" s="67">
        <f>Parâmetros!J66</f>
        <v>0</v>
      </c>
      <c r="C77" s="85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</row>
    <row r="78" spans="1:39" ht="15.75" customHeight="1">
      <c r="A78" s="101"/>
      <c r="B78" s="67">
        <f>Parâmetros!J67</f>
        <v>0</v>
      </c>
      <c r="C78" s="85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</row>
    <row r="79" spans="1:39" ht="15.75" customHeight="1">
      <c r="A79" s="101"/>
      <c r="B79" s="67">
        <f>Parâmetros!J68</f>
        <v>9</v>
      </c>
      <c r="C79" s="85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</row>
    <row r="80" spans="1:39" ht="15.75" customHeight="1">
      <c r="A80" s="101"/>
      <c r="B80" s="67">
        <f>Parâmetros!J69</f>
        <v>9</v>
      </c>
      <c r="C80" s="85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</row>
    <row r="81" spans="1:39" ht="15.75" customHeight="1">
      <c r="A81" s="101"/>
      <c r="B81" s="67">
        <f>Parâmetros!J70</f>
        <v>11</v>
      </c>
      <c r="C81" s="85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</row>
    <row r="82" spans="1:39" ht="15.75" customHeight="1">
      <c r="A82" s="101"/>
      <c r="B82" s="67">
        <f>Parâmetros!J71</f>
        <v>12</v>
      </c>
      <c r="C82" s="85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</row>
    <row r="83" spans="1:39" ht="15.75" customHeight="1">
      <c r="A83" s="101"/>
      <c r="B83" s="67">
        <f>Parâmetros!J72</f>
        <v>8</v>
      </c>
      <c r="C83" s="85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</row>
    <row r="84" spans="1:39" ht="15.75" customHeight="1">
      <c r="A84" s="101"/>
      <c r="B84" s="67">
        <f>Parâmetros!J73</f>
        <v>6</v>
      </c>
      <c r="C84" s="85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</row>
    <row r="85" spans="1:39" ht="15.75" customHeight="1">
      <c r="A85" s="101"/>
      <c r="B85" s="67">
        <f>Parâmetros!J74</f>
        <v>4</v>
      </c>
      <c r="C85" s="85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</row>
    <row r="86" spans="1:39" ht="15.75" customHeight="1">
      <c r="A86" s="101"/>
      <c r="B86" s="67">
        <f>Parâmetros!J75</f>
        <v>4</v>
      </c>
      <c r="C86" s="85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</row>
    <row r="87" spans="1:39" ht="15.75" customHeight="1">
      <c r="A87" s="101"/>
      <c r="B87" s="67">
        <f>Parâmetros!J76</f>
        <v>5</v>
      </c>
      <c r="C87" s="85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</row>
    <row r="88" spans="1:39" ht="15.75" customHeight="1">
      <c r="A88" s="101"/>
      <c r="B88" s="67">
        <f>Parâmetros!J77</f>
        <v>1</v>
      </c>
      <c r="C88" s="85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</row>
    <row r="89" spans="1:39" ht="15.75" customHeight="1">
      <c r="A89" s="101"/>
      <c r="B89" s="67">
        <f>Parâmetros!J78</f>
        <v>1</v>
      </c>
      <c r="C89" s="85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</row>
    <row r="90" spans="1:39" ht="15.75" customHeight="1">
      <c r="A90" s="101"/>
      <c r="B90" s="67">
        <f>Parâmetros!J79</f>
        <v>1</v>
      </c>
      <c r="C90" s="85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</row>
    <row r="91" spans="1:39" ht="15.75" customHeight="1">
      <c r="A91" s="101"/>
      <c r="B91" s="67">
        <f>Parâmetros!J80</f>
        <v>3</v>
      </c>
      <c r="C91" s="85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</row>
    <row r="92" spans="1:39" ht="15.75" customHeight="1">
      <c r="A92" s="101"/>
      <c r="B92" s="67">
        <f>Parâmetros!J81</f>
        <v>8</v>
      </c>
      <c r="C92" s="85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</row>
    <row r="93" spans="1:39" ht="15.75" customHeight="1">
      <c r="A93" s="101"/>
      <c r="B93" s="67">
        <f>Parâmetros!J82</f>
        <v>7</v>
      </c>
      <c r="C93" s="85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</row>
    <row r="94" spans="1:39" ht="15.75" customHeight="1">
      <c r="A94" s="101"/>
      <c r="B94" s="67">
        <f>Parâmetros!J83</f>
        <v>17</v>
      </c>
      <c r="C94" s="85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</row>
    <row r="95" spans="1:39" ht="15.75" customHeight="1">
      <c r="A95" s="101"/>
      <c r="B95" s="67">
        <f>Parâmetros!J84</f>
        <v>6</v>
      </c>
      <c r="C95" s="85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</row>
    <row r="96" spans="1:39" ht="15.75" customHeight="1">
      <c r="A96" s="101"/>
      <c r="B96" s="67">
        <f>Parâmetros!J85</f>
        <v>12</v>
      </c>
      <c r="C96" s="85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</row>
    <row r="97" spans="1:39" ht="15.75" customHeight="1">
      <c r="A97" s="101"/>
      <c r="B97" s="67">
        <f>Parâmetros!J86</f>
        <v>7</v>
      </c>
      <c r="C97" s="85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</row>
    <row r="98" spans="1:39" ht="15.75" customHeight="1">
      <c r="A98" s="101"/>
      <c r="B98" s="67">
        <f>Parâmetros!J87</f>
        <v>5</v>
      </c>
      <c r="C98" s="85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</row>
    <row r="99" spans="1:39" ht="15.75" customHeight="1">
      <c r="A99" s="101"/>
      <c r="B99" s="67">
        <f>Parâmetros!J88</f>
        <v>5</v>
      </c>
      <c r="C99" s="85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</row>
    <row r="100" spans="1:39" ht="15.75" customHeight="1">
      <c r="A100" s="101"/>
      <c r="B100" s="67">
        <f>Parâmetros!J89</f>
        <v>5</v>
      </c>
      <c r="C100" s="85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</row>
    <row r="101" spans="1:39" ht="15.75" customHeight="1">
      <c r="A101" s="101"/>
      <c r="B101" s="67">
        <f>Parâmetros!J90</f>
        <v>4</v>
      </c>
      <c r="C101" s="85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</row>
    <row r="102" spans="1:39" ht="15.75" customHeight="1">
      <c r="A102" s="101"/>
      <c r="B102" s="67">
        <f>Parâmetros!J91</f>
        <v>1</v>
      </c>
      <c r="C102" s="85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</row>
    <row r="103" spans="1:39" ht="15.75" customHeight="1">
      <c r="A103" s="101"/>
      <c r="B103" s="67">
        <f>Parâmetros!J92</f>
        <v>14</v>
      </c>
      <c r="C103" s="85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</row>
    <row r="104" spans="1:39" ht="15.75" customHeight="1">
      <c r="A104" s="101"/>
      <c r="B104" s="67">
        <f>Parâmetros!J93</f>
        <v>11</v>
      </c>
      <c r="C104" s="85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</row>
    <row r="105" spans="1:39" ht="15.75" customHeight="1">
      <c r="A105" s="101"/>
      <c r="B105" s="67">
        <f>Parâmetros!J94</f>
        <v>11</v>
      </c>
      <c r="C105" s="85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</row>
    <row r="106" spans="1:39" ht="15.75" customHeight="1">
      <c r="A106" s="101"/>
      <c r="B106" s="67">
        <f>Parâmetros!J95</f>
        <v>10</v>
      </c>
      <c r="C106" s="5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</row>
    <row r="107" spans="1:39" ht="15.75" customHeight="1">
      <c r="A107" s="101"/>
      <c r="B107" s="67">
        <f>Parâmetros!J96</f>
        <v>6</v>
      </c>
      <c r="C107" s="5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</row>
    <row r="108" spans="1:39" ht="15.75" customHeight="1">
      <c r="A108" s="101"/>
      <c r="B108" s="67">
        <f>Parâmetros!J97</f>
        <v>4</v>
      </c>
      <c r="C108" s="5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</row>
    <row r="109" spans="1:39" ht="15.75" customHeight="1">
      <c r="A109" s="101"/>
      <c r="B109" s="67">
        <f>Parâmetros!J98</f>
        <v>10</v>
      </c>
      <c r="C109" s="5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</row>
    <row r="110" spans="1:39" ht="15.75" customHeight="1">
      <c r="A110" s="101"/>
      <c r="B110" s="67">
        <f>Parâmetros!J99</f>
        <v>8</v>
      </c>
      <c r="C110" s="5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</row>
    <row r="111" spans="1:39" ht="15.75" customHeight="1">
      <c r="A111" s="101"/>
      <c r="B111" s="67">
        <f>Parâmetros!J100</f>
        <v>6</v>
      </c>
      <c r="C111" s="5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</row>
    <row r="112" spans="1:39" ht="15.75" customHeight="1">
      <c r="A112" s="101"/>
      <c r="B112" s="67">
        <f>Parâmetros!J101</f>
        <v>8</v>
      </c>
      <c r="C112" s="5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</row>
    <row r="113" spans="1:39" ht="15.75" customHeight="1">
      <c r="A113" s="101"/>
      <c r="B113" s="67">
        <f>Parâmetros!J102</f>
        <v>10</v>
      </c>
      <c r="C113" s="5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</row>
    <row r="114" spans="1:39" ht="15.75" customHeight="1">
      <c r="A114" s="101"/>
      <c r="B114" s="67">
        <f>Parâmetros!J103</f>
        <v>11</v>
      </c>
      <c r="C114" s="5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</row>
    <row r="115" spans="1:39" ht="15.75" customHeight="1">
      <c r="A115" s="101"/>
      <c r="B115" s="67">
        <f>Parâmetros!J104</f>
        <v>8</v>
      </c>
      <c r="C115" s="5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</row>
    <row r="116" spans="1:39" ht="15.75" customHeight="1">
      <c r="A116" s="101"/>
      <c r="B116" s="67">
        <f>Parâmetros!J105</f>
        <v>14</v>
      </c>
      <c r="C116" s="5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</row>
    <row r="117" spans="1:39" ht="15.75" customHeight="1">
      <c r="A117" s="101"/>
      <c r="B117" s="67">
        <f>Parâmetros!J106</f>
        <v>14</v>
      </c>
      <c r="C117" s="5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</row>
    <row r="118" spans="1:39" ht="15.75" customHeight="1">
      <c r="A118" s="101"/>
      <c r="B118" s="67">
        <f>Parâmetros!J107</f>
        <v>17</v>
      </c>
      <c r="C118" s="104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</row>
    <row r="119" spans="1:39" ht="15.75" customHeight="1">
      <c r="A119" s="101"/>
      <c r="B119" s="67">
        <f>Parâmetros!J108</f>
        <v>10</v>
      </c>
      <c r="C119" s="5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</row>
    <row r="120" spans="1:39" ht="15.75" customHeight="1">
      <c r="A120" s="101"/>
      <c r="B120" s="67">
        <f>Parâmetros!J109</f>
        <v>7</v>
      </c>
      <c r="C120" s="5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</row>
    <row r="121" spans="1:39" ht="15.75" customHeight="1">
      <c r="A121" s="101"/>
      <c r="B121" s="67">
        <f>Parâmetros!J110</f>
        <v>4</v>
      </c>
      <c r="C121" s="5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</row>
    <row r="122" spans="1:39" ht="15.75" customHeight="1">
      <c r="A122" s="101"/>
      <c r="B122" s="67">
        <f>Parâmetros!J111</f>
        <v>0</v>
      </c>
      <c r="C122" s="5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</row>
    <row r="123" spans="1:39" ht="15.75" customHeight="1">
      <c r="A123" s="101"/>
      <c r="B123" s="67">
        <f>Parâmetros!J112</f>
        <v>5</v>
      </c>
      <c r="C123" s="5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</row>
    <row r="124" spans="1:39" ht="15.75" customHeight="1">
      <c r="A124" s="101"/>
      <c r="B124" s="67">
        <f>Parâmetros!J113</f>
        <v>10</v>
      </c>
      <c r="C124" s="5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</row>
    <row r="125" spans="1:39" ht="15.75" customHeight="1">
      <c r="A125" s="101"/>
      <c r="B125" s="67">
        <f>Parâmetros!J114</f>
        <v>10</v>
      </c>
      <c r="C125" s="5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</row>
    <row r="126" spans="1:39" ht="15.75" customHeight="1">
      <c r="A126" s="101"/>
      <c r="B126" s="67">
        <f>Parâmetros!J115</f>
        <v>1</v>
      </c>
      <c r="C126" s="5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</row>
    <row r="127" spans="1:39" ht="15.75" customHeight="1">
      <c r="A127" s="101"/>
      <c r="B127" s="67">
        <f>Parâmetros!J116</f>
        <v>14</v>
      </c>
      <c r="C127" s="5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</row>
    <row r="128" spans="1:39" ht="15.75" customHeight="1">
      <c r="A128" s="101"/>
      <c r="B128" s="67">
        <f>Parâmetros!J117</f>
        <v>11</v>
      </c>
      <c r="C128" s="5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</row>
    <row r="129" spans="1:39" ht="15.75" customHeight="1">
      <c r="A129" s="101"/>
      <c r="B129" s="67">
        <f>Parâmetros!J118</f>
        <v>11</v>
      </c>
      <c r="C129" s="5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</row>
    <row r="130" spans="1:39" ht="15.75" customHeight="1">
      <c r="A130" s="101"/>
      <c r="B130" s="67">
        <f>Parâmetros!J119</f>
        <v>10</v>
      </c>
      <c r="C130" s="5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</row>
    <row r="131" spans="1:39" ht="15.75" customHeight="1">
      <c r="A131" s="101"/>
      <c r="B131" s="67">
        <f>Parâmetros!J120</f>
        <v>6</v>
      </c>
      <c r="C131" s="5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</row>
    <row r="132" spans="1:39" ht="15.75" customHeight="1">
      <c r="A132" s="101"/>
      <c r="B132" s="67">
        <f>Parâmetros!J121</f>
        <v>4</v>
      </c>
      <c r="C132" s="5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</row>
    <row r="133" spans="1:39" ht="15.75" customHeight="1">
      <c r="A133" s="101"/>
      <c r="B133" s="67">
        <f>Parâmetros!J122</f>
        <v>2</v>
      </c>
      <c r="C133" s="5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</row>
    <row r="134" spans="1:39" ht="15.75" customHeight="1">
      <c r="A134" s="101"/>
      <c r="B134" s="67">
        <f>Parâmetros!J123</f>
        <v>5</v>
      </c>
      <c r="C134" s="5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</row>
    <row r="135" spans="1:39" ht="15.75" customHeight="1">
      <c r="A135" s="101"/>
      <c r="B135" s="67">
        <f>Parâmetros!J124</f>
        <v>7</v>
      </c>
      <c r="C135" s="5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</row>
    <row r="136" spans="1:39" ht="15.75" customHeight="1">
      <c r="A136" s="101"/>
      <c r="B136" s="67">
        <f>Parâmetros!J125</f>
        <v>6</v>
      </c>
      <c r="C136" s="5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</row>
    <row r="137" spans="1:39" ht="15.75" customHeight="1">
      <c r="A137" s="101"/>
      <c r="B137" s="67">
        <f>Parâmetros!J126</f>
        <v>4</v>
      </c>
      <c r="C137" s="5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</row>
    <row r="138" spans="1:39" ht="15.75" customHeight="1">
      <c r="A138" s="101"/>
      <c r="B138" s="67">
        <f>Parâmetros!J127</f>
        <v>9</v>
      </c>
      <c r="C138" s="5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</row>
    <row r="139" spans="1:39" ht="15.75" customHeight="1">
      <c r="A139" s="101"/>
      <c r="B139" s="67">
        <f>Parâmetros!J128</f>
        <v>6</v>
      </c>
      <c r="C139" s="5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</row>
    <row r="140" spans="1:39" ht="15.75" customHeight="1">
      <c r="A140" s="101"/>
      <c r="B140" s="67">
        <f>Parâmetros!J129</f>
        <v>3</v>
      </c>
      <c r="C140" s="5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</row>
    <row r="141" spans="1:39" ht="15.75" customHeight="1">
      <c r="A141" s="101"/>
      <c r="B141" s="67">
        <f>Parâmetros!J130</f>
        <v>6</v>
      </c>
      <c r="C141" s="5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</row>
    <row r="142" spans="1:39" ht="15.75" customHeight="1">
      <c r="A142" s="101"/>
      <c r="B142" s="67">
        <f>Parâmetros!J131</f>
        <v>14</v>
      </c>
      <c r="C142" s="5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</row>
    <row r="143" spans="1:39" ht="15.75" customHeight="1">
      <c r="A143" s="101"/>
      <c r="B143" s="67">
        <f>Parâmetros!J132</f>
        <v>9</v>
      </c>
      <c r="C143" s="5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</row>
    <row r="144" spans="1:39" ht="15.75" customHeight="1">
      <c r="A144" s="101"/>
      <c r="B144" s="67">
        <f>Parâmetros!J133</f>
        <v>5</v>
      </c>
      <c r="C144" s="5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</row>
    <row r="145" spans="1:39" ht="15.75" customHeight="1">
      <c r="A145" s="101"/>
      <c r="B145" s="67">
        <f>Parâmetros!J134</f>
        <v>8</v>
      </c>
      <c r="C145" s="5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</row>
    <row r="146" spans="1:39" ht="15.75" customHeight="1">
      <c r="A146" s="101"/>
      <c r="B146" s="67">
        <f>Parâmetros!J135</f>
        <v>7</v>
      </c>
      <c r="C146" s="5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</row>
    <row r="147" spans="1:39" ht="15.75" customHeight="1">
      <c r="A147" s="101"/>
      <c r="B147" s="67">
        <f>Parâmetros!J136</f>
        <v>3</v>
      </c>
      <c r="C147" s="5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</row>
    <row r="148" spans="1:39" ht="15.75" customHeight="1">
      <c r="A148" s="101"/>
      <c r="B148" s="67">
        <f>Parâmetros!J137</f>
        <v>1</v>
      </c>
      <c r="C148" s="5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</row>
    <row r="149" spans="1:39" ht="15.75" customHeight="1">
      <c r="A149" s="101"/>
      <c r="B149" s="67">
        <f>Parâmetros!J138</f>
        <v>7</v>
      </c>
      <c r="C149" s="5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</row>
    <row r="150" spans="1:39" ht="15.75" customHeight="1">
      <c r="A150" s="101"/>
      <c r="B150" s="67">
        <f>Parâmetros!J139</f>
        <v>6</v>
      </c>
      <c r="C150" s="5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</row>
    <row r="151" spans="1:39" ht="15.75" customHeight="1">
      <c r="A151" s="101"/>
      <c r="B151" s="67">
        <f>Parâmetros!J140</f>
        <v>18</v>
      </c>
      <c r="C151" s="5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</row>
    <row r="152" spans="1:39" ht="15.75" customHeight="1">
      <c r="A152" s="101"/>
      <c r="B152" s="67">
        <f>Parâmetros!J141</f>
        <v>12</v>
      </c>
      <c r="C152" s="5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</row>
    <row r="153" spans="1:39" ht="15.75" customHeight="1">
      <c r="A153" s="101"/>
      <c r="B153" s="67">
        <f>Parâmetros!J142</f>
        <v>20</v>
      </c>
      <c r="C153" s="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</row>
    <row r="154" spans="1:39" ht="15.75" customHeight="1">
      <c r="A154" s="101"/>
      <c r="B154" s="67">
        <f>Parâmetros!J143</f>
        <v>14</v>
      </c>
      <c r="C154" s="5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</row>
    <row r="155" spans="1:39" ht="15.75" customHeight="1">
      <c r="A155" s="101"/>
      <c r="B155" s="67">
        <f>Parâmetros!J144</f>
        <v>10</v>
      </c>
      <c r="C155" s="5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</row>
    <row r="156" spans="1:39" ht="15.75" customHeight="1">
      <c r="A156" s="101"/>
      <c r="B156" s="67">
        <f>Parâmetros!J145</f>
        <v>18</v>
      </c>
      <c r="C156" s="5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</row>
    <row r="157" spans="1:39" ht="15.75" customHeight="1">
      <c r="A157" s="101"/>
      <c r="B157" s="67">
        <f>Parâmetros!J146</f>
        <v>18</v>
      </c>
      <c r="C157" s="5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</row>
    <row r="158" spans="1:39" ht="15.75" customHeight="1">
      <c r="A158" s="101"/>
      <c r="B158" s="67">
        <f>Parâmetros!J147</f>
        <v>20</v>
      </c>
      <c r="C158" s="5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</row>
    <row r="159" spans="1:39" ht="15.75" customHeight="1">
      <c r="A159" s="101"/>
      <c r="B159" s="67">
        <f>Parâmetros!J148</f>
        <v>20</v>
      </c>
      <c r="C159" s="5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</row>
    <row r="160" spans="1:39" ht="15.75" customHeight="1">
      <c r="A160" s="101"/>
      <c r="B160" s="67">
        <f>Parâmetros!J149</f>
        <v>25</v>
      </c>
      <c r="C160" s="5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</row>
    <row r="161" spans="1:39" ht="15.75" customHeight="1">
      <c r="A161" s="101"/>
      <c r="B161" s="67">
        <f>Parâmetros!J150</f>
        <v>0</v>
      </c>
      <c r="C161" s="5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</row>
    <row r="162" spans="1:39" ht="15.75" customHeight="1">
      <c r="A162" s="101"/>
      <c r="B162" s="67">
        <f>Parâmetros!J151</f>
        <v>19</v>
      </c>
      <c r="C162" s="5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</row>
    <row r="163" spans="1:39" ht="15.75" customHeight="1">
      <c r="A163" s="101"/>
      <c r="B163" s="67">
        <f>Parâmetros!J152</f>
        <v>15</v>
      </c>
      <c r="C163" s="5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</row>
    <row r="164" spans="1:39" ht="15.75" customHeight="1">
      <c r="A164" s="101"/>
      <c r="B164" s="67">
        <f>Parâmetros!J153</f>
        <v>16</v>
      </c>
      <c r="C164" s="5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</row>
    <row r="165" spans="1:39" ht="15.75" customHeight="1">
      <c r="A165" s="101"/>
      <c r="B165" s="67">
        <f>Parâmetros!J154</f>
        <v>21</v>
      </c>
      <c r="C165" s="5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</row>
    <row r="166" spans="1:39" ht="15.75" customHeight="1">
      <c r="A166" s="101"/>
      <c r="B166" s="67">
        <f>Parâmetros!J155</f>
        <v>13</v>
      </c>
      <c r="C166" s="5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</row>
    <row r="167" spans="1:39" ht="15.75" customHeight="1">
      <c r="A167" s="101"/>
      <c r="B167" s="67">
        <f>Parâmetros!J156</f>
        <v>10</v>
      </c>
      <c r="C167" s="5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</row>
    <row r="168" spans="1:39" ht="15.75" customHeight="1">
      <c r="A168" s="101"/>
      <c r="B168" s="67">
        <f>Parâmetros!J157</f>
        <v>21</v>
      </c>
      <c r="C168" s="5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</row>
    <row r="169" spans="1:39" ht="15.75" customHeight="1">
      <c r="A169" s="101"/>
      <c r="B169" s="67">
        <f>Parâmetros!J158</f>
        <v>9</v>
      </c>
      <c r="C169" s="5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</row>
    <row r="170" spans="1:39" ht="15.75" customHeight="1">
      <c r="A170" s="101"/>
      <c r="B170" s="67">
        <f>Parâmetros!J159</f>
        <v>12</v>
      </c>
      <c r="C170" s="5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</row>
    <row r="171" spans="1:39" ht="15.75" customHeight="1">
      <c r="A171" s="101"/>
      <c r="B171" s="67">
        <f>Parâmetros!J160</f>
        <v>8</v>
      </c>
      <c r="C171" s="5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</row>
    <row r="172" spans="1:39" ht="15.75" customHeight="1">
      <c r="A172" s="101"/>
      <c r="B172" s="67">
        <f>Parâmetros!J161</f>
        <v>13</v>
      </c>
      <c r="C172" s="5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</row>
    <row r="173" spans="1:39" ht="15.75" customHeight="1">
      <c r="A173" s="101"/>
      <c r="B173" s="67">
        <f>Parâmetros!J162</f>
        <v>11</v>
      </c>
      <c r="C173" s="5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</row>
    <row r="174" spans="1:39" ht="15.75" customHeight="1">
      <c r="A174" s="101"/>
      <c r="B174" s="67">
        <f>Parâmetros!J163</f>
        <v>9</v>
      </c>
      <c r="C174" s="5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</row>
    <row r="175" spans="1:39" ht="15.75" customHeight="1">
      <c r="A175" s="101"/>
      <c r="B175" s="67">
        <f>Parâmetros!J164</f>
        <v>12</v>
      </c>
      <c r="C175" s="5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</row>
    <row r="176" spans="1:39" ht="15.75" customHeight="1">
      <c r="A176" s="101"/>
      <c r="B176" s="67">
        <f>Parâmetros!J165</f>
        <v>14</v>
      </c>
      <c r="C176" s="5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</row>
    <row r="177" spans="1:39" ht="15.75" customHeight="1">
      <c r="A177" s="101"/>
      <c r="B177" s="67">
        <f>Parâmetros!J166</f>
        <v>16</v>
      </c>
      <c r="C177" s="5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</row>
    <row r="178" spans="1:39" ht="15.75" customHeight="1">
      <c r="A178" s="101"/>
      <c r="B178" s="67">
        <f>Parâmetros!J167</f>
        <v>10</v>
      </c>
      <c r="C178" s="5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</row>
    <row r="179" spans="1:39" ht="15.75" customHeight="1">
      <c r="A179" s="101"/>
      <c r="B179" s="67">
        <f>Parâmetros!J168</f>
        <v>15</v>
      </c>
      <c r="C179" s="5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</row>
    <row r="180" spans="1:39" ht="15.75" customHeight="1">
      <c r="A180" s="101"/>
      <c r="B180" s="67">
        <f>Parâmetros!J169</f>
        <v>15</v>
      </c>
      <c r="C180" s="5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</row>
    <row r="181" spans="1:39" ht="15.75" customHeight="1">
      <c r="A181" s="101"/>
      <c r="B181" s="67">
        <f>Parâmetros!J170</f>
        <v>14</v>
      </c>
      <c r="C181" s="5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</row>
    <row r="182" spans="1:39" ht="15.75" customHeight="1">
      <c r="A182" s="101"/>
      <c r="B182" s="67">
        <f>Parâmetros!J171</f>
        <v>9</v>
      </c>
      <c r="C182" s="5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</row>
    <row r="183" spans="1:39" ht="15.75" customHeight="1">
      <c r="A183" s="101"/>
      <c r="B183" s="67">
        <f>Parâmetros!J172</f>
        <v>8</v>
      </c>
      <c r="C183" s="5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</row>
    <row r="184" spans="1:39" ht="15.75" customHeight="1">
      <c r="A184" s="101"/>
      <c r="B184" s="67">
        <f>Parâmetros!J173</f>
        <v>17</v>
      </c>
      <c r="C184" s="5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</row>
    <row r="185" spans="1:39" ht="15.75" customHeight="1">
      <c r="A185" s="101"/>
      <c r="B185" s="67">
        <f>Parâmetros!J174</f>
        <v>10</v>
      </c>
      <c r="C185" s="5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</row>
    <row r="186" spans="1:39" ht="15.75" customHeight="1">
      <c r="A186" s="101"/>
      <c r="B186" s="67">
        <f>Parâmetros!J175</f>
        <v>25</v>
      </c>
      <c r="C186" s="5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</row>
    <row r="187" spans="1:39" ht="15.75" customHeight="1">
      <c r="A187" s="101"/>
      <c r="B187" s="67">
        <f>Parâmetros!J176</f>
        <v>34</v>
      </c>
      <c r="C187" s="5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</row>
    <row r="188" spans="1:39" ht="15.75" customHeight="1">
      <c r="A188" s="101"/>
      <c r="B188" s="67">
        <f>Parâmetros!J177</f>
        <v>36</v>
      </c>
      <c r="C188" s="5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</row>
    <row r="189" spans="1:39" ht="15.75" customHeight="1">
      <c r="A189" s="101"/>
      <c r="B189" s="67">
        <f>Parâmetros!J178</f>
        <v>37</v>
      </c>
      <c r="C189" s="5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</row>
    <row r="190" spans="1:39" ht="15.75" customHeight="1">
      <c r="A190" s="101"/>
      <c r="B190" s="67">
        <f>Parâmetros!J179</f>
        <v>18</v>
      </c>
      <c r="C190" s="5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</row>
    <row r="191" spans="1:39" ht="15.75" customHeight="1">
      <c r="A191" s="101"/>
      <c r="B191" s="67">
        <f>Parâmetros!J180</f>
        <v>11</v>
      </c>
      <c r="C191" s="5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</row>
    <row r="192" spans="1:39" ht="15.75" customHeight="1">
      <c r="A192" s="101"/>
      <c r="B192" s="67">
        <f>Parâmetros!J181</f>
        <v>12</v>
      </c>
      <c r="C192" s="5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</row>
    <row r="193" spans="1:39" ht="15.75" customHeight="1">
      <c r="A193" s="101"/>
      <c r="B193" s="67">
        <f>Parâmetros!J182</f>
        <v>8</v>
      </c>
      <c r="C193" s="5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</row>
    <row r="194" spans="1:39" ht="15.75" customHeight="1">
      <c r="A194" s="101"/>
      <c r="B194" s="67">
        <f>Parâmetros!J183</f>
        <v>16</v>
      </c>
      <c r="C194" s="5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</row>
    <row r="195" spans="1:39" ht="15.75" customHeight="1">
      <c r="A195" s="101"/>
      <c r="B195" s="67">
        <f>Parâmetros!J184</f>
        <v>16</v>
      </c>
      <c r="C195" s="5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</row>
    <row r="196" spans="1:39" ht="15.75" customHeight="1">
      <c r="A196" s="101"/>
      <c r="B196" s="67">
        <f>Parâmetros!J185</f>
        <v>11</v>
      </c>
      <c r="C196" s="5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</row>
    <row r="197" spans="1:39" ht="15.75" customHeight="1">
      <c r="A197" s="101"/>
      <c r="B197" s="67">
        <f>Parâmetros!J186</f>
        <v>14</v>
      </c>
      <c r="C197" s="5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</row>
    <row r="198" spans="1:39" ht="15.75" customHeight="1">
      <c r="A198" s="101"/>
      <c r="B198" s="67">
        <f>Parâmetros!J187</f>
        <v>15</v>
      </c>
      <c r="C198" s="5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</row>
    <row r="199" spans="1:39" ht="15.75" customHeight="1">
      <c r="A199" s="101"/>
      <c r="B199" s="67">
        <f>Parâmetros!J188</f>
        <v>24</v>
      </c>
      <c r="C199" s="5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</row>
    <row r="200" spans="1:39" ht="15.75" customHeight="1">
      <c r="A200" s="101"/>
      <c r="B200" s="67">
        <f>Parâmetros!J189</f>
        <v>22</v>
      </c>
      <c r="C200" s="5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</row>
    <row r="201" spans="1:39" ht="15.75" customHeight="1">
      <c r="A201" s="101"/>
      <c r="B201" s="67">
        <f>Parâmetros!J190</f>
        <v>8</v>
      </c>
      <c r="C201" s="5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</row>
    <row r="202" spans="1:39" ht="15.75" customHeight="1">
      <c r="A202" s="101"/>
      <c r="B202" s="67">
        <f>Parâmetros!J191</f>
        <v>11</v>
      </c>
      <c r="C202" s="5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</row>
    <row r="203" spans="1:39" ht="15.75" customHeight="1">
      <c r="A203" s="101"/>
      <c r="B203" s="67">
        <f>Parâmetros!J192</f>
        <v>13</v>
      </c>
      <c r="C203" s="5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</row>
    <row r="204" spans="1:39" ht="15.75" customHeight="1">
      <c r="A204" s="101"/>
      <c r="B204" s="67">
        <f>Parâmetros!J193</f>
        <v>10</v>
      </c>
      <c r="C204" s="5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</row>
    <row r="205" spans="1:39" ht="15.75" customHeight="1">
      <c r="A205" s="101"/>
      <c r="B205" s="67">
        <f>Parâmetros!J194</f>
        <v>7</v>
      </c>
      <c r="C205" s="5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</row>
    <row r="206" spans="1:39" ht="15.75" customHeight="1">
      <c r="A206" s="101"/>
      <c r="B206" s="67">
        <f>Parâmetros!J195</f>
        <v>4</v>
      </c>
      <c r="C206" s="5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</row>
    <row r="207" spans="1:39" ht="15.75" customHeight="1">
      <c r="A207" s="101"/>
      <c r="B207" s="67">
        <f>Parâmetros!J196</f>
        <v>9</v>
      </c>
      <c r="C207" s="5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</row>
    <row r="208" spans="1:39" ht="15.75" customHeight="1">
      <c r="A208" s="101"/>
      <c r="B208" s="67">
        <f>Parâmetros!J197</f>
        <v>5</v>
      </c>
      <c r="C208" s="5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</row>
    <row r="209" spans="1:39" ht="15.75" customHeight="1">
      <c r="A209" s="101"/>
      <c r="B209" s="67">
        <f>Parâmetros!J198</f>
        <v>13</v>
      </c>
      <c r="C209" s="5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</row>
    <row r="210" spans="1:39" ht="15.75" customHeight="1">
      <c r="A210" s="101"/>
      <c r="B210" s="67">
        <f>Parâmetros!J199</f>
        <v>10</v>
      </c>
      <c r="C210" s="5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</row>
    <row r="211" spans="1:39" ht="15.75" customHeight="1">
      <c r="A211" s="101"/>
      <c r="B211" s="67">
        <f>Parâmetros!J200</f>
        <v>12</v>
      </c>
      <c r="C211" s="5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</row>
    <row r="212" spans="1:39" ht="15.75" customHeight="1">
      <c r="A212" s="101"/>
      <c r="B212" s="67">
        <f>Parâmetros!J201</f>
        <v>14</v>
      </c>
      <c r="C212" s="5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</row>
    <row r="213" spans="1:39" ht="15.75" customHeight="1">
      <c r="A213" s="101"/>
      <c r="B213" s="67">
        <f>Parâmetros!J202</f>
        <v>12</v>
      </c>
      <c r="C213" s="5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</row>
    <row r="214" spans="1:39" ht="15.75" customHeight="1">
      <c r="A214" s="101"/>
      <c r="B214" s="67">
        <f>Parâmetros!J203</f>
        <v>20</v>
      </c>
      <c r="C214" s="5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</row>
    <row r="215" spans="1:39" ht="15.75" customHeight="1">
      <c r="A215" s="101"/>
      <c r="B215" s="67">
        <f>Parâmetros!J204</f>
        <v>18</v>
      </c>
      <c r="C215" s="5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</row>
    <row r="216" spans="1:39" ht="15.75" customHeight="1">
      <c r="A216" s="101"/>
      <c r="B216" s="67">
        <f>Parâmetros!J205</f>
        <v>17</v>
      </c>
      <c r="C216" s="5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</row>
    <row r="217" spans="1:39" ht="15.75" customHeight="1">
      <c r="A217" s="101"/>
      <c r="B217" s="67">
        <f>Parâmetros!J206</f>
        <v>17</v>
      </c>
      <c r="C217" s="5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</row>
    <row r="218" spans="1:39" ht="15.75" customHeight="1">
      <c r="A218" s="101"/>
      <c r="B218" s="67">
        <f>Parâmetros!J207</f>
        <v>20</v>
      </c>
      <c r="C218" s="5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</row>
    <row r="219" spans="1:39" ht="15.75" customHeight="1">
      <c r="A219" s="101"/>
      <c r="B219" s="67">
        <f>Parâmetros!J208</f>
        <v>21</v>
      </c>
      <c r="C219" s="5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</row>
    <row r="220" spans="1:39" ht="15.75" customHeight="1">
      <c r="A220" s="101"/>
      <c r="B220" s="67">
        <f>Parâmetros!J209</f>
        <v>15</v>
      </c>
      <c r="C220" s="5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</row>
    <row r="221" spans="1:39" ht="15.75" customHeight="1">
      <c r="A221" s="101"/>
      <c r="B221" s="67">
        <f>Parâmetros!J210</f>
        <v>11</v>
      </c>
      <c r="C221" s="5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</row>
    <row r="222" spans="1:39" ht="15.75" customHeight="1">
      <c r="A222" s="101"/>
      <c r="B222" s="67">
        <f>Parâmetros!J211</f>
        <v>7</v>
      </c>
      <c r="C222" s="5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</row>
    <row r="223" spans="1:39" ht="15.75" customHeight="1">
      <c r="A223" s="101"/>
      <c r="B223" s="67">
        <f>Parâmetros!J212</f>
        <v>8</v>
      </c>
      <c r="C223" s="5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</row>
    <row r="224" spans="1:39" ht="15.75" customHeight="1">
      <c r="A224" s="101"/>
      <c r="B224" s="67">
        <f>Parâmetros!J213</f>
        <v>8</v>
      </c>
      <c r="C224" s="5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</row>
    <row r="225" spans="1:39" ht="15.75" customHeight="1">
      <c r="A225" s="101"/>
      <c r="B225" s="67">
        <f>Parâmetros!J214</f>
        <v>15</v>
      </c>
      <c r="C225" s="5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</row>
    <row r="226" spans="1:39" ht="15.75" customHeight="1">
      <c r="A226" s="101"/>
      <c r="B226" s="67">
        <f>Parâmetros!J215</f>
        <v>11</v>
      </c>
      <c r="C226" s="5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</row>
    <row r="227" spans="1:39" ht="15.75" customHeight="1">
      <c r="A227" s="101"/>
      <c r="B227" s="67">
        <f>Parâmetros!J216</f>
        <v>10</v>
      </c>
      <c r="C227" s="5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</row>
    <row r="228" spans="1:39" ht="15.75" customHeight="1">
      <c r="A228" s="101"/>
      <c r="B228" s="67">
        <f>Parâmetros!J217</f>
        <v>9</v>
      </c>
      <c r="C228" s="5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</row>
    <row r="229" spans="1:39" ht="15.75" customHeight="1">
      <c r="A229" s="101"/>
      <c r="B229" s="67">
        <f>Parâmetros!J218</f>
        <v>7</v>
      </c>
      <c r="C229" s="5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</row>
    <row r="230" spans="1:39" ht="15.75" customHeight="1">
      <c r="A230" s="101"/>
      <c r="B230" s="67">
        <f>Parâmetros!J219</f>
        <v>4</v>
      </c>
      <c r="C230" s="5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</row>
    <row r="231" spans="1:39" ht="15.75" customHeight="1">
      <c r="A231" s="101"/>
      <c r="B231" s="67">
        <f>Parâmetros!J220</f>
        <v>9</v>
      </c>
      <c r="C231" s="5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</row>
    <row r="232" spans="1:39" ht="15.75" customHeight="1">
      <c r="A232" s="101"/>
      <c r="B232" s="67">
        <f>Parâmetros!J221</f>
        <v>5</v>
      </c>
      <c r="C232" s="5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</row>
    <row r="233" spans="1:39" ht="15.75" customHeight="1">
      <c r="A233" s="101"/>
      <c r="B233" s="67">
        <f>Parâmetros!J222</f>
        <v>13</v>
      </c>
      <c r="C233" s="5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</row>
    <row r="234" spans="1:39" ht="15.75" customHeight="1">
      <c r="A234" s="101"/>
      <c r="B234" s="67">
        <f>Parâmetros!J223</f>
        <v>10</v>
      </c>
      <c r="C234" s="5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</row>
    <row r="235" spans="1:39" ht="15.75" customHeight="1">
      <c r="A235" s="101"/>
      <c r="B235" s="67">
        <f>Parâmetros!J224</f>
        <v>12</v>
      </c>
      <c r="C235" s="5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</row>
    <row r="236" spans="1:39" ht="15.75" customHeight="1">
      <c r="A236" s="101"/>
      <c r="B236" s="67">
        <f>Parâmetros!J225</f>
        <v>14</v>
      </c>
      <c r="C236" s="5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</row>
    <row r="237" spans="1:39" ht="15.75" customHeight="1">
      <c r="A237" s="101"/>
      <c r="B237" s="67">
        <f>Parâmetros!J226</f>
        <v>12</v>
      </c>
      <c r="C237" s="5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</row>
    <row r="238" spans="1:39" ht="15.75" customHeight="1">
      <c r="A238" s="101"/>
      <c r="B238" s="67">
        <f>Parâmetros!J227</f>
        <v>20</v>
      </c>
      <c r="C238" s="5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</row>
    <row r="239" spans="1:39" ht="15.75" customHeight="1">
      <c r="A239" s="101"/>
      <c r="B239" s="67">
        <f>Parâmetros!J228</f>
        <v>18</v>
      </c>
      <c r="C239" s="5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</row>
    <row r="240" spans="1:39" ht="15.75" customHeight="1">
      <c r="A240" s="101"/>
      <c r="B240" s="67">
        <f>Parâmetros!J229</f>
        <v>17</v>
      </c>
      <c r="C240" s="5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</row>
    <row r="241" spans="1:39" ht="15.75" customHeight="1">
      <c r="A241" s="101"/>
      <c r="B241" s="67">
        <f>Parâmetros!J230</f>
        <v>17</v>
      </c>
      <c r="C241" s="5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</row>
    <row r="242" spans="1:39" ht="15.75" customHeight="1">
      <c r="A242" s="101"/>
      <c r="B242" s="67">
        <f>Parâmetros!J231</f>
        <v>20</v>
      </c>
      <c r="C242" s="5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</row>
    <row r="243" spans="1:39" ht="15.75" customHeight="1">
      <c r="A243" s="101"/>
      <c r="B243" s="67">
        <f>Parâmetros!J232</f>
        <v>21</v>
      </c>
      <c r="C243" s="5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</row>
    <row r="244" spans="1:39" ht="15.75" customHeight="1">
      <c r="A244" s="101"/>
      <c r="B244" s="67">
        <f>Parâmetros!J233</f>
        <v>15</v>
      </c>
      <c r="C244" s="5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</row>
    <row r="245" spans="1:39" ht="15.75" customHeight="1">
      <c r="A245" s="101"/>
      <c r="B245" s="67">
        <f>Parâmetros!J234</f>
        <v>11</v>
      </c>
      <c r="C245" s="5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</row>
    <row r="246" spans="1:39" ht="15.75" customHeight="1">
      <c r="A246" s="101"/>
      <c r="B246" s="67">
        <f>Parâmetros!J235</f>
        <v>7</v>
      </c>
      <c r="C246" s="5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</row>
    <row r="247" spans="1:39" ht="15.75" customHeight="1">
      <c r="A247" s="101"/>
      <c r="B247" s="67">
        <f>Parâmetros!J236</f>
        <v>8</v>
      </c>
      <c r="C247" s="5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</row>
    <row r="248" spans="1:39" ht="15.75" customHeight="1">
      <c r="A248" s="101"/>
      <c r="B248" s="67">
        <f>Parâmetros!J237</f>
        <v>8</v>
      </c>
      <c r="C248" s="5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</row>
    <row r="249" spans="1:39" ht="15.75" customHeight="1">
      <c r="A249" s="101"/>
      <c r="B249" s="67">
        <f>Parâmetros!J238</f>
        <v>15</v>
      </c>
      <c r="C249" s="5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</row>
    <row r="250" spans="1:39" ht="15.75" customHeight="1">
      <c r="A250" s="101"/>
      <c r="B250" s="67">
        <f>Parâmetros!J239</f>
        <v>11</v>
      </c>
      <c r="C250" s="5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</row>
    <row r="251" spans="1:39" ht="15.75" customHeight="1">
      <c r="A251" s="101"/>
      <c r="B251" s="67">
        <f>Parâmetros!J240</f>
        <v>10</v>
      </c>
      <c r="C251" s="5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</row>
    <row r="252" spans="1:39" ht="15.75" customHeight="1">
      <c r="A252" s="101"/>
      <c r="B252" s="67">
        <f>Parâmetros!J241</f>
        <v>9</v>
      </c>
      <c r="C252" s="5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</row>
    <row r="253" spans="1:39" ht="15.75" customHeight="1">
      <c r="A253" s="101"/>
      <c r="B253" s="67">
        <f>Parâmetros!J242</f>
        <v>11</v>
      </c>
      <c r="C253" s="5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</row>
    <row r="254" spans="1:39" ht="15.75" customHeight="1">
      <c r="A254" s="101"/>
      <c r="B254" s="67">
        <f>Parâmetros!J243</f>
        <v>7</v>
      </c>
      <c r="C254" s="5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</row>
    <row r="255" spans="1:39" ht="15.75" customHeight="1">
      <c r="A255" s="101"/>
      <c r="B255" s="67">
        <f>Parâmetros!J244</f>
        <v>11</v>
      </c>
      <c r="C255" s="5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</row>
    <row r="256" spans="1:39" ht="15.75" customHeight="1">
      <c r="A256" s="101"/>
      <c r="B256" s="67">
        <f>Parâmetros!J245</f>
        <v>12</v>
      </c>
      <c r="C256" s="5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</row>
    <row r="257" spans="1:39" ht="15.75" customHeight="1">
      <c r="A257" s="101"/>
      <c r="B257" s="67">
        <f>Parâmetros!J246</f>
        <v>17</v>
      </c>
      <c r="C257" s="5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</row>
    <row r="258" spans="1:39" ht="15.75" customHeight="1">
      <c r="A258" s="101"/>
      <c r="B258" s="67">
        <f>Parâmetros!J247</f>
        <v>16</v>
      </c>
      <c r="C258" s="5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</row>
    <row r="259" spans="1:39" ht="15.75" customHeight="1">
      <c r="A259" s="101"/>
      <c r="B259" s="67">
        <f>Parâmetros!J248</f>
        <v>19</v>
      </c>
      <c r="C259" s="5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</row>
    <row r="260" spans="1:39" ht="15.75" customHeight="1">
      <c r="A260" s="101"/>
      <c r="B260" s="67">
        <f>Parâmetros!J249</f>
        <v>22</v>
      </c>
      <c r="C260" s="5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</row>
    <row r="261" spans="1:39" ht="15.75" customHeight="1">
      <c r="A261" s="101"/>
      <c r="B261" s="67">
        <f>Parâmetros!J250</f>
        <v>20</v>
      </c>
      <c r="C261" s="5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</row>
    <row r="262" spans="1:39" ht="15.75" customHeight="1">
      <c r="A262" s="101"/>
      <c r="B262" s="67">
        <f>Parâmetros!J251</f>
        <v>24</v>
      </c>
      <c r="C262" s="5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</row>
    <row r="263" spans="1:39" ht="15.75" customHeight="1">
      <c r="A263" s="101"/>
      <c r="B263" s="67">
        <f>Parâmetros!J252</f>
        <v>31</v>
      </c>
      <c r="C263" s="5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</row>
    <row r="264" spans="1:39" ht="15.75" customHeight="1">
      <c r="A264" s="101"/>
      <c r="B264" s="67">
        <f>Parâmetros!J253</f>
        <v>24</v>
      </c>
      <c r="C264" s="5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</row>
    <row r="265" spans="1:39" ht="15.75" customHeight="1">
      <c r="A265" s="101"/>
      <c r="B265" s="67">
        <f>Parâmetros!J254</f>
        <v>35</v>
      </c>
      <c r="C265" s="5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</row>
    <row r="266" spans="1:39" ht="15.75" customHeight="1">
      <c r="A266" s="101"/>
      <c r="B266" s="67">
        <f>Parâmetros!J255</f>
        <v>28</v>
      </c>
      <c r="C266" s="5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</row>
    <row r="267" spans="1:39" ht="15.75" customHeight="1">
      <c r="A267" s="101"/>
      <c r="B267" s="67">
        <f>Parâmetros!J256</f>
        <v>31</v>
      </c>
      <c r="C267" s="5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</row>
    <row r="268" spans="1:39" ht="15.75" customHeight="1">
      <c r="A268" s="101"/>
      <c r="B268" s="67">
        <f>Parâmetros!J257</f>
        <v>31</v>
      </c>
      <c r="C268" s="5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</row>
    <row r="269" spans="1:39" ht="15.75" customHeight="1">
      <c r="A269" s="101"/>
      <c r="B269" s="67">
        <f>Parâmetros!J258</f>
        <v>35</v>
      </c>
      <c r="C269" s="5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</row>
    <row r="270" spans="1:39" ht="15.75" customHeight="1">
      <c r="A270" s="101"/>
      <c r="B270" s="67">
        <f>Parâmetros!J259</f>
        <v>32</v>
      </c>
      <c r="C270" s="5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</row>
    <row r="271" spans="1:39" ht="15.75" customHeight="1">
      <c r="A271" s="101"/>
      <c r="B271" s="67">
        <f>Parâmetros!J260</f>
        <v>37</v>
      </c>
      <c r="C271" s="5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</row>
    <row r="272" spans="1:39" ht="15.75" customHeight="1">
      <c r="A272" s="101"/>
      <c r="B272" s="67">
        <f>Parâmetros!J261</f>
        <v>34</v>
      </c>
      <c r="C272" s="5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</row>
    <row r="273" spans="1:39" ht="15.75" customHeight="1">
      <c r="A273" s="101"/>
      <c r="B273" s="67">
        <f>Parâmetros!J262</f>
        <v>32</v>
      </c>
      <c r="C273" s="5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</row>
    <row r="274" spans="1:39" ht="15.75" customHeight="1">
      <c r="A274" s="101"/>
      <c r="B274" s="67">
        <f>Parâmetros!J263</f>
        <v>37</v>
      </c>
      <c r="C274" s="5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</row>
    <row r="275" spans="1:39" ht="15.75" customHeight="1">
      <c r="A275" s="101"/>
      <c r="B275" s="67">
        <f>Parâmetros!J264</f>
        <v>36</v>
      </c>
      <c r="C275" s="5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</row>
    <row r="276" spans="1:39" ht="15.75" customHeight="1">
      <c r="A276" s="101"/>
      <c r="B276" s="67">
        <f>Parâmetros!J265</f>
        <v>32</v>
      </c>
      <c r="C276" s="5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</row>
    <row r="277" spans="1:39" ht="15.75" customHeight="1">
      <c r="A277" s="101"/>
      <c r="B277" s="67">
        <f>Parâmetros!J266</f>
        <v>36</v>
      </c>
      <c r="C277" s="5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</row>
    <row r="278" spans="1:39" ht="15.75" customHeight="1">
      <c r="A278" s="101"/>
      <c r="B278" s="67">
        <f>Parâmetros!J267</f>
        <v>32</v>
      </c>
      <c r="C278" s="5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</row>
    <row r="279" spans="1:39" ht="15.75" customHeight="1">
      <c r="A279" s="101"/>
      <c r="B279" s="67">
        <f>Parâmetros!J268</f>
        <v>33</v>
      </c>
      <c r="C279" s="5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</row>
    <row r="280" spans="1:39" ht="15.75" customHeight="1">
      <c r="A280" s="101"/>
      <c r="B280" s="67">
        <f>Parâmetros!J269</f>
        <v>28</v>
      </c>
      <c r="C280" s="5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</row>
    <row r="281" spans="1:39" ht="15.75" customHeight="1">
      <c r="A281" s="101"/>
      <c r="B281" s="67">
        <f>Parâmetros!J270</f>
        <v>29</v>
      </c>
      <c r="C281" s="5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</row>
    <row r="282" spans="1:39" ht="15.75" customHeight="1">
      <c r="A282" s="101"/>
      <c r="B282" s="67">
        <f>Parâmetros!J271</f>
        <v>33</v>
      </c>
      <c r="C282" s="5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</row>
    <row r="283" spans="1:39" ht="15.75" customHeight="1">
      <c r="A283" s="101"/>
      <c r="B283" s="67">
        <f>Parâmetros!J272</f>
        <v>0</v>
      </c>
      <c r="C283" s="5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</row>
    <row r="284" spans="1:39" ht="15.75" customHeight="1">
      <c r="A284" s="101"/>
      <c r="B284" s="67">
        <f>Parâmetros!J273</f>
        <v>0</v>
      </c>
      <c r="C284" s="5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</row>
    <row r="285" spans="1:39" ht="15.75" customHeight="1">
      <c r="A285" s="101"/>
      <c r="B285" s="67">
        <f>Parâmetros!J274</f>
        <v>0</v>
      </c>
      <c r="C285" s="5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</row>
    <row r="286" spans="1:39" ht="15.75" customHeight="1">
      <c r="A286" s="101"/>
      <c r="B286" s="67">
        <f>Parâmetros!J275</f>
        <v>0</v>
      </c>
      <c r="C286" s="5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</row>
    <row r="287" spans="1:39" ht="15.75" customHeight="1">
      <c r="A287" s="101"/>
      <c r="B287" s="67">
        <f>Parâmetros!J276</f>
        <v>3</v>
      </c>
      <c r="C287" s="5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</row>
    <row r="288" spans="1:39" ht="15.75" customHeight="1">
      <c r="A288" s="101"/>
      <c r="B288" s="67">
        <f>Parâmetros!J277</f>
        <v>19</v>
      </c>
      <c r="C288" s="5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</row>
    <row r="289" spans="1:39" ht="15.75" customHeight="1">
      <c r="A289" s="101"/>
      <c r="B289" s="67">
        <f>Parâmetros!J278</f>
        <v>17</v>
      </c>
      <c r="C289" s="5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</row>
    <row r="290" spans="1:39" ht="15.75" customHeight="1">
      <c r="A290" s="101"/>
      <c r="B290" s="67">
        <f>Parâmetros!J279</f>
        <v>22</v>
      </c>
      <c r="C290" s="5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</row>
    <row r="291" spans="1:39" ht="15.75" customHeight="1">
      <c r="A291" s="101"/>
      <c r="B291" s="67">
        <f>Parâmetros!J280</f>
        <v>27</v>
      </c>
      <c r="C291" s="5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</row>
    <row r="292" spans="1:39" ht="15.75" customHeight="1">
      <c r="A292" s="101"/>
      <c r="B292" s="67">
        <f>Parâmetros!J281</f>
        <v>31</v>
      </c>
      <c r="C292" s="5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</row>
    <row r="293" spans="1:39" ht="15.75" customHeight="1">
      <c r="A293" s="101"/>
      <c r="B293" s="67">
        <f>Parâmetros!J282</f>
        <v>31</v>
      </c>
      <c r="C293" s="5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</row>
    <row r="294" spans="1:39" ht="15.75" customHeight="1">
      <c r="A294" s="101"/>
      <c r="B294" s="67">
        <f>Parâmetros!J283</f>
        <v>25</v>
      </c>
      <c r="C294" s="5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</row>
    <row r="295" spans="1:39" ht="15.75" customHeight="1">
      <c r="A295" s="101"/>
      <c r="B295" s="67">
        <f>Parâmetros!J284</f>
        <v>38</v>
      </c>
      <c r="C295" s="5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</row>
    <row r="296" spans="1:39" ht="15.75" customHeight="1">
      <c r="A296" s="101"/>
      <c r="B296" s="67">
        <f>Parâmetros!J285</f>
        <v>27</v>
      </c>
      <c r="C296" s="5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</row>
    <row r="297" spans="1:39" ht="15.75" customHeight="1">
      <c r="A297" s="101"/>
      <c r="B297" s="67">
        <f>Parâmetros!J286</f>
        <v>27</v>
      </c>
      <c r="C297" s="5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</row>
    <row r="298" spans="1:39" ht="15.75" customHeight="1">
      <c r="A298" s="101"/>
      <c r="B298" s="67">
        <f>Parâmetros!J287</f>
        <v>25</v>
      </c>
      <c r="C298" s="5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</row>
    <row r="299" spans="1:39" ht="15.75" customHeight="1">
      <c r="A299" s="101"/>
      <c r="B299" s="67">
        <f>Parâmetros!J288</f>
        <v>25</v>
      </c>
      <c r="C299" s="5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</row>
    <row r="300" spans="1:39" ht="15.75" customHeight="1">
      <c r="A300" s="101"/>
      <c r="B300" s="67">
        <f>Parâmetros!J289</f>
        <v>22</v>
      </c>
      <c r="C300" s="5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</row>
    <row r="301" spans="1:39" ht="15.75" customHeight="1">
      <c r="A301" s="101"/>
      <c r="B301" s="67">
        <f>Parâmetros!J290</f>
        <v>20</v>
      </c>
      <c r="C301" s="5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</row>
    <row r="302" spans="1:39" ht="15.75" customHeight="1">
      <c r="A302" s="101"/>
      <c r="B302" s="67">
        <f>Parâmetros!J291</f>
        <v>20</v>
      </c>
      <c r="C302" s="5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</row>
    <row r="303" spans="1:39" ht="15.75" customHeight="1">
      <c r="A303" s="101"/>
      <c r="B303" s="67">
        <f>Parâmetros!J292</f>
        <v>23</v>
      </c>
      <c r="C303" s="5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</row>
    <row r="304" spans="1:39" ht="15.75" customHeight="1">
      <c r="A304" s="101"/>
      <c r="B304" s="67">
        <f>Parâmetros!J293</f>
        <v>17</v>
      </c>
      <c r="C304" s="5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</row>
    <row r="305" spans="1:39" ht="15.75" customHeight="1">
      <c r="A305" s="101"/>
      <c r="B305" s="67">
        <f>Parâmetros!J294</f>
        <v>23</v>
      </c>
      <c r="C305" s="5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</row>
    <row r="306" spans="1:39" ht="15.75" customHeight="1">
      <c r="A306" s="101"/>
      <c r="B306" s="67">
        <f>Parâmetros!J295</f>
        <v>24</v>
      </c>
      <c r="C306" s="5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</row>
    <row r="307" spans="1:39" ht="15.75" customHeight="1">
      <c r="A307" s="101"/>
      <c r="B307" s="67">
        <f>Parâmetros!J296</f>
        <v>26</v>
      </c>
      <c r="C307" s="5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</row>
    <row r="308" spans="1:39" ht="15.75" customHeight="1">
      <c r="A308" s="101"/>
      <c r="B308" s="67">
        <f>Parâmetros!J297</f>
        <v>45</v>
      </c>
      <c r="C308" s="5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</row>
    <row r="309" spans="1:39" ht="15.75" customHeight="1">
      <c r="A309" s="101"/>
      <c r="B309" s="67">
        <f>Parâmetros!J298</f>
        <v>38</v>
      </c>
      <c r="C309" s="5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</row>
    <row r="310" spans="1:39" ht="15.75" customHeight="1">
      <c r="A310" s="101"/>
      <c r="B310" s="67">
        <f>Parâmetros!J299</f>
        <v>66</v>
      </c>
      <c r="C310" s="5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</row>
    <row r="311" spans="1:39" ht="15.75" customHeight="1">
      <c r="A311" s="101"/>
      <c r="B311" s="67">
        <f>Parâmetros!J300</f>
        <v>80</v>
      </c>
      <c r="C311" s="5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</row>
    <row r="312" spans="1:39" ht="15.75" customHeight="1">
      <c r="A312" s="101"/>
      <c r="B312" s="67">
        <f>Parâmetros!J301</f>
        <v>65</v>
      </c>
      <c r="C312" s="5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</row>
    <row r="313" spans="1:39" ht="15.75" customHeight="1">
      <c r="A313" s="101"/>
      <c r="B313" s="67">
        <f>Parâmetros!J302</f>
        <v>18</v>
      </c>
      <c r="C313" s="5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</row>
    <row r="314" spans="1:39" ht="15.75" customHeight="1">
      <c r="A314" s="101"/>
      <c r="B314" s="67">
        <f>Parâmetros!J303</f>
        <v>15</v>
      </c>
      <c r="C314" s="5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</row>
    <row r="315" spans="1:39" ht="15.75" customHeight="1">
      <c r="A315" s="101"/>
      <c r="B315" s="67">
        <f>Parâmetros!J304</f>
        <v>12</v>
      </c>
      <c r="C315" s="5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</row>
    <row r="316" spans="1:39" ht="15.75" customHeight="1">
      <c r="A316" s="101"/>
      <c r="B316" s="67">
        <f>Parâmetros!J305</f>
        <v>15</v>
      </c>
      <c r="C316" s="5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</row>
    <row r="317" spans="1:39" ht="15.75" customHeight="1">
      <c r="A317" s="101"/>
      <c r="B317" s="67">
        <f>Parâmetros!J306</f>
        <v>13</v>
      </c>
      <c r="C317" s="5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</row>
    <row r="318" spans="1:39" ht="15.75" customHeight="1">
      <c r="A318" s="101"/>
      <c r="B318" s="67">
        <f>Parâmetros!J307</f>
        <v>16</v>
      </c>
      <c r="C318" s="5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</row>
    <row r="319" spans="1:39" ht="15.75" customHeight="1">
      <c r="A319" s="101"/>
      <c r="B319" s="67">
        <f>Parâmetros!J308</f>
        <v>19</v>
      </c>
      <c r="C319" s="5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</row>
    <row r="320" spans="1:39" ht="15.75" customHeight="1">
      <c r="A320" s="101"/>
      <c r="B320" s="67">
        <f>Parâmetros!J309</f>
        <v>16</v>
      </c>
      <c r="C320" s="5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</row>
    <row r="321" spans="1:39" ht="15.75" customHeight="1">
      <c r="A321" s="101"/>
      <c r="B321" s="67">
        <f>Parâmetros!J310</f>
        <v>18</v>
      </c>
      <c r="C321" s="5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</row>
    <row r="322" spans="1:39" ht="15.75" customHeight="1">
      <c r="A322" s="101"/>
      <c r="B322" s="67">
        <f>Parâmetros!J311</f>
        <v>14</v>
      </c>
      <c r="C322" s="5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</row>
    <row r="323" spans="1:39" ht="15.75" customHeight="1">
      <c r="A323" s="101"/>
      <c r="B323" s="67">
        <f>Parâmetros!J312</f>
        <v>17</v>
      </c>
      <c r="C323" s="5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</row>
    <row r="324" spans="1:39" ht="15.75" customHeight="1">
      <c r="A324" s="101"/>
      <c r="B324" s="67">
        <f>Parâmetros!J313</f>
        <v>15</v>
      </c>
      <c r="C324" s="5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</row>
    <row r="325" spans="1:39" ht="15.75" customHeight="1">
      <c r="A325" s="101"/>
      <c r="B325" s="67">
        <f>Parâmetros!J314</f>
        <v>17</v>
      </c>
      <c r="C325" s="5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</row>
    <row r="326" spans="1:39" ht="15.75" customHeight="1">
      <c r="A326" s="101"/>
      <c r="B326" s="67">
        <f>Parâmetros!J315</f>
        <v>11</v>
      </c>
      <c r="C326" s="5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</row>
    <row r="327" spans="1:39" ht="15.75" customHeight="1">
      <c r="A327" s="101"/>
      <c r="B327" s="67">
        <f>Parâmetros!J316</f>
        <v>15</v>
      </c>
      <c r="C327" s="5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</row>
    <row r="328" spans="1:39" ht="15.75" customHeight="1">
      <c r="A328" s="101"/>
      <c r="B328" s="67">
        <f>Parâmetros!J317</f>
        <v>11</v>
      </c>
      <c r="C328" s="5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</row>
    <row r="329" spans="1:39" ht="15.75" customHeight="1">
      <c r="A329" s="101"/>
      <c r="B329" s="67">
        <f>Parâmetros!J318</f>
        <v>11</v>
      </c>
      <c r="C329" s="5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</row>
    <row r="330" spans="1:39" ht="15.75" customHeight="1">
      <c r="A330" s="101"/>
      <c r="B330" s="67">
        <f>Parâmetros!J319</f>
        <v>16</v>
      </c>
      <c r="C330" s="5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</row>
    <row r="331" spans="1:39" ht="15.75" customHeight="1">
      <c r="A331" s="101"/>
      <c r="B331" s="67">
        <f>Parâmetros!J320</f>
        <v>14</v>
      </c>
      <c r="C331" s="5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</row>
    <row r="332" spans="1:39" ht="15.75" customHeight="1">
      <c r="A332" s="101"/>
      <c r="B332" s="67">
        <f>Parâmetros!J321</f>
        <v>18</v>
      </c>
      <c r="C332" s="5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</row>
    <row r="333" spans="1:39" ht="15.75" customHeight="1">
      <c r="A333" s="101"/>
      <c r="B333" s="67">
        <f>Parâmetros!J322</f>
        <v>15</v>
      </c>
      <c r="C333" s="5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</row>
    <row r="334" spans="1:39" ht="15.75" customHeight="1">
      <c r="A334" s="101"/>
      <c r="B334" s="67">
        <f>Parâmetros!J323</f>
        <v>14</v>
      </c>
      <c r="C334" s="5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</row>
    <row r="335" spans="1:39" ht="15.75" customHeight="1">
      <c r="A335" s="101"/>
      <c r="B335" s="67">
        <f>Parâmetros!J324</f>
        <v>12</v>
      </c>
      <c r="C335" s="5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</row>
    <row r="336" spans="1:39" ht="15.75" customHeight="1">
      <c r="A336" s="101"/>
      <c r="B336" s="67">
        <f>Parâmetros!J325</f>
        <v>13</v>
      </c>
      <c r="C336" s="5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</row>
    <row r="337" spans="1:39" ht="15.75" customHeight="1">
      <c r="A337" s="101"/>
      <c r="B337" s="67">
        <f>Parâmetros!J326</f>
        <v>10</v>
      </c>
      <c r="C337" s="5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</row>
    <row r="338" spans="1:39" ht="15.75" customHeight="1">
      <c r="A338" s="101"/>
      <c r="B338" s="67">
        <f>Parâmetros!J327</f>
        <v>27</v>
      </c>
      <c r="C338" s="5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</row>
    <row r="339" spans="1:39" ht="15.75" customHeight="1">
      <c r="A339" s="101"/>
      <c r="B339" s="67">
        <f>Parâmetros!J328</f>
        <v>10</v>
      </c>
      <c r="C339" s="5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</row>
    <row r="340" spans="1:39" ht="15.75" customHeight="1">
      <c r="A340" s="101"/>
      <c r="B340" s="67">
        <f>Parâmetros!J329</f>
        <v>5</v>
      </c>
      <c r="C340" s="5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</row>
    <row r="341" spans="1:39" ht="15.75" customHeight="1">
      <c r="A341" s="101"/>
      <c r="B341" s="67">
        <f>Parâmetros!J330</f>
        <v>17</v>
      </c>
      <c r="C341" s="5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</row>
    <row r="342" spans="1:39" ht="15.75" customHeight="1">
      <c r="A342" s="101"/>
      <c r="B342" s="67">
        <f>Parâmetros!J331</f>
        <v>12</v>
      </c>
      <c r="C342" s="5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</row>
    <row r="343" spans="1:39" ht="15.75" customHeight="1">
      <c r="A343" s="101"/>
      <c r="B343" s="67">
        <f>Parâmetros!J332</f>
        <v>17</v>
      </c>
      <c r="C343" s="5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</row>
    <row r="344" spans="1:39" ht="15.75" customHeight="1">
      <c r="A344" s="101"/>
      <c r="B344" s="67">
        <f>Parâmetros!J333</f>
        <v>25</v>
      </c>
      <c r="C344" s="5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</row>
    <row r="345" spans="1:39" ht="15.75" customHeight="1">
      <c r="A345" s="101"/>
      <c r="B345" s="67">
        <f>Parâmetros!J334</f>
        <v>14</v>
      </c>
      <c r="C345" s="5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</row>
    <row r="346" spans="1:39" ht="15.75" customHeight="1">
      <c r="A346" s="101"/>
      <c r="B346" s="67">
        <f>Parâmetros!J335</f>
        <v>23</v>
      </c>
      <c r="C346" s="5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</row>
    <row r="347" spans="1:39" ht="15.75" customHeight="1">
      <c r="A347" s="101"/>
      <c r="B347" s="67">
        <f>Parâmetros!J336</f>
        <v>50</v>
      </c>
      <c r="C347" s="5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</row>
    <row r="348" spans="1:39" ht="15.75" customHeight="1">
      <c r="A348" s="101"/>
      <c r="B348" s="67">
        <f>Parâmetros!J337</f>
        <v>55</v>
      </c>
      <c r="C348" s="5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</row>
    <row r="349" spans="1:39" ht="15.75" customHeight="1">
      <c r="A349" s="101"/>
      <c r="B349" s="67">
        <f>Parâmetros!J338</f>
        <v>41</v>
      </c>
      <c r="C349" s="5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</row>
    <row r="350" spans="1:39" ht="15.75" customHeight="1">
      <c r="A350" s="101"/>
      <c r="B350" s="67">
        <f>Parâmetros!J339</f>
        <v>36</v>
      </c>
      <c r="C350" s="5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</row>
    <row r="351" spans="1:39" ht="15.75" customHeight="1">
      <c r="A351" s="101"/>
      <c r="B351" s="67">
        <f>Parâmetros!J340</f>
        <v>33</v>
      </c>
      <c r="C351" s="5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</row>
    <row r="352" spans="1:39" ht="15.75" customHeight="1">
      <c r="A352" s="101"/>
      <c r="B352" s="67">
        <f>Parâmetros!J341</f>
        <v>35</v>
      </c>
      <c r="C352" s="5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</row>
    <row r="353" spans="1:39" ht="15.75" customHeight="1">
      <c r="A353" s="101"/>
      <c r="B353" s="67">
        <f>Parâmetros!J342</f>
        <v>26</v>
      </c>
      <c r="C353" s="5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</row>
    <row r="354" spans="1:39" ht="15.75" customHeight="1">
      <c r="A354" s="101"/>
      <c r="B354" s="67">
        <f>Parâmetros!J343</f>
        <v>27</v>
      </c>
      <c r="C354" s="5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</row>
    <row r="355" spans="1:39" ht="15.75" customHeight="1">
      <c r="A355" s="101"/>
      <c r="B355" s="67">
        <f>Parâmetros!J344</f>
        <v>27</v>
      </c>
      <c r="C355" s="5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</row>
    <row r="356" spans="1:39" ht="15.75" customHeight="1">
      <c r="A356" s="101"/>
      <c r="B356" s="67">
        <f>Parâmetros!J345</f>
        <v>42</v>
      </c>
      <c r="C356" s="5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</row>
    <row r="357" spans="1:39" ht="15.75" customHeight="1">
      <c r="A357" s="101"/>
      <c r="B357" s="67">
        <f>Parâmetros!J346</f>
        <v>37</v>
      </c>
      <c r="C357" s="5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</row>
    <row r="358" spans="1:39" ht="15.75" customHeight="1">
      <c r="A358" s="101"/>
      <c r="B358" s="67">
        <f>Parâmetros!J347</f>
        <v>12</v>
      </c>
      <c r="C358" s="5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</row>
    <row r="359" spans="1:39" ht="15.75" customHeight="1">
      <c r="A359" s="101"/>
      <c r="B359" s="67">
        <f>Parâmetros!J348</f>
        <v>9</v>
      </c>
      <c r="C359" s="5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</row>
    <row r="360" spans="1:39" ht="15.75" customHeight="1">
      <c r="A360" s="101"/>
      <c r="B360" s="67">
        <f>Parâmetros!J349</f>
        <v>7</v>
      </c>
      <c r="C360" s="5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</row>
    <row r="361" spans="1:39" ht="15.75" customHeight="1">
      <c r="A361" s="101"/>
      <c r="B361" s="67">
        <f>Parâmetros!J350</f>
        <v>22</v>
      </c>
      <c r="C361" s="5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</row>
    <row r="362" spans="1:39" ht="15.75" customHeight="1">
      <c r="A362" s="101"/>
      <c r="B362" s="67">
        <f>Parâmetros!J351</f>
        <v>22</v>
      </c>
      <c r="C362" s="5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</row>
    <row r="363" spans="1:39" ht="15.75" customHeight="1">
      <c r="A363" s="101"/>
      <c r="B363" s="67">
        <f>Parâmetros!J352</f>
        <v>19</v>
      </c>
      <c r="C363" s="5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</row>
    <row r="364" spans="1:39" ht="15.75" customHeight="1">
      <c r="A364" s="101"/>
      <c r="B364" s="67">
        <f>Parâmetros!J353</f>
        <v>15</v>
      </c>
      <c r="C364" s="5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</row>
    <row r="365" spans="1:39" ht="15.75" customHeight="1">
      <c r="A365" s="101"/>
      <c r="B365" s="67">
        <f>Parâmetros!J354</f>
        <v>19</v>
      </c>
      <c r="C365" s="5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</row>
    <row r="366" spans="1:39" ht="15.75" customHeight="1">
      <c r="A366" s="101"/>
      <c r="B366" s="67">
        <f>Parâmetros!J355</f>
        <v>20</v>
      </c>
      <c r="C366" s="5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</row>
    <row r="367" spans="1:39" ht="15.75" customHeight="1">
      <c r="A367" s="101"/>
      <c r="B367" s="67">
        <f>Parâmetros!J356</f>
        <v>22</v>
      </c>
      <c r="C367" s="5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</row>
    <row r="368" spans="1:39" ht="15.75" customHeight="1">
      <c r="A368" s="101"/>
      <c r="B368" s="67">
        <f>Parâmetros!J357</f>
        <v>21</v>
      </c>
      <c r="C368" s="5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</row>
    <row r="369" spans="1:39" ht="15.75" customHeight="1">
      <c r="A369" s="101"/>
      <c r="B369" s="67">
        <f>Parâmetros!J358</f>
        <v>21</v>
      </c>
      <c r="C369" s="5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</row>
    <row r="370" spans="1:39" ht="15.75" customHeight="1">
      <c r="A370" s="101"/>
      <c r="B370" s="67">
        <f>Parâmetros!J359</f>
        <v>28</v>
      </c>
      <c r="C370" s="5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</row>
    <row r="371" spans="1:39" ht="15.75" customHeight="1">
      <c r="A371" s="101"/>
      <c r="B371" s="67">
        <f>Parâmetros!J360</f>
        <v>27</v>
      </c>
      <c r="C371" s="5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</row>
    <row r="372" spans="1:39" ht="15.75" customHeight="1">
      <c r="A372" s="101"/>
      <c r="B372" s="67">
        <f>Parâmetros!J361</f>
        <v>16</v>
      </c>
      <c r="C372" s="5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</row>
    <row r="373" spans="1:39" ht="15.75" customHeight="1">
      <c r="A373" s="101"/>
      <c r="B373" s="67">
        <f>Parâmetros!J362</f>
        <v>10</v>
      </c>
      <c r="C373" s="5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</row>
    <row r="374" spans="1:39" ht="15.75" customHeight="1">
      <c r="A374" s="101"/>
      <c r="B374" s="67">
        <f>Parâmetros!J363</f>
        <v>10</v>
      </c>
      <c r="C374" s="5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</row>
    <row r="375" spans="1:39" ht="15.75" customHeight="1">
      <c r="A375" s="101"/>
      <c r="B375" s="67">
        <f>Parâmetros!J364</f>
        <v>14</v>
      </c>
      <c r="C375" s="5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</row>
    <row r="376" spans="1:39" ht="15.75" customHeight="1">
      <c r="A376" s="101"/>
      <c r="B376" s="67">
        <f>Parâmetros!J365</f>
        <v>8</v>
      </c>
      <c r="C376" s="5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</row>
    <row r="377" spans="1:39" ht="15.75" customHeight="1">
      <c r="A377" s="101"/>
      <c r="B377" s="67">
        <f>Parâmetros!J366</f>
        <v>11</v>
      </c>
      <c r="C377" s="5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</row>
    <row r="378" spans="1:39" ht="15.75" customHeight="1">
      <c r="A378" s="101"/>
      <c r="B378" s="67">
        <f>Parâmetros!J367</f>
        <v>13</v>
      </c>
      <c r="C378" s="5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</row>
    <row r="379" spans="1:39" ht="15.75" customHeight="1">
      <c r="A379" s="101"/>
      <c r="B379" s="67">
        <f>Parâmetros!J368</f>
        <v>14</v>
      </c>
      <c r="C379" s="5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</row>
    <row r="380" spans="1:39" ht="15.75" customHeight="1">
      <c r="A380" s="101"/>
      <c r="B380" s="67">
        <f>Parâmetros!J369</f>
        <v>12</v>
      </c>
      <c r="C380" s="5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</row>
    <row r="381" spans="1:39" ht="15.75" customHeight="1">
      <c r="A381" s="101"/>
      <c r="B381" s="67">
        <f>Parâmetros!J370</f>
        <v>26</v>
      </c>
      <c r="C381" s="5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</row>
    <row r="382" spans="1:39" ht="15.75" customHeight="1">
      <c r="A382" s="101"/>
      <c r="B382" s="67">
        <f>Parâmetros!J371</f>
        <v>21</v>
      </c>
      <c r="C382" s="5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</row>
    <row r="383" spans="1:39" ht="15.75" customHeight="1">
      <c r="A383" s="101"/>
      <c r="B383" s="67">
        <f>Parâmetros!J372</f>
        <v>16</v>
      </c>
      <c r="C383" s="5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</row>
    <row r="384" spans="1:39" ht="15.75" customHeight="1">
      <c r="A384" s="101"/>
      <c r="B384" s="67">
        <f>Parâmetros!J373</f>
        <v>7</v>
      </c>
      <c r="C384" s="5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</row>
    <row r="385" spans="1:39" ht="15.75" customHeight="1">
      <c r="A385" s="101"/>
      <c r="B385" s="67">
        <f>Parâmetros!J374</f>
        <v>7</v>
      </c>
      <c r="C385" s="5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</row>
    <row r="386" spans="1:39" ht="15.75" customHeight="1">
      <c r="A386" s="101"/>
      <c r="B386" s="67">
        <f>Parâmetros!J375</f>
        <v>8</v>
      </c>
      <c r="C386" s="5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</row>
    <row r="387" spans="1:39" ht="15.75" customHeight="1">
      <c r="A387" s="101"/>
      <c r="B387" s="67">
        <f>Parâmetros!J376</f>
        <v>10</v>
      </c>
      <c r="C387" s="5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</row>
    <row r="388" spans="1:39" ht="15.75" customHeight="1">
      <c r="A388" s="101"/>
      <c r="B388" s="67">
        <f>Parâmetros!J377</f>
        <v>11</v>
      </c>
      <c r="C388" s="5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</row>
    <row r="389" spans="1:39" ht="15.75" customHeight="1">
      <c r="A389" s="101"/>
      <c r="B389" s="67">
        <f>Parâmetros!J378</f>
        <v>7</v>
      </c>
      <c r="C389" s="5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</row>
    <row r="390" spans="1:39" ht="15.75" customHeight="1">
      <c r="A390" s="101"/>
      <c r="B390" s="67">
        <f>Parâmetros!J379</f>
        <v>11</v>
      </c>
      <c r="C390" s="5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</row>
    <row r="391" spans="1:39" ht="15.75" customHeight="1">
      <c r="A391" s="101"/>
      <c r="B391" s="67">
        <f>Parâmetros!J380</f>
        <v>32</v>
      </c>
      <c r="C391" s="5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</row>
    <row r="392" spans="1:39" ht="15.75" customHeight="1">
      <c r="A392" s="101"/>
      <c r="B392" s="67">
        <f>Parâmetros!J381</f>
        <v>27</v>
      </c>
      <c r="C392" s="5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</row>
    <row r="393" spans="1:39" ht="15.75" customHeight="1">
      <c r="A393" s="101"/>
      <c r="B393" s="67">
        <f>Parâmetros!J382</f>
        <v>26</v>
      </c>
      <c r="C393" s="5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</row>
    <row r="394" spans="1:39" ht="15.75" customHeight="1">
      <c r="A394" s="101"/>
      <c r="B394" s="67">
        <f>Parâmetros!J383</f>
        <v>17</v>
      </c>
      <c r="C394" s="5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</row>
    <row r="395" spans="1:39" ht="15.75" customHeight="1">
      <c r="A395" s="101"/>
      <c r="B395" s="67">
        <f>Parâmetros!J384</f>
        <v>69</v>
      </c>
      <c r="C395" s="5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</row>
    <row r="396" spans="1:39" ht="15.75" customHeight="1">
      <c r="A396" s="101"/>
      <c r="B396" s="67">
        <f>Parâmetros!J385</f>
        <v>39</v>
      </c>
      <c r="C396" s="5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</row>
    <row r="397" spans="1:39" ht="15.75" customHeight="1">
      <c r="A397" s="101"/>
      <c r="B397" s="67">
        <f>Parâmetros!J386</f>
        <v>50</v>
      </c>
      <c r="C397" s="5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</row>
    <row r="398" spans="1:39" ht="15.75" customHeight="1">
      <c r="A398" s="101"/>
      <c r="B398" s="67">
        <f>Parâmetros!J387</f>
        <v>49</v>
      </c>
      <c r="C398" s="5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</row>
    <row r="399" spans="1:39" ht="15.75" customHeight="1">
      <c r="A399" s="101"/>
      <c r="B399" s="67">
        <f>Parâmetros!J388</f>
        <v>52</v>
      </c>
      <c r="C399" s="5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</row>
    <row r="400" spans="1:39" ht="15.75" customHeight="1">
      <c r="A400" s="101"/>
      <c r="B400" s="67">
        <f>Parâmetros!J389</f>
        <v>53</v>
      </c>
      <c r="C400" s="5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</row>
    <row r="401" spans="1:39" ht="15.75" customHeight="1">
      <c r="A401" s="101"/>
      <c r="B401" s="67">
        <f>Parâmetros!J390</f>
        <v>57</v>
      </c>
      <c r="C401" s="5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</row>
    <row r="402" spans="1:39" ht="15.75" customHeight="1">
      <c r="A402" s="101"/>
      <c r="B402" s="67">
        <f>Parâmetros!J391</f>
        <v>55</v>
      </c>
      <c r="C402" s="5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</row>
    <row r="403" spans="1:39" ht="15.75" customHeight="1">
      <c r="A403" s="101"/>
      <c r="B403" s="67">
        <f>Parâmetros!J392</f>
        <v>30</v>
      </c>
      <c r="C403" s="5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</row>
    <row r="404" spans="1:39" ht="15.75" customHeight="1">
      <c r="A404" s="101"/>
      <c r="B404" s="67">
        <f>Parâmetros!J393</f>
        <v>42</v>
      </c>
      <c r="C404" s="5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</row>
    <row r="405" spans="1:39" ht="15.75" customHeight="1">
      <c r="A405" s="101"/>
      <c r="B405" s="67">
        <f>Parâmetros!J394</f>
        <v>46</v>
      </c>
      <c r="C405" s="5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</row>
    <row r="406" spans="1:39" ht="15.75" customHeight="1">
      <c r="A406" s="101"/>
      <c r="B406" s="67">
        <f>Parâmetros!J395</f>
        <v>21</v>
      </c>
      <c r="C406" s="5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</row>
    <row r="407" spans="1:39" ht="15.75" customHeight="1">
      <c r="A407" s="101"/>
      <c r="B407" s="67">
        <f>Parâmetros!J396</f>
        <v>9</v>
      </c>
      <c r="C407" s="5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</row>
    <row r="408" spans="1:39" ht="15.75" customHeight="1">
      <c r="A408" s="101"/>
      <c r="B408" s="67">
        <f>Parâmetros!J397</f>
        <v>0</v>
      </c>
      <c r="C408" s="5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</row>
    <row r="409" spans="1:39" ht="15.75" customHeight="1">
      <c r="A409" s="101"/>
      <c r="B409" s="67">
        <f>Parâmetros!J398</f>
        <v>0</v>
      </c>
      <c r="C409" s="5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</row>
    <row r="410" spans="1:39" ht="15.75" customHeight="1">
      <c r="A410" s="101"/>
      <c r="B410" s="67">
        <f>Parâmetros!J399</f>
        <v>6</v>
      </c>
      <c r="C410" s="5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</row>
    <row r="411" spans="1:39" ht="15.75" customHeight="1">
      <c r="A411" s="101"/>
      <c r="B411" s="67">
        <f>Parâmetros!J400</f>
        <v>7</v>
      </c>
      <c r="C411" s="5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</row>
    <row r="412" spans="1:39" ht="15.75" customHeight="1">
      <c r="A412" s="101"/>
      <c r="B412" s="67">
        <f>Parâmetros!J401</f>
        <v>4</v>
      </c>
      <c r="C412" s="5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</row>
    <row r="413" spans="1:39" ht="15.75" customHeight="1">
      <c r="A413" s="101"/>
      <c r="B413" s="67">
        <f>Parâmetros!J402</f>
        <v>8</v>
      </c>
      <c r="C413" s="5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</row>
    <row r="414" spans="1:39" ht="15.75" customHeight="1">
      <c r="A414" s="101"/>
      <c r="B414" s="67">
        <f>Parâmetros!J403</f>
        <v>10</v>
      </c>
      <c r="C414" s="5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</row>
    <row r="415" spans="1:39" ht="15.75" customHeight="1">
      <c r="A415" s="101"/>
      <c r="B415" s="67">
        <f>Parâmetros!J404</f>
        <v>13</v>
      </c>
      <c r="C415" s="5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</row>
    <row r="416" spans="1:39" ht="15.75" customHeight="1">
      <c r="A416" s="101"/>
      <c r="B416" s="67">
        <f>Parâmetros!J405</f>
        <v>16</v>
      </c>
      <c r="C416" s="5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</row>
    <row r="417" spans="1:39" ht="15.75" customHeight="1">
      <c r="A417" s="101"/>
      <c r="B417" s="67">
        <f>Parâmetros!J406</f>
        <v>20</v>
      </c>
      <c r="C417" s="5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</row>
    <row r="418" spans="1:39" ht="15.75" customHeight="1">
      <c r="A418" s="101"/>
      <c r="B418" s="67">
        <f>Parâmetros!J407</f>
        <v>7</v>
      </c>
      <c r="C418" s="5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</row>
    <row r="419" spans="1:39" ht="15.75" customHeight="1">
      <c r="A419" s="101"/>
      <c r="B419" s="67">
        <f>Parâmetros!J408</f>
        <v>11</v>
      </c>
      <c r="C419" s="5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</row>
    <row r="420" spans="1:39" ht="15.75" customHeight="1">
      <c r="A420" s="101"/>
      <c r="B420" s="67">
        <f>Parâmetros!J409</f>
        <v>7</v>
      </c>
      <c r="C420" s="5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</row>
    <row r="421" spans="1:39" ht="15.75" customHeight="1">
      <c r="A421" s="101"/>
      <c r="B421" s="67">
        <f>Parâmetros!J410</f>
        <v>4</v>
      </c>
      <c r="C421" s="5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</row>
    <row r="422" spans="1:39" ht="15.75" customHeight="1">
      <c r="A422" s="101"/>
      <c r="B422" s="67">
        <f>Parâmetros!J411</f>
        <v>16</v>
      </c>
      <c r="C422" s="5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</row>
    <row r="423" spans="1:39" ht="15.75" customHeight="1">
      <c r="A423" s="101"/>
      <c r="B423" s="67">
        <f>Parâmetros!J412</f>
        <v>16</v>
      </c>
      <c r="C423" s="5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</row>
    <row r="424" spans="1:39" ht="15.75" customHeight="1">
      <c r="A424" s="101"/>
      <c r="B424" s="67">
        <f>Parâmetros!J413</f>
        <v>22</v>
      </c>
      <c r="C424" s="5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</row>
    <row r="425" spans="1:39" ht="15.75" customHeight="1">
      <c r="A425" s="101"/>
      <c r="B425" s="67">
        <f>Parâmetros!J414</f>
        <v>16</v>
      </c>
      <c r="C425" s="5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</row>
    <row r="426" spans="1:39" ht="15.75" customHeight="1">
      <c r="A426" s="101"/>
      <c r="B426" s="67">
        <f>Parâmetros!J415</f>
        <v>21</v>
      </c>
      <c r="C426" s="5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</row>
    <row r="427" spans="1:39" ht="15.75" customHeight="1">
      <c r="A427" s="101"/>
      <c r="B427" s="67">
        <f>Parâmetros!J416</f>
        <v>19</v>
      </c>
      <c r="C427" s="5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</row>
    <row r="428" spans="1:39" ht="15.75" customHeight="1">
      <c r="A428" s="101"/>
      <c r="B428" s="67">
        <f>Parâmetros!J417</f>
        <v>23</v>
      </c>
      <c r="C428" s="5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</row>
    <row r="429" spans="1:39" ht="15.75" customHeight="1">
      <c r="A429" s="101"/>
      <c r="B429" s="67">
        <f>Parâmetros!J418</f>
        <v>26</v>
      </c>
      <c r="C429" s="5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</row>
    <row r="430" spans="1:39" ht="15.75" customHeight="1">
      <c r="A430" s="101"/>
      <c r="B430" s="67">
        <f>Parâmetros!J419</f>
        <v>26</v>
      </c>
      <c r="C430" s="5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</row>
    <row r="431" spans="1:39" ht="15.75" customHeight="1">
      <c r="A431" s="101"/>
      <c r="B431" s="67">
        <f>Parâmetros!J420</f>
        <v>17</v>
      </c>
      <c r="C431" s="5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</row>
    <row r="432" spans="1:39" ht="15.75" customHeight="1">
      <c r="A432" s="101"/>
      <c r="B432" s="67">
        <f>Parâmetros!J421</f>
        <v>18</v>
      </c>
      <c r="C432" s="5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</row>
    <row r="433" spans="1:39" ht="15.75" customHeight="1">
      <c r="A433" s="101"/>
      <c r="B433" s="67">
        <f>Parâmetros!J422</f>
        <v>15</v>
      </c>
      <c r="C433" s="5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</row>
    <row r="434" spans="1:39" ht="15.75" customHeight="1">
      <c r="A434" s="101"/>
      <c r="B434" s="67">
        <f>Parâmetros!J423</f>
        <v>20</v>
      </c>
      <c r="C434" s="5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</row>
    <row r="435" spans="1:39" ht="15.75" customHeight="1">
      <c r="A435" s="101"/>
      <c r="B435" s="67">
        <f>Parâmetros!J424</f>
        <v>17</v>
      </c>
      <c r="C435" s="5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</row>
    <row r="436" spans="1:39" ht="15.75" customHeight="1">
      <c r="A436" s="101"/>
      <c r="B436" s="67">
        <f>Parâmetros!J425</f>
        <v>13</v>
      </c>
      <c r="C436" s="5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</row>
    <row r="437" spans="1:39" ht="15.75" customHeight="1">
      <c r="A437" s="101"/>
      <c r="B437" s="67">
        <f>Parâmetros!J426</f>
        <v>12</v>
      </c>
      <c r="C437" s="5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</row>
    <row r="438" spans="1:39" ht="15.75" customHeight="1">
      <c r="A438" s="101"/>
      <c r="B438" s="67">
        <f>Parâmetros!J427</f>
        <v>15</v>
      </c>
      <c r="C438" s="5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</row>
    <row r="439" spans="1:39" ht="15.75" customHeight="1">
      <c r="A439" s="101"/>
      <c r="B439" s="67">
        <f>Parâmetros!J428</f>
        <v>36</v>
      </c>
      <c r="C439" s="5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</row>
    <row r="440" spans="1:39" ht="15.75" customHeight="1">
      <c r="A440" s="101"/>
      <c r="B440" s="67">
        <f>Parâmetros!J429</f>
        <v>22</v>
      </c>
      <c r="C440" s="5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</row>
    <row r="441" spans="1:39" ht="15.75" customHeight="1">
      <c r="A441" s="101"/>
      <c r="B441" s="67">
        <f>Parâmetros!J430</f>
        <v>14</v>
      </c>
      <c r="C441" s="5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</row>
    <row r="442" spans="1:39" ht="15.75" customHeight="1">
      <c r="A442" s="101"/>
      <c r="B442" s="67">
        <f>Parâmetros!J431</f>
        <v>20</v>
      </c>
      <c r="C442" s="5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</row>
    <row r="443" spans="1:39" ht="15.75" customHeight="1">
      <c r="A443" s="101"/>
      <c r="B443" s="67">
        <f>Parâmetros!J432</f>
        <v>18</v>
      </c>
      <c r="C443" s="5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</row>
    <row r="444" spans="1:39" ht="15.75" customHeight="1">
      <c r="A444" s="101"/>
      <c r="B444" s="67">
        <f>Parâmetros!J433</f>
        <v>14</v>
      </c>
      <c r="C444" s="5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</row>
    <row r="445" spans="1:39" ht="15.75" customHeight="1">
      <c r="A445" s="101"/>
      <c r="B445" s="67">
        <f>Parâmetros!J434</f>
        <v>13</v>
      </c>
      <c r="C445" s="5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</row>
    <row r="446" spans="1:39" ht="15.75" customHeight="1">
      <c r="A446" s="101"/>
      <c r="B446" s="67">
        <f>Parâmetros!J435</f>
        <v>12</v>
      </c>
      <c r="C446" s="5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</row>
    <row r="447" spans="1:39" ht="15.75" customHeight="1">
      <c r="A447" s="101"/>
      <c r="B447" s="67">
        <f>Parâmetros!J436</f>
        <v>12</v>
      </c>
      <c r="C447" s="5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</row>
    <row r="448" spans="1:39" ht="15.75" customHeight="1">
      <c r="A448" s="101"/>
      <c r="B448" s="67">
        <f>Parâmetros!J437</f>
        <v>15</v>
      </c>
      <c r="C448" s="5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</row>
    <row r="449" spans="1:39" ht="15.75" customHeight="1">
      <c r="A449" s="101"/>
      <c r="B449" s="67">
        <f>Parâmetros!J438</f>
        <v>13</v>
      </c>
      <c r="C449" s="5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</row>
    <row r="450" spans="1:39" ht="15.75" customHeight="1">
      <c r="A450" s="101"/>
      <c r="B450" s="67">
        <f>Parâmetros!J439</f>
        <v>11</v>
      </c>
      <c r="C450" s="5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</row>
    <row r="451" spans="1:39" ht="15.75" customHeight="1">
      <c r="A451" s="101"/>
      <c r="B451" s="67">
        <f>Parâmetros!J440</f>
        <v>18</v>
      </c>
      <c r="C451" s="5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</row>
    <row r="452" spans="1:39" ht="15.75" customHeight="1">
      <c r="A452" s="101"/>
      <c r="B452" s="67">
        <f>Parâmetros!J441</f>
        <v>6</v>
      </c>
      <c r="C452" s="5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</row>
    <row r="453" spans="1:39" ht="15.75" customHeight="1">
      <c r="A453" s="101"/>
      <c r="B453" s="67">
        <f>Parâmetros!J442</f>
        <v>7</v>
      </c>
      <c r="C453" s="5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</row>
    <row r="454" spans="1:39" ht="15.75" customHeight="1">
      <c r="A454" s="101"/>
      <c r="B454" s="67">
        <f>Parâmetros!J443</f>
        <v>16</v>
      </c>
      <c r="C454" s="5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</row>
    <row r="455" spans="1:39" ht="15.75" customHeight="1">
      <c r="A455" s="101"/>
      <c r="B455" s="67">
        <f>Parâmetros!J444</f>
        <v>21</v>
      </c>
      <c r="C455" s="5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</row>
    <row r="456" spans="1:39" ht="15.75" customHeight="1">
      <c r="A456" s="101"/>
      <c r="B456" s="67">
        <f>Parâmetros!J445</f>
        <v>12</v>
      </c>
      <c r="C456" s="5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</row>
    <row r="457" spans="1:39" ht="15.75" customHeight="1">
      <c r="A457" s="101"/>
      <c r="B457" s="67">
        <f>Parâmetros!J446</f>
        <v>13</v>
      </c>
      <c r="C457" s="5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</row>
    <row r="458" spans="1:39" ht="15.75" customHeight="1">
      <c r="A458" s="101"/>
      <c r="B458" s="67">
        <f>Parâmetros!J447</f>
        <v>11</v>
      </c>
      <c r="C458" s="5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</row>
    <row r="459" spans="1:39" ht="15.75" customHeight="1">
      <c r="A459" s="101"/>
      <c r="B459" s="67">
        <f>Parâmetros!J448</f>
        <v>11</v>
      </c>
      <c r="C459" s="5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</row>
    <row r="460" spans="1:39" ht="15.75" customHeight="1">
      <c r="A460" s="101"/>
      <c r="B460" s="67">
        <f>Parâmetros!J449</f>
        <v>19</v>
      </c>
      <c r="C460" s="5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</row>
    <row r="461" spans="1:39" ht="15.75" customHeight="1">
      <c r="A461" s="101"/>
      <c r="B461" s="67">
        <f>Parâmetros!J450</f>
        <v>19</v>
      </c>
      <c r="C461" s="5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</row>
    <row r="462" spans="1:39" ht="15.75" customHeight="1">
      <c r="A462" s="101"/>
      <c r="B462" s="67">
        <f>Parâmetros!J451</f>
        <v>23</v>
      </c>
      <c r="C462" s="5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</row>
    <row r="463" spans="1:39" ht="15.75" customHeight="1">
      <c r="A463" s="101"/>
      <c r="B463" s="67">
        <f>Parâmetros!J452</f>
        <v>24</v>
      </c>
      <c r="C463" s="5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</row>
    <row r="464" spans="1:39" ht="15.75" customHeight="1">
      <c r="A464" s="101"/>
      <c r="B464" s="67">
        <f>Parâmetros!J453</f>
        <v>32</v>
      </c>
      <c r="C464" s="5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</row>
    <row r="465" spans="1:39" ht="15.75" customHeight="1">
      <c r="A465" s="101"/>
      <c r="B465" s="67">
        <f>Parâmetros!J454</f>
        <v>39</v>
      </c>
      <c r="C465" s="5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</row>
    <row r="466" spans="1:39" ht="15.75" customHeight="1">
      <c r="A466" s="101"/>
      <c r="B466" s="67">
        <f>Parâmetros!J455</f>
        <v>32</v>
      </c>
      <c r="C466" s="5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</row>
    <row r="467" spans="1:39" ht="15.75" customHeight="1">
      <c r="A467" s="101"/>
      <c r="B467" s="67">
        <f>Parâmetros!J456</f>
        <v>36</v>
      </c>
      <c r="C467" s="5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</row>
    <row r="468" spans="1:39" ht="15.75" customHeight="1">
      <c r="A468" s="101"/>
      <c r="B468" s="67">
        <f>Parâmetros!J457</f>
        <v>41</v>
      </c>
      <c r="C468" s="5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</row>
    <row r="469" spans="1:39" ht="15.75" customHeight="1">
      <c r="A469" s="101"/>
      <c r="B469" s="67">
        <f>Parâmetros!J458</f>
        <v>53</v>
      </c>
      <c r="C469" s="5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</row>
    <row r="470" spans="1:39" ht="15.75" customHeight="1">
      <c r="A470" s="101"/>
      <c r="B470" s="67">
        <f>Parâmetros!J459</f>
        <v>31</v>
      </c>
      <c r="C470" s="5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</row>
    <row r="471" spans="1:39" ht="15.75" customHeight="1">
      <c r="A471" s="101"/>
      <c r="B471" s="67">
        <f>Parâmetros!J460</f>
        <v>35</v>
      </c>
      <c r="C471" s="5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</row>
    <row r="472" spans="1:39" ht="15.75" customHeight="1">
      <c r="A472" s="101"/>
      <c r="B472" s="67">
        <f>Parâmetros!J461</f>
        <v>35</v>
      </c>
      <c r="C472" s="5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</row>
    <row r="473" spans="1:39" ht="15.75" customHeight="1">
      <c r="A473" s="101"/>
      <c r="B473" s="67">
        <f>Parâmetros!J462</f>
        <v>50</v>
      </c>
      <c r="C473" s="5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</row>
    <row r="474" spans="1:39" ht="15.75" customHeight="1">
      <c r="A474" s="101"/>
      <c r="B474" s="67">
        <f>Parâmetros!J463</f>
        <v>44</v>
      </c>
      <c r="C474" s="5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</row>
    <row r="475" spans="1:39" ht="15.75" customHeight="1">
      <c r="A475" s="101"/>
      <c r="B475" s="67">
        <f>Parâmetros!J464</f>
        <v>40</v>
      </c>
      <c r="C475" s="5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</row>
    <row r="476" spans="1:39" ht="15.75" customHeight="1">
      <c r="A476" s="101"/>
      <c r="B476" s="67">
        <f>Parâmetros!J465</f>
        <v>48</v>
      </c>
      <c r="C476" s="5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</row>
    <row r="477" spans="1:39" ht="15.75" customHeight="1">
      <c r="A477" s="101"/>
      <c r="B477" s="67">
        <f>Parâmetros!J466</f>
        <v>46</v>
      </c>
      <c r="C477" s="5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</row>
    <row r="478" spans="1:39" ht="15.75" customHeight="1">
      <c r="A478" s="101"/>
      <c r="B478" s="67">
        <f>Parâmetros!J467</f>
        <v>86</v>
      </c>
      <c r="C478" s="5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</row>
    <row r="479" spans="1:39" ht="15.75" customHeight="1">
      <c r="A479" s="101"/>
      <c r="B479" s="67">
        <f>Parâmetros!J468</f>
        <v>28</v>
      </c>
      <c r="C479" s="5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</row>
    <row r="480" spans="1:39" ht="15.75" customHeight="1">
      <c r="A480" s="101"/>
      <c r="B480" s="67">
        <f>Parâmetros!J469</f>
        <v>9</v>
      </c>
      <c r="C480" s="5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</row>
    <row r="481" spans="1:39" ht="15.75" customHeight="1">
      <c r="A481" s="101"/>
      <c r="B481" s="67">
        <f>Parâmetros!J470</f>
        <v>14</v>
      </c>
      <c r="C481" s="5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</row>
    <row r="482" spans="1:39" ht="15.75" customHeight="1">
      <c r="A482" s="101"/>
      <c r="B482" s="67">
        <f>Parâmetros!J471</f>
        <v>14</v>
      </c>
      <c r="C482" s="5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</row>
    <row r="483" spans="1:39" ht="15.75" customHeight="1">
      <c r="A483" s="101"/>
      <c r="B483" s="67">
        <f>Parâmetros!J472</f>
        <v>10</v>
      </c>
      <c r="C483" s="5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</row>
    <row r="484" spans="1:39" ht="15.75" customHeight="1">
      <c r="A484" s="101"/>
      <c r="B484" s="67">
        <f>Parâmetros!J473</f>
        <v>15</v>
      </c>
      <c r="C484" s="5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</row>
    <row r="485" spans="1:39" ht="15.75" customHeight="1">
      <c r="A485" s="101"/>
      <c r="B485" s="67">
        <f>Parâmetros!J474</f>
        <v>15</v>
      </c>
      <c r="C485" s="5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</row>
    <row r="486" spans="1:39" ht="15.75" customHeight="1">
      <c r="A486" s="101"/>
      <c r="B486" s="67">
        <f>Parâmetros!J475</f>
        <v>10</v>
      </c>
      <c r="C486" s="5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</row>
    <row r="487" spans="1:39" ht="15.75" customHeight="1">
      <c r="A487" s="101"/>
      <c r="B487" s="67">
        <f>Parâmetros!J476</f>
        <v>12</v>
      </c>
      <c r="C487" s="5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</row>
    <row r="488" spans="1:39" ht="15.75" customHeight="1">
      <c r="A488" s="101"/>
      <c r="B488" s="67">
        <f>Parâmetros!J477</f>
        <v>16</v>
      </c>
      <c r="C488" s="5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</row>
    <row r="489" spans="1:39" ht="15.75" customHeight="1">
      <c r="A489" s="101"/>
      <c r="B489" s="67">
        <f>Parâmetros!J478</f>
        <v>16</v>
      </c>
      <c r="C489" s="5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</row>
    <row r="490" spans="1:39" ht="15.75" customHeight="1">
      <c r="A490" s="101"/>
      <c r="B490" s="67">
        <f>Parâmetros!J479</f>
        <v>13</v>
      </c>
      <c r="C490" s="5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</row>
    <row r="491" spans="1:39" ht="15.75" customHeight="1">
      <c r="A491" s="101"/>
      <c r="B491" s="67">
        <f>Parâmetros!J480</f>
        <v>14</v>
      </c>
      <c r="C491" s="5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</row>
    <row r="492" spans="1:39" ht="15.75" customHeight="1">
      <c r="A492" s="101"/>
      <c r="B492" s="67">
        <f>Parâmetros!J481</f>
        <v>16</v>
      </c>
      <c r="C492" s="5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</row>
    <row r="493" spans="1:39" ht="15.75" customHeight="1">
      <c r="A493" s="101"/>
      <c r="B493" s="67">
        <f>Parâmetros!J482</f>
        <v>21</v>
      </c>
      <c r="C493" s="5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</row>
    <row r="494" spans="1:39" ht="15.75" customHeight="1">
      <c r="A494" s="101"/>
      <c r="B494" s="67">
        <f>Parâmetros!J483</f>
        <v>28</v>
      </c>
      <c r="C494" s="5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</row>
    <row r="495" spans="1:39" ht="15.75" customHeight="1">
      <c r="A495" s="101"/>
      <c r="B495" s="67">
        <f>Parâmetros!J484</f>
        <v>49</v>
      </c>
      <c r="C495" s="5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</row>
    <row r="496" spans="1:39" ht="15.75" customHeight="1">
      <c r="A496" s="101"/>
      <c r="B496" s="67">
        <f>Parâmetros!J485</f>
        <v>44</v>
      </c>
      <c r="C496" s="5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</row>
    <row r="497" spans="1:39" ht="15.75" customHeight="1">
      <c r="A497" s="101"/>
      <c r="B497" s="67">
        <f>Parâmetros!J486</f>
        <v>9</v>
      </c>
      <c r="C497" s="5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</row>
    <row r="498" spans="1:39" ht="15.75" customHeight="1">
      <c r="A498" s="101"/>
      <c r="B498" s="67">
        <f>Parâmetros!J487</f>
        <v>7</v>
      </c>
      <c r="C498" s="5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</row>
    <row r="499" spans="1:39" ht="15.75" customHeight="1">
      <c r="A499" s="101"/>
      <c r="B499" s="67">
        <f>Parâmetros!J488</f>
        <v>11</v>
      </c>
      <c r="C499" s="5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</row>
    <row r="500" spans="1:39" ht="15.75" customHeight="1">
      <c r="A500" s="101"/>
      <c r="B500" s="67">
        <f>Parâmetros!J489</f>
        <v>9</v>
      </c>
      <c r="C500" s="5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</row>
    <row r="501" spans="1:39" ht="15.75" customHeight="1">
      <c r="A501" s="101"/>
      <c r="B501" s="67">
        <f>Parâmetros!J490</f>
        <v>6</v>
      </c>
      <c r="C501" s="5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</row>
    <row r="502" spans="1:39" ht="15.75" customHeight="1">
      <c r="A502" s="101"/>
      <c r="B502" s="67">
        <f>Parâmetros!J491</f>
        <v>5</v>
      </c>
      <c r="C502" s="5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</row>
    <row r="503" spans="1:39" ht="15.75" customHeight="1">
      <c r="A503" s="101"/>
      <c r="B503" s="67">
        <f>Parâmetros!J492</f>
        <v>8</v>
      </c>
      <c r="C503" s="5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</row>
    <row r="504" spans="1:39" ht="15.75" customHeight="1">
      <c r="A504" s="101"/>
      <c r="B504" s="67">
        <f>Parâmetros!J493</f>
        <v>13</v>
      </c>
      <c r="C504" s="5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</row>
    <row r="505" spans="1:39" ht="15.75" customHeight="1">
      <c r="A505" s="101"/>
      <c r="B505" s="67">
        <f>Parâmetros!J494</f>
        <v>123</v>
      </c>
      <c r="C505" s="5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</row>
    <row r="506" spans="1:39" ht="15.75" customHeight="1">
      <c r="A506" s="101"/>
      <c r="B506" s="67">
        <f>Parâmetros!J495</f>
        <v>12</v>
      </c>
      <c r="C506" s="5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</row>
    <row r="507" spans="1:39" ht="15.75" customHeight="1">
      <c r="A507" s="101"/>
      <c r="B507" s="67">
        <f>Parâmetros!J496</f>
        <v>10</v>
      </c>
      <c r="C507" s="5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</row>
    <row r="508" spans="1:39" ht="15.75" customHeight="1">
      <c r="A508" s="101"/>
      <c r="B508" s="67">
        <f>Parâmetros!J497</f>
        <v>15</v>
      </c>
      <c r="C508" s="5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</row>
    <row r="509" spans="1:39" ht="15.75" customHeight="1">
      <c r="A509" s="101"/>
      <c r="B509" s="67">
        <f>Parâmetros!J498</f>
        <v>16</v>
      </c>
      <c r="C509" s="5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</row>
    <row r="510" spans="1:39" ht="15.75" customHeight="1">
      <c r="A510" s="101"/>
      <c r="B510" s="67">
        <f>Parâmetros!J499</f>
        <v>13</v>
      </c>
      <c r="C510" s="5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</row>
    <row r="511" spans="1:39" ht="15.75" customHeight="1">
      <c r="A511" s="101"/>
      <c r="B511" s="67">
        <f>Parâmetros!J500</f>
        <v>18</v>
      </c>
      <c r="C511" s="5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</row>
    <row r="512" spans="1:39" ht="15.75" customHeight="1">
      <c r="A512" s="101"/>
      <c r="B512" s="67">
        <f>Parâmetros!J501</f>
        <v>20</v>
      </c>
      <c r="C512" s="5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</row>
    <row r="513" spans="1:39" ht="15.75" customHeight="1">
      <c r="A513" s="101"/>
      <c r="B513" s="67">
        <f>Parâmetros!J502</f>
        <v>18</v>
      </c>
      <c r="C513" s="5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</row>
    <row r="514" spans="1:39" ht="15.75" customHeight="1">
      <c r="A514" s="101"/>
      <c r="B514" s="67">
        <f>Parâmetros!J503</f>
        <v>37</v>
      </c>
      <c r="C514" s="5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</row>
    <row r="515" spans="1:39" ht="15.75" customHeight="1">
      <c r="A515" s="101"/>
      <c r="B515" s="67">
        <f>Parâmetros!J504</f>
        <v>48</v>
      </c>
      <c r="C515" s="5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</row>
    <row r="516" spans="1:39" ht="15.75" customHeight="1">
      <c r="A516" s="101"/>
      <c r="B516" s="67">
        <f>Parâmetros!J505</f>
        <v>27</v>
      </c>
      <c r="C516" s="5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</row>
    <row r="517" spans="1:39" ht="15.75" customHeight="1">
      <c r="A517" s="101"/>
      <c r="B517" s="67">
        <f>Parâmetros!J506</f>
        <v>22</v>
      </c>
      <c r="C517" s="5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</row>
    <row r="518" spans="1:39" ht="15.75" customHeight="1">
      <c r="A518" s="101"/>
      <c r="B518" s="67">
        <f>Parâmetros!J507</f>
        <v>21</v>
      </c>
      <c r="C518" s="5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</row>
    <row r="519" spans="1:39" ht="15.75" customHeight="1">
      <c r="A519" s="101"/>
      <c r="B519" s="67">
        <f>Parâmetros!J508</f>
        <v>30</v>
      </c>
      <c r="C519" s="5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</row>
    <row r="520" spans="1:39" ht="15.75" customHeight="1">
      <c r="A520" s="101"/>
      <c r="B520" s="67">
        <f>Parâmetros!J509</f>
        <v>21</v>
      </c>
      <c r="C520" s="5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</row>
    <row r="521" spans="1:39" ht="15.75" customHeight="1">
      <c r="A521" s="101"/>
      <c r="B521" s="67">
        <f>Parâmetros!J510</f>
        <v>21</v>
      </c>
      <c r="C521" s="5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</row>
    <row r="522" spans="1:39" ht="15.75" customHeight="1">
      <c r="A522" s="101"/>
      <c r="B522" s="67">
        <f>Parâmetros!J511</f>
        <v>22</v>
      </c>
      <c r="C522" s="5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</row>
    <row r="523" spans="1:39" ht="15.75" customHeight="1">
      <c r="A523" s="101"/>
      <c r="B523" s="67">
        <f>Parâmetros!J512</f>
        <v>23</v>
      </c>
      <c r="C523" s="5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</row>
    <row r="524" spans="1:39" ht="15.75" customHeight="1">
      <c r="A524" s="101"/>
      <c r="B524" s="67">
        <f>Parâmetros!J513</f>
        <v>29</v>
      </c>
      <c r="C524" s="5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</row>
    <row r="525" spans="1:39" ht="15.75" customHeight="1">
      <c r="A525" s="101"/>
      <c r="B525" s="67">
        <f>Parâmetros!J514</f>
        <v>36</v>
      </c>
      <c r="C525" s="5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</row>
    <row r="526" spans="1:39" ht="15.75" customHeight="1">
      <c r="A526" s="101"/>
      <c r="B526" s="67">
        <f>Parâmetros!J515</f>
        <v>26</v>
      </c>
      <c r="C526" s="5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</row>
    <row r="527" spans="1:39" ht="15.75" customHeight="1">
      <c r="A527" s="101"/>
      <c r="B527" s="67">
        <f>Parâmetros!J516</f>
        <v>24</v>
      </c>
      <c r="C527" s="5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</row>
    <row r="528" spans="1:39" ht="15.75" customHeight="1">
      <c r="A528" s="101"/>
      <c r="B528" s="67">
        <f>Parâmetros!J517</f>
        <v>22</v>
      </c>
      <c r="C528" s="5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</row>
    <row r="529" spans="1:39" ht="15.75" customHeight="1">
      <c r="A529" s="101"/>
      <c r="B529" s="67">
        <f>Parâmetros!J518</f>
        <v>23</v>
      </c>
      <c r="C529" s="5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</row>
    <row r="530" spans="1:39" ht="15.75" customHeight="1">
      <c r="A530" s="101"/>
      <c r="B530" s="67">
        <f>Parâmetros!J519</f>
        <v>19</v>
      </c>
      <c r="C530" s="5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</row>
    <row r="531" spans="1:39" ht="15.75" customHeight="1">
      <c r="A531" s="101"/>
      <c r="B531" s="67">
        <f>Parâmetros!J520</f>
        <v>18</v>
      </c>
      <c r="C531" s="5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</row>
    <row r="532" spans="1:39" ht="15.75" customHeight="1">
      <c r="A532" s="101"/>
      <c r="B532" s="67">
        <f>Parâmetros!J521</f>
        <v>22</v>
      </c>
      <c r="C532" s="5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</row>
    <row r="533" spans="1:39" ht="15.75" customHeight="1">
      <c r="A533" s="101"/>
      <c r="B533" s="67">
        <f>Parâmetros!J522</f>
        <v>17</v>
      </c>
      <c r="C533" s="5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</row>
    <row r="534" spans="1:39" ht="15.75" customHeight="1">
      <c r="A534" s="101"/>
      <c r="B534" s="67">
        <f>Parâmetros!J523</f>
        <v>20</v>
      </c>
      <c r="C534" s="5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</row>
    <row r="535" spans="1:39" ht="15.75" customHeight="1">
      <c r="A535" s="101"/>
      <c r="B535" s="67">
        <f>Parâmetros!J524</f>
        <v>27</v>
      </c>
      <c r="C535" s="5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</row>
    <row r="536" spans="1:39" ht="15.75" customHeight="1">
      <c r="A536" s="101"/>
      <c r="B536" s="67">
        <f>Parâmetros!J525</f>
        <v>26</v>
      </c>
      <c r="C536" s="5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</row>
    <row r="537" spans="1:39" ht="15.75" customHeight="1">
      <c r="A537" s="101"/>
      <c r="B537" s="67">
        <f>Parâmetros!J526</f>
        <v>22</v>
      </c>
      <c r="C537" s="5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</row>
    <row r="538" spans="1:39" ht="15.75" customHeight="1">
      <c r="A538" s="101"/>
      <c r="B538" s="67">
        <f>Parâmetros!J527</f>
        <v>23</v>
      </c>
      <c r="C538" s="5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</row>
    <row r="539" spans="1:39" ht="15.75" customHeight="1">
      <c r="A539" s="101"/>
      <c r="B539" s="67">
        <f>Parâmetros!J528</f>
        <v>21</v>
      </c>
      <c r="C539" s="5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</row>
    <row r="540" spans="1:39" ht="15.75" customHeight="1">
      <c r="A540" s="101"/>
      <c r="B540" s="67">
        <f>Parâmetros!J529</f>
        <v>21</v>
      </c>
      <c r="C540" s="5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</row>
    <row r="541" spans="1:39" ht="15.75" customHeight="1">
      <c r="A541" s="101"/>
      <c r="B541" s="67">
        <f>Parâmetros!J530</f>
        <v>23</v>
      </c>
      <c r="C541" s="5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</row>
    <row r="542" spans="1:39" ht="15.75" customHeight="1">
      <c r="A542" s="101"/>
      <c r="B542" s="67">
        <f>Parâmetros!J531</f>
        <v>27</v>
      </c>
      <c r="C542" s="5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</row>
    <row r="543" spans="1:39" ht="15.75" customHeight="1">
      <c r="A543" s="101"/>
      <c r="B543" s="67">
        <f>Parâmetros!J532</f>
        <v>20</v>
      </c>
      <c r="C543" s="5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</row>
    <row r="544" spans="1:39" ht="15.75" customHeight="1">
      <c r="A544" s="101"/>
      <c r="B544" s="67">
        <f>Parâmetros!J533</f>
        <v>18</v>
      </c>
      <c r="C544" s="5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</row>
    <row r="545" spans="1:39" ht="15.75" customHeight="1">
      <c r="A545" s="101"/>
      <c r="B545" s="67">
        <f>Parâmetros!J534</f>
        <v>18</v>
      </c>
      <c r="C545" s="5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</row>
    <row r="546" spans="1:39" ht="15.75" customHeight="1">
      <c r="A546" s="101"/>
      <c r="B546" s="67">
        <f>Parâmetros!J535</f>
        <v>27</v>
      </c>
      <c r="C546" s="5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</row>
    <row r="547" spans="1:39" ht="15.75" customHeight="1">
      <c r="A547" s="101"/>
      <c r="B547" s="67">
        <f>Parâmetros!J536</f>
        <v>25</v>
      </c>
      <c r="C547" s="5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</row>
    <row r="548" spans="1:39" ht="15.75" customHeight="1">
      <c r="A548" s="101"/>
      <c r="B548" s="67">
        <f>Parâmetros!J537</f>
        <v>25</v>
      </c>
      <c r="C548" s="5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</row>
    <row r="549" spans="1:39" ht="15.75" customHeight="1">
      <c r="A549" s="101"/>
      <c r="B549" s="67">
        <f>Parâmetros!J538</f>
        <v>16</v>
      </c>
      <c r="C549" s="5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</row>
    <row r="550" spans="1:39" ht="15.75" customHeight="1">
      <c r="A550" s="101"/>
      <c r="B550" s="67">
        <f>Parâmetros!J539</f>
        <v>0</v>
      </c>
      <c r="C550" s="5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</row>
    <row r="551" spans="1:39" ht="15.75" customHeight="1">
      <c r="A551" s="101"/>
      <c r="B551" s="67">
        <f>Parâmetros!J540</f>
        <v>13</v>
      </c>
      <c r="C551" s="5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</row>
    <row r="552" spans="1:39" ht="15.75" customHeight="1">
      <c r="A552" s="101"/>
      <c r="B552" s="67">
        <f>Parâmetros!J541</f>
        <v>11</v>
      </c>
      <c r="C552" s="5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</row>
    <row r="553" spans="1:39" ht="15.75" customHeight="1">
      <c r="A553" s="101"/>
      <c r="B553" s="67">
        <f>Parâmetros!J542</f>
        <v>16</v>
      </c>
      <c r="C553" s="5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</row>
    <row r="554" spans="1:39" ht="15.75" customHeight="1">
      <c r="A554" s="101"/>
      <c r="B554" s="67">
        <f>Parâmetros!J543</f>
        <v>15</v>
      </c>
      <c r="C554" s="5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</row>
    <row r="555" spans="1:39" ht="15.75" customHeight="1">
      <c r="A555" s="101"/>
      <c r="B555" s="67">
        <f>Parâmetros!J544</f>
        <v>9</v>
      </c>
      <c r="C555" s="5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</row>
    <row r="556" spans="1:39" ht="15.75" customHeight="1">
      <c r="A556" s="101"/>
      <c r="B556" s="67">
        <f>Parâmetros!J545</f>
        <v>13</v>
      </c>
      <c r="C556" s="5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</row>
    <row r="557" spans="1:39" ht="15.75" customHeight="1">
      <c r="A557" s="101"/>
      <c r="B557" s="67">
        <f>Parâmetros!J546</f>
        <v>11</v>
      </c>
      <c r="C557" s="5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</row>
    <row r="558" spans="1:39" ht="15.75" customHeight="1">
      <c r="A558" s="101"/>
      <c r="B558" s="67">
        <f>Parâmetros!J547</f>
        <v>20</v>
      </c>
      <c r="C558" s="5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</row>
    <row r="559" spans="1:39" ht="15.75" customHeight="1">
      <c r="A559" s="101"/>
      <c r="B559" s="67">
        <f>Parâmetros!J548</f>
        <v>11</v>
      </c>
      <c r="C559" s="5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</row>
    <row r="560" spans="1:39" ht="15.75" customHeight="1">
      <c r="A560" s="101"/>
      <c r="B560" s="67">
        <f>Parâmetros!J549</f>
        <v>13</v>
      </c>
      <c r="C560" s="5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</row>
    <row r="561" spans="1:39" ht="15.75" customHeight="1">
      <c r="A561" s="101"/>
      <c r="B561" s="67">
        <f>Parâmetros!J550</f>
        <v>11</v>
      </c>
      <c r="C561" s="5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</row>
    <row r="562" spans="1:39" ht="15.75" customHeight="1">
      <c r="A562" s="101"/>
      <c r="B562" s="67">
        <f>Parâmetros!J551</f>
        <v>13</v>
      </c>
      <c r="C562" s="5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</row>
    <row r="563" spans="1:39" ht="15.75" customHeight="1">
      <c r="A563" s="101"/>
      <c r="B563" s="67">
        <f>Parâmetros!J552</f>
        <v>8</v>
      </c>
      <c r="C563" s="5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</row>
    <row r="564" spans="1:39" ht="15.75" customHeight="1">
      <c r="A564" s="101"/>
      <c r="B564" s="67">
        <f>Parâmetros!J553</f>
        <v>16</v>
      </c>
      <c r="C564" s="5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</row>
    <row r="565" spans="1:39" ht="15.75" customHeight="1">
      <c r="A565" s="101"/>
      <c r="B565" s="67">
        <f>Parâmetros!J554</f>
        <v>14</v>
      </c>
      <c r="C565" s="5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</row>
    <row r="566" spans="1:39" ht="15.75" customHeight="1">
      <c r="A566" s="101"/>
      <c r="B566" s="67">
        <f>Parâmetros!J555</f>
        <v>17</v>
      </c>
      <c r="C566" s="5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</row>
    <row r="567" spans="1:39" ht="15.75" customHeight="1">
      <c r="A567" s="101"/>
      <c r="B567" s="67">
        <f>Parâmetros!J556</f>
        <v>10</v>
      </c>
      <c r="C567" s="5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</row>
    <row r="568" spans="1:39" ht="15.75" customHeight="1">
      <c r="A568" s="101"/>
      <c r="B568" s="67">
        <f>Parâmetros!J557</f>
        <v>10</v>
      </c>
      <c r="C568" s="5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</row>
    <row r="569" spans="1:39" ht="15.75" customHeight="1">
      <c r="A569" s="101"/>
      <c r="B569" s="67">
        <f>Parâmetros!J558</f>
        <v>10</v>
      </c>
      <c r="C569" s="5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</row>
    <row r="570" spans="1:39" ht="15.75" customHeight="1">
      <c r="A570" s="101"/>
      <c r="B570" s="67">
        <f>Parâmetros!J559</f>
        <v>7</v>
      </c>
      <c r="C570" s="5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</row>
    <row r="571" spans="1:39" ht="15.75" customHeight="1">
      <c r="A571" s="101"/>
      <c r="B571" s="67">
        <f>Parâmetros!J560</f>
        <v>6</v>
      </c>
      <c r="C571" s="5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</row>
    <row r="572" spans="1:39" ht="15.75" customHeight="1">
      <c r="A572" s="101"/>
      <c r="B572" s="67">
        <f>Parâmetros!J561</f>
        <v>6</v>
      </c>
      <c r="C572" s="5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</row>
    <row r="573" spans="1:39" ht="15.75" customHeight="1">
      <c r="A573" s="101"/>
      <c r="B573" s="67">
        <f>Parâmetros!J562</f>
        <v>14</v>
      </c>
      <c r="C573" s="5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</row>
    <row r="574" spans="1:39" ht="15.75" customHeight="1">
      <c r="A574" s="101"/>
      <c r="B574" s="67">
        <f>Parâmetros!J563</f>
        <v>20</v>
      </c>
      <c r="C574" s="5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</row>
    <row r="575" spans="1:39" ht="15.75" customHeight="1">
      <c r="A575" s="101"/>
      <c r="B575" s="67">
        <f>Parâmetros!J564</f>
        <v>20</v>
      </c>
      <c r="C575" s="5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</row>
    <row r="576" spans="1:39" ht="15.75" customHeight="1">
      <c r="A576" s="101"/>
      <c r="B576" s="67">
        <f>Parâmetros!J565</f>
        <v>10</v>
      </c>
      <c r="C576" s="5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</row>
    <row r="577" spans="1:39" ht="15.75" customHeight="1">
      <c r="A577" s="101"/>
      <c r="B577" s="67">
        <f>Parâmetros!J566</f>
        <v>17</v>
      </c>
      <c r="C577" s="5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</row>
    <row r="578" spans="1:39" ht="15.75" customHeight="1">
      <c r="A578" s="101"/>
      <c r="B578" s="67">
        <f>Parâmetros!J567</f>
        <v>16</v>
      </c>
      <c r="C578" s="5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</row>
    <row r="579" spans="1:39" ht="15.75" customHeight="1">
      <c r="A579" s="101"/>
      <c r="B579" s="67">
        <f>Parâmetros!J568</f>
        <v>20</v>
      </c>
      <c r="C579" s="5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</row>
    <row r="580" spans="1:39" ht="15.75" customHeight="1">
      <c r="A580" s="101"/>
      <c r="B580" s="67">
        <f>Parâmetros!J569</f>
        <v>16</v>
      </c>
      <c r="C580" s="5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</row>
    <row r="581" spans="1:39" ht="15.75" customHeight="1">
      <c r="A581" s="101"/>
      <c r="B581" s="67">
        <f>Parâmetros!J570</f>
        <v>9</v>
      </c>
      <c r="C581" s="5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</row>
    <row r="582" spans="1:39" ht="15.75" customHeight="1">
      <c r="A582" s="101"/>
      <c r="B582" s="67">
        <f>Parâmetros!J571</f>
        <v>18</v>
      </c>
      <c r="C582" s="5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</row>
    <row r="583" spans="1:39" ht="15.75" customHeight="1">
      <c r="A583" s="101"/>
      <c r="B583" s="67">
        <f>Parâmetros!J572</f>
        <v>26</v>
      </c>
      <c r="C583" s="5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</row>
    <row r="584" spans="1:39" ht="15.75" customHeight="1">
      <c r="A584" s="101"/>
      <c r="B584" s="67">
        <f>Parâmetros!J573</f>
        <v>23</v>
      </c>
      <c r="C584" s="5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</row>
    <row r="585" spans="1:39" ht="15.75" customHeight="1">
      <c r="A585" s="101"/>
      <c r="B585" s="67">
        <f>Parâmetros!J574</f>
        <v>41</v>
      </c>
      <c r="C585" s="5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</row>
    <row r="586" spans="1:39" ht="15.75" customHeight="1">
      <c r="A586" s="101"/>
      <c r="B586" s="67">
        <f>Parâmetros!J575</f>
        <v>38</v>
      </c>
      <c r="C586" s="5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</row>
    <row r="587" spans="1:39" ht="15.75" customHeight="1">
      <c r="A587" s="101"/>
      <c r="B587" s="67">
        <f>Parâmetros!J576</f>
        <v>52</v>
      </c>
      <c r="C587" s="5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</row>
    <row r="588" spans="1:39" ht="15.75" customHeight="1">
      <c r="A588" s="101"/>
      <c r="B588" s="67">
        <f>Parâmetros!J577</f>
        <v>51</v>
      </c>
      <c r="C588" s="5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</row>
    <row r="589" spans="1:39" ht="15.75" customHeight="1">
      <c r="A589" s="101"/>
      <c r="B589" s="67">
        <f>Parâmetros!J578</f>
        <v>61</v>
      </c>
      <c r="C589" s="5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</row>
    <row r="590" spans="1:39" ht="15.75" customHeight="1">
      <c r="A590" s="101"/>
      <c r="B590" s="67">
        <f>Parâmetros!J579</f>
        <v>41</v>
      </c>
      <c r="C590" s="5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</row>
    <row r="591" spans="1:39" ht="15.75" customHeight="1">
      <c r="A591" s="101"/>
      <c r="B591" s="67">
        <f>Parâmetros!J580</f>
        <v>46</v>
      </c>
      <c r="C591" s="5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</row>
    <row r="592" spans="1:39" ht="15.75" customHeight="1">
      <c r="A592" s="101"/>
      <c r="B592" s="67">
        <f>Parâmetros!J581</f>
        <v>39</v>
      </c>
      <c r="C592" s="5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</row>
    <row r="593" spans="1:39" ht="15.75" customHeight="1">
      <c r="A593" s="101"/>
      <c r="B593" s="67">
        <f>Parâmetros!J582</f>
        <v>42</v>
      </c>
      <c r="C593" s="5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</row>
    <row r="594" spans="1:39" ht="15.75" customHeight="1">
      <c r="A594" s="101"/>
      <c r="B594" s="67">
        <f>Parâmetros!J583</f>
        <v>50</v>
      </c>
      <c r="C594" s="5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</row>
    <row r="595" spans="1:39" ht="15.75" customHeight="1">
      <c r="A595" s="101"/>
      <c r="B595" s="67">
        <f>Parâmetros!J584</f>
        <v>44</v>
      </c>
      <c r="C595" s="5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</row>
    <row r="596" spans="1:39" ht="15.75" customHeight="1">
      <c r="A596" s="101"/>
      <c r="B596" s="67">
        <f>Parâmetros!J585</f>
        <v>19</v>
      </c>
      <c r="C596" s="5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</row>
    <row r="597" spans="1:39" ht="15.75" customHeight="1">
      <c r="A597" s="101"/>
      <c r="B597" s="67">
        <f>Parâmetros!J586</f>
        <v>11</v>
      </c>
      <c r="C597" s="5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</row>
    <row r="598" spans="1:39" ht="15.75" customHeight="1">
      <c r="A598" s="101"/>
      <c r="B598" s="67">
        <f>Parâmetros!J587</f>
        <v>11</v>
      </c>
      <c r="C598" s="5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</row>
    <row r="599" spans="1:39" ht="15.75" customHeight="1">
      <c r="A599" s="101"/>
      <c r="B599" s="67">
        <f>Parâmetros!J588</f>
        <v>0</v>
      </c>
      <c r="C599" s="5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</row>
    <row r="600" spans="1:39" ht="15.75" customHeight="1">
      <c r="A600" s="101"/>
      <c r="B600" s="67">
        <f>Parâmetros!J589</f>
        <v>0</v>
      </c>
      <c r="C600" s="5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</row>
    <row r="601" spans="1:39" ht="15.75" customHeight="1">
      <c r="A601" s="101"/>
      <c r="B601" s="67">
        <f>Parâmetros!J590</f>
        <v>6</v>
      </c>
      <c r="C601" s="5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</row>
    <row r="602" spans="1:39" ht="15.75" customHeight="1">
      <c r="A602" s="101"/>
      <c r="B602" s="67">
        <f>Parâmetros!J591</f>
        <v>1</v>
      </c>
      <c r="C602" s="5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</row>
    <row r="603" spans="1:39" ht="15.75" customHeight="1">
      <c r="A603" s="101"/>
      <c r="B603" s="67">
        <f>Parâmetros!J592</f>
        <v>0</v>
      </c>
      <c r="C603" s="5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</row>
    <row r="604" spans="1:39" ht="15.75" customHeight="1">
      <c r="A604" s="101"/>
      <c r="B604" s="67">
        <f>Parâmetros!J593</f>
        <v>0</v>
      </c>
      <c r="C604" s="5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</row>
    <row r="605" spans="1:39" ht="15.75" customHeight="1">
      <c r="A605" s="101"/>
      <c r="B605" s="67">
        <f>Parâmetros!J594</f>
        <v>0</v>
      </c>
      <c r="C605" s="5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</row>
    <row r="606" spans="1:39" ht="15.75" customHeight="1">
      <c r="A606" s="101"/>
      <c r="B606" s="67">
        <f>Parâmetros!J595</f>
        <v>0</v>
      </c>
      <c r="C606" s="5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</row>
    <row r="607" spans="1:39" ht="15.75" customHeight="1">
      <c r="A607" s="101"/>
      <c r="B607" s="67">
        <f>Parâmetros!J596</f>
        <v>9</v>
      </c>
      <c r="C607" s="5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</row>
    <row r="608" spans="1:39" ht="15.75" customHeight="1">
      <c r="A608" s="101"/>
      <c r="B608" s="67">
        <f>Parâmetros!J597</f>
        <v>12</v>
      </c>
      <c r="C608" s="5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</row>
    <row r="609" spans="1:39" ht="15.75" customHeight="1">
      <c r="A609" s="101"/>
      <c r="B609" s="67">
        <f>Parâmetros!J598</f>
        <v>19</v>
      </c>
      <c r="C609" s="5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</row>
    <row r="610" spans="1:39" ht="15.75" customHeight="1">
      <c r="A610" s="101"/>
      <c r="B610" s="67">
        <f>Parâmetros!J599</f>
        <v>50</v>
      </c>
      <c r="C610" s="5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</row>
    <row r="611" spans="1:39" ht="15.75" customHeight="1">
      <c r="A611" s="101"/>
      <c r="B611" s="67">
        <f>Parâmetros!J600</f>
        <v>45</v>
      </c>
      <c r="C611" s="5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</row>
    <row r="612" spans="1:39" ht="15.75" customHeight="1">
      <c r="A612" s="101"/>
      <c r="B612" s="67">
        <f>Parâmetros!J601</f>
        <v>32</v>
      </c>
      <c r="C612" s="5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</row>
    <row r="613" spans="1:39" ht="15.75" customHeight="1">
      <c r="A613" s="101"/>
      <c r="B613" s="67">
        <f>Parâmetros!J602</f>
        <v>33</v>
      </c>
      <c r="C613" s="5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</row>
    <row r="614" spans="1:39" ht="15.75" customHeight="1">
      <c r="A614" s="101"/>
      <c r="B614" s="67">
        <f>Parâmetros!J603</f>
        <v>23</v>
      </c>
      <c r="C614" s="5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</row>
    <row r="615" spans="1:39" ht="15.75" customHeight="1">
      <c r="A615" s="101"/>
      <c r="B615" s="67">
        <f>Parâmetros!J604</f>
        <v>19</v>
      </c>
      <c r="C615" s="5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</row>
    <row r="616" spans="1:39" ht="15.75" customHeight="1">
      <c r="A616" s="101"/>
      <c r="B616" s="67">
        <f>Parâmetros!J605</f>
        <v>23</v>
      </c>
      <c r="C616" s="5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</row>
    <row r="617" spans="1:39" ht="15.75" customHeight="1">
      <c r="A617" s="101"/>
      <c r="B617" s="67">
        <f>Parâmetros!J606</f>
        <v>13</v>
      </c>
      <c r="C617" s="5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</row>
    <row r="618" spans="1:39" ht="15.75" customHeight="1">
      <c r="A618" s="101"/>
      <c r="B618" s="67">
        <f>Parâmetros!J607</f>
        <v>20</v>
      </c>
      <c r="C618" s="5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</row>
    <row r="619" spans="1:39" ht="15.75" customHeight="1">
      <c r="A619" s="101"/>
      <c r="B619" s="67">
        <f>Parâmetros!J608</f>
        <v>18</v>
      </c>
      <c r="C619" s="5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</row>
    <row r="620" spans="1:39" ht="15.75" customHeight="1">
      <c r="A620" s="101"/>
      <c r="B620" s="67">
        <f>Parâmetros!J609</f>
        <v>37</v>
      </c>
      <c r="C620" s="5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</row>
    <row r="621" spans="1:39" ht="15.75" customHeight="1">
      <c r="A621" s="101"/>
      <c r="B621" s="67">
        <f>Parâmetros!J610</f>
        <v>0</v>
      </c>
      <c r="C621" s="5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</row>
    <row r="622" spans="1:39" ht="15.75" customHeight="1">
      <c r="A622" s="101"/>
      <c r="B622" s="67">
        <f>Parâmetros!J611</f>
        <v>24</v>
      </c>
      <c r="C622" s="5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</row>
    <row r="623" spans="1:39" ht="15.75" customHeight="1">
      <c r="A623" s="101"/>
      <c r="B623" s="67">
        <f>Parâmetros!J612</f>
        <v>12</v>
      </c>
      <c r="C623" s="5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</row>
    <row r="624" spans="1:39" ht="15.75" customHeight="1">
      <c r="A624" s="101"/>
      <c r="B624" s="67">
        <f>Parâmetros!J613</f>
        <v>9</v>
      </c>
      <c r="C624" s="5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</row>
    <row r="625" spans="1:39" ht="15.75" customHeight="1">
      <c r="A625" s="101"/>
      <c r="B625" s="67">
        <f>Parâmetros!J614</f>
        <v>7</v>
      </c>
      <c r="C625" s="5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</row>
    <row r="626" spans="1:39" ht="15.75" customHeight="1">
      <c r="A626" s="101"/>
      <c r="B626" s="67">
        <f>Parâmetros!J615</f>
        <v>8</v>
      </c>
      <c r="C626" s="5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</row>
    <row r="627" spans="1:39" ht="15.75" customHeight="1">
      <c r="A627" s="101"/>
      <c r="B627" s="67">
        <f>Parâmetros!J616</f>
        <v>9</v>
      </c>
      <c r="C627" s="5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</row>
    <row r="628" spans="1:39" ht="15.75" customHeight="1">
      <c r="A628" s="101"/>
      <c r="B628" s="67">
        <f>Parâmetros!J617</f>
        <v>7</v>
      </c>
      <c r="C628" s="5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</row>
    <row r="629" spans="1:39" ht="15.75" customHeight="1">
      <c r="A629" s="101"/>
      <c r="B629" s="67">
        <f>Parâmetros!J618</f>
        <v>5</v>
      </c>
      <c r="C629" s="5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</row>
    <row r="630" spans="1:39" ht="15.75" customHeight="1">
      <c r="A630" s="101"/>
      <c r="B630" s="67">
        <f>Parâmetros!J619</f>
        <v>5</v>
      </c>
      <c r="C630" s="5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</row>
    <row r="631" spans="1:39" ht="15.75" customHeight="1">
      <c r="A631" s="101"/>
      <c r="B631" s="67">
        <f>Parâmetros!J620</f>
        <v>7</v>
      </c>
      <c r="C631" s="5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</row>
    <row r="632" spans="1:39" ht="15.75" customHeight="1">
      <c r="A632" s="101"/>
      <c r="B632" s="67">
        <f>Parâmetros!J621</f>
        <v>10</v>
      </c>
      <c r="C632" s="5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</row>
    <row r="633" spans="1:39" ht="15.75" customHeight="1">
      <c r="A633" s="101"/>
      <c r="B633" s="67">
        <f>Parâmetros!J622</f>
        <v>8</v>
      </c>
      <c r="C633" s="5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</row>
    <row r="634" spans="1:39" ht="15.75" customHeight="1">
      <c r="A634" s="101"/>
      <c r="B634" s="67">
        <f>Parâmetros!J623</f>
        <v>15</v>
      </c>
      <c r="C634" s="5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</row>
    <row r="635" spans="1:39" ht="15.75" customHeight="1">
      <c r="A635" s="101"/>
      <c r="B635" s="67">
        <f>Parâmetros!J624</f>
        <v>16</v>
      </c>
      <c r="C635" s="5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</row>
    <row r="636" spans="1:39" ht="15.75" customHeight="1">
      <c r="A636" s="101"/>
      <c r="B636" s="67">
        <f>Parâmetros!J625</f>
        <v>9</v>
      </c>
      <c r="C636" s="5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</row>
    <row r="637" spans="1:39" ht="15.75" customHeight="1">
      <c r="A637" s="101"/>
      <c r="B637" s="67">
        <f>Parâmetros!J626</f>
        <v>10</v>
      </c>
      <c r="C637" s="5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</row>
    <row r="638" spans="1:39" ht="15.75" customHeight="1">
      <c r="A638" s="101"/>
      <c r="B638" s="67">
        <f>Parâmetros!J627</f>
        <v>11</v>
      </c>
      <c r="C638" s="5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</row>
    <row r="639" spans="1:39" ht="15.75" customHeight="1">
      <c r="A639" s="101"/>
      <c r="B639" s="67">
        <f>Parâmetros!J628</f>
        <v>6</v>
      </c>
      <c r="C639" s="5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</row>
    <row r="640" spans="1:39" ht="15.75" customHeight="1">
      <c r="A640" s="101"/>
      <c r="B640" s="67">
        <f>Parâmetros!J629</f>
        <v>4</v>
      </c>
      <c r="C640" s="5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</row>
    <row r="641" spans="1:39" ht="15.75" customHeight="1">
      <c r="A641" s="101"/>
      <c r="B641" s="67">
        <f>Parâmetros!J630</f>
        <v>6</v>
      </c>
      <c r="C641" s="5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</row>
    <row r="642" spans="1:39" ht="15.75" customHeight="1">
      <c r="A642" s="101"/>
      <c r="B642" s="67">
        <f>Parâmetros!J631</f>
        <v>17</v>
      </c>
      <c r="C642" s="5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</row>
    <row r="643" spans="1:39" ht="15.75" customHeight="1">
      <c r="A643" s="101"/>
      <c r="B643" s="67">
        <f>Parâmetros!J632</f>
        <v>19</v>
      </c>
      <c r="C643" s="5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</row>
    <row r="644" spans="1:39" ht="15.75" customHeight="1">
      <c r="A644" s="101"/>
      <c r="B644" s="67">
        <f>Parâmetros!J633</f>
        <v>15</v>
      </c>
      <c r="C644" s="5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</row>
    <row r="645" spans="1:39" ht="15.75" customHeight="1">
      <c r="A645" s="101"/>
      <c r="B645" s="67">
        <f>Parâmetros!J634</f>
        <v>19</v>
      </c>
      <c r="C645" s="5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</row>
    <row r="646" spans="1:39" ht="15.75" customHeight="1">
      <c r="A646" s="101"/>
      <c r="B646" s="67">
        <f>Parâmetros!J635</f>
        <v>17</v>
      </c>
      <c r="C646" s="5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</row>
    <row r="647" spans="1:39" ht="15.75" customHeight="1">
      <c r="A647" s="101"/>
      <c r="B647" s="67">
        <f>Parâmetros!J636</f>
        <v>4</v>
      </c>
      <c r="C647" s="5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</row>
    <row r="648" spans="1:39" ht="15.75" customHeight="1">
      <c r="A648" s="101"/>
      <c r="B648" s="67">
        <f>Parâmetros!J637</f>
        <v>15</v>
      </c>
      <c r="C648" s="5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</row>
    <row r="649" spans="1:39" ht="15.75" customHeight="1">
      <c r="A649" s="101"/>
      <c r="B649" s="67">
        <f>Parâmetros!J638</f>
        <v>8</v>
      </c>
      <c r="C649" s="5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</row>
    <row r="650" spans="1:39" ht="15.75" customHeight="1">
      <c r="A650" s="101"/>
      <c r="B650" s="67">
        <f>Parâmetros!J639</f>
        <v>8</v>
      </c>
      <c r="C650" s="5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</row>
    <row r="651" spans="1:39" ht="15.75" customHeight="1">
      <c r="A651" s="101"/>
      <c r="B651" s="67">
        <f>Parâmetros!J640</f>
        <v>9</v>
      </c>
      <c r="C651" s="5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</row>
    <row r="652" spans="1:39" ht="15.75" customHeight="1">
      <c r="A652" s="101"/>
      <c r="B652" s="67">
        <f>Parâmetros!J641</f>
        <v>9</v>
      </c>
      <c r="C652" s="5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</row>
    <row r="653" spans="1:39" ht="15.75" customHeight="1">
      <c r="A653" s="101"/>
      <c r="B653" s="67">
        <f>Parâmetros!J642</f>
        <v>11</v>
      </c>
      <c r="C653" s="5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</row>
    <row r="654" spans="1:39" ht="15.75" customHeight="1">
      <c r="A654" s="101"/>
      <c r="B654" s="67">
        <f>Parâmetros!J643</f>
        <v>7</v>
      </c>
      <c r="C654" s="5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</row>
    <row r="655" spans="1:39" ht="15.75" customHeight="1">
      <c r="A655" s="101"/>
      <c r="B655" s="67">
        <f>Parâmetros!J644</f>
        <v>7</v>
      </c>
      <c r="C655" s="5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</row>
    <row r="656" spans="1:39" ht="15.75" customHeight="1">
      <c r="A656" s="101"/>
      <c r="B656" s="67">
        <f>Parâmetros!J645</f>
        <v>12</v>
      </c>
      <c r="C656" s="5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</row>
    <row r="657" spans="1:39" ht="15.75" customHeight="1">
      <c r="A657" s="101"/>
      <c r="B657" s="67">
        <f>Parâmetros!J646</f>
        <v>11</v>
      </c>
      <c r="C657" s="5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</row>
    <row r="658" spans="1:39" ht="15.75" customHeight="1">
      <c r="A658" s="101"/>
      <c r="B658" s="67">
        <f>Parâmetros!J647</f>
        <v>10</v>
      </c>
      <c r="C658" s="5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</row>
    <row r="659" spans="1:39" ht="15.75" customHeight="1">
      <c r="A659" s="101"/>
      <c r="B659" s="67">
        <f>Parâmetros!J648</f>
        <v>9</v>
      </c>
      <c r="C659" s="5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</row>
    <row r="660" spans="1:39" ht="15.75" customHeight="1">
      <c r="A660" s="101"/>
      <c r="B660" s="67">
        <f>Parâmetros!J649</f>
        <v>27</v>
      </c>
      <c r="C660" s="5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</row>
    <row r="661" spans="1:39" ht="15.75" customHeight="1">
      <c r="A661" s="101"/>
      <c r="B661" s="67">
        <f>Parâmetros!J650</f>
        <v>44</v>
      </c>
      <c r="C661" s="5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</row>
    <row r="662" spans="1:39" ht="15.75" customHeight="1">
      <c r="A662" s="101"/>
      <c r="B662" s="67">
        <f>Parâmetros!J651</f>
        <v>29</v>
      </c>
      <c r="C662" s="5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</row>
    <row r="663" spans="1:39" ht="15.75" customHeight="1">
      <c r="A663" s="101"/>
      <c r="B663" s="67">
        <f>Parâmetros!J652</f>
        <v>19</v>
      </c>
      <c r="C663" s="5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</row>
    <row r="664" spans="1:39" ht="15.75" customHeight="1">
      <c r="A664" s="101"/>
      <c r="B664" s="67">
        <f>Parâmetros!J653</f>
        <v>14</v>
      </c>
      <c r="C664" s="5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</row>
    <row r="665" spans="1:39" ht="15.75" customHeight="1">
      <c r="A665" s="101"/>
      <c r="B665" s="67">
        <f>Parâmetros!J654</f>
        <v>25</v>
      </c>
      <c r="C665" s="5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</row>
    <row r="666" spans="1:39" ht="15.75" customHeight="1">
      <c r="A666" s="101"/>
      <c r="B666" s="67">
        <f>Parâmetros!J655</f>
        <v>30</v>
      </c>
      <c r="C666" s="5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</row>
    <row r="667" spans="1:39" ht="15.75" customHeight="1">
      <c r="A667" s="101"/>
      <c r="B667" s="67">
        <f>Parâmetros!J656</f>
        <v>21</v>
      </c>
      <c r="C667" s="5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</row>
    <row r="668" spans="1:39" ht="15.75" customHeight="1">
      <c r="A668" s="101"/>
      <c r="B668" s="67">
        <f>Parâmetros!J657</f>
        <v>27</v>
      </c>
      <c r="C668" s="5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</row>
    <row r="669" spans="1:39" ht="15.75" customHeight="1">
      <c r="A669" s="101"/>
      <c r="B669" s="67">
        <f>Parâmetros!J658</f>
        <v>14</v>
      </c>
      <c r="C669" s="5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</row>
    <row r="670" spans="1:39" ht="15.75" customHeight="1">
      <c r="A670" s="101"/>
      <c r="B670" s="67">
        <f>Parâmetros!J659</f>
        <v>9</v>
      </c>
      <c r="C670" s="5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</row>
    <row r="671" spans="1:39" ht="15.75" customHeight="1">
      <c r="A671" s="101"/>
      <c r="B671" s="67">
        <f>Parâmetros!J660</f>
        <v>0</v>
      </c>
      <c r="C671" s="5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</row>
    <row r="672" spans="1:39" ht="15.75" customHeight="1">
      <c r="A672" s="101"/>
      <c r="B672" s="67">
        <f>Parâmetros!J661</f>
        <v>0</v>
      </c>
      <c r="C672" s="5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</row>
    <row r="673" spans="1:39" ht="15.75" customHeight="1">
      <c r="A673" s="101"/>
      <c r="B673" s="67">
        <f>Parâmetros!J662</f>
        <v>0</v>
      </c>
      <c r="C673" s="5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</row>
    <row r="674" spans="1:39" ht="15.75" customHeight="1">
      <c r="A674" s="101"/>
      <c r="B674" s="67">
        <f>Parâmetros!J663</f>
        <v>0</v>
      </c>
      <c r="C674" s="5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</row>
    <row r="675" spans="1:39" ht="15.75" customHeight="1">
      <c r="A675" s="101"/>
      <c r="B675" s="67">
        <f>Parâmetros!J664</f>
        <v>0</v>
      </c>
      <c r="C675" s="5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</row>
    <row r="676" spans="1:39" ht="15.75" customHeight="1">
      <c r="A676" s="101"/>
      <c r="B676" s="67">
        <f>Parâmetros!J665</f>
        <v>0</v>
      </c>
      <c r="C676" s="5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</row>
    <row r="677" spans="1:39" ht="15.75" customHeight="1">
      <c r="A677" s="101"/>
      <c r="B677" s="67">
        <f>Parâmetros!J666</f>
        <v>0</v>
      </c>
      <c r="C677" s="5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</row>
    <row r="678" spans="1:39" ht="15.75" customHeight="1">
      <c r="A678" s="101"/>
      <c r="B678" s="67">
        <f>Parâmetros!J667</f>
        <v>1</v>
      </c>
      <c r="C678" s="5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</row>
    <row r="679" spans="1:39" ht="15.75" customHeight="1">
      <c r="A679" s="101"/>
      <c r="B679" s="67">
        <f>Parâmetros!J668</f>
        <v>1</v>
      </c>
      <c r="C679" s="5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</row>
    <row r="680" spans="1:39" ht="15.75" customHeight="1">
      <c r="A680" s="101"/>
      <c r="B680" s="67">
        <f>Parâmetros!J669</f>
        <v>3</v>
      </c>
      <c r="C680" s="5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</row>
    <row r="681" spans="1:39" ht="15.75" customHeight="1">
      <c r="A681" s="101"/>
      <c r="B681" s="67">
        <f>Parâmetros!J670</f>
        <v>7</v>
      </c>
      <c r="C681" s="5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</row>
    <row r="682" spans="1:39" ht="15.75" customHeight="1">
      <c r="A682" s="101"/>
      <c r="B682" s="67">
        <f>Parâmetros!J671</f>
        <v>4</v>
      </c>
      <c r="C682" s="5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</row>
    <row r="683" spans="1:39" ht="15.75" customHeight="1">
      <c r="A683" s="101"/>
      <c r="B683" s="67">
        <f>Parâmetros!J672</f>
        <v>3</v>
      </c>
      <c r="C683" s="5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</row>
    <row r="684" spans="1:39" ht="15.75" customHeight="1">
      <c r="A684" s="101"/>
      <c r="B684" s="67">
        <f>Parâmetros!J673</f>
        <v>3</v>
      </c>
      <c r="C684" s="5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</row>
    <row r="685" spans="1:39" ht="15.75" customHeight="1">
      <c r="A685" s="101"/>
      <c r="B685" s="67">
        <f>Parâmetros!J674</f>
        <v>5</v>
      </c>
      <c r="C685" s="5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</row>
    <row r="686" spans="1:39" ht="15.75" customHeight="1">
      <c r="A686" s="101"/>
      <c r="B686" s="67">
        <f>Parâmetros!J675</f>
        <v>3</v>
      </c>
      <c r="C686" s="5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</row>
    <row r="687" spans="1:39" ht="15.75" customHeight="1">
      <c r="A687" s="101"/>
      <c r="B687" s="67">
        <f>Parâmetros!J676</f>
        <v>0</v>
      </c>
      <c r="C687" s="5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</row>
    <row r="688" spans="1:39" ht="15.75" customHeight="1">
      <c r="A688" s="101"/>
      <c r="B688" s="67">
        <f>Parâmetros!J677</f>
        <v>0</v>
      </c>
      <c r="C688" s="5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</row>
    <row r="689" spans="1:39" ht="15.75" customHeight="1">
      <c r="A689" s="101"/>
      <c r="B689" s="67">
        <f>Parâmetros!J678</f>
        <v>0</v>
      </c>
      <c r="C689" s="5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</row>
    <row r="690" spans="1:39" ht="15.75" customHeight="1">
      <c r="A690" s="101"/>
      <c r="B690" s="67">
        <f>Parâmetros!J679</f>
        <v>0</v>
      </c>
      <c r="C690" s="5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</row>
    <row r="691" spans="1:39" ht="15.75" customHeight="1">
      <c r="A691" s="101"/>
      <c r="B691" s="67">
        <f>Parâmetros!J680</f>
        <v>0</v>
      </c>
      <c r="C691" s="5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</row>
    <row r="692" spans="1:39" ht="15.75" customHeight="1">
      <c r="A692" s="101"/>
      <c r="B692" s="67">
        <f>Parâmetros!J681</f>
        <v>3</v>
      </c>
      <c r="C692" s="5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</row>
    <row r="693" spans="1:39" ht="15.75" customHeight="1">
      <c r="A693" s="101"/>
      <c r="B693" s="67">
        <f>Parâmetros!J682</f>
        <v>0</v>
      </c>
      <c r="C693" s="5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</row>
    <row r="694" spans="1:39" ht="15.75" customHeight="1">
      <c r="A694" s="101"/>
      <c r="B694" s="67">
        <f>Parâmetros!J683</f>
        <v>0</v>
      </c>
      <c r="C694" s="5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</row>
    <row r="695" spans="1:39" ht="15.75" customHeight="1">
      <c r="A695" s="101"/>
      <c r="B695" s="67">
        <f>Parâmetros!J684</f>
        <v>0</v>
      </c>
      <c r="C695" s="5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</row>
    <row r="696" spans="1:39" ht="15.75" customHeight="1">
      <c r="A696" s="101"/>
      <c r="B696" s="67">
        <f>Parâmetros!J685</f>
        <v>0</v>
      </c>
      <c r="C696" s="5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</row>
    <row r="697" spans="1:39" ht="15.75" customHeight="1">
      <c r="A697" s="101"/>
      <c r="B697" s="67">
        <f>Parâmetros!J686</f>
        <v>0</v>
      </c>
      <c r="C697" s="5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</row>
    <row r="698" spans="1:39" ht="15.75" customHeight="1">
      <c r="A698" s="101"/>
      <c r="B698" s="67">
        <f>Parâmetros!J687</f>
        <v>0</v>
      </c>
      <c r="C698" s="5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</row>
    <row r="699" spans="1:39" ht="15.75" customHeight="1">
      <c r="A699" s="101"/>
      <c r="B699" s="67">
        <f>Parâmetros!J688</f>
        <v>0</v>
      </c>
      <c r="C699" s="5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</row>
    <row r="700" spans="1:39" ht="15.75" customHeight="1">
      <c r="A700" s="101"/>
      <c r="B700" s="67">
        <f>Parâmetros!J689</f>
        <v>0</v>
      </c>
      <c r="C700" s="5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</row>
    <row r="701" spans="1:39" ht="15.75" customHeight="1">
      <c r="A701" s="101"/>
      <c r="B701" s="67">
        <f>Parâmetros!J690</f>
        <v>0</v>
      </c>
      <c r="C701" s="5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</row>
    <row r="702" spans="1:39" ht="15.75" customHeight="1">
      <c r="A702" s="101"/>
      <c r="B702" s="67">
        <f>Parâmetros!J691</f>
        <v>0</v>
      </c>
      <c r="C702" s="5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</row>
    <row r="703" spans="1:39" ht="15.75" customHeight="1">
      <c r="A703" s="101"/>
      <c r="B703" s="67">
        <f>Parâmetros!J692</f>
        <v>0</v>
      </c>
      <c r="C703" s="5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</row>
    <row r="704" spans="1:39" ht="15.75" customHeight="1">
      <c r="A704" s="101"/>
      <c r="B704" s="67">
        <f>Parâmetros!J693</f>
        <v>0</v>
      </c>
      <c r="C704" s="5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</row>
    <row r="705" spans="1:39" ht="15.75" customHeight="1">
      <c r="A705" s="101"/>
      <c r="B705" s="67">
        <f>Parâmetros!J694</f>
        <v>0</v>
      </c>
      <c r="C705" s="5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</row>
    <row r="706" spans="1:39" ht="15.75" customHeight="1">
      <c r="A706" s="101"/>
      <c r="B706" s="67">
        <f>Parâmetros!J695</f>
        <v>0</v>
      </c>
      <c r="C706" s="5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</row>
    <row r="707" spans="1:39" ht="15.75" customHeight="1">
      <c r="A707" s="101"/>
      <c r="B707" s="67">
        <f>Parâmetros!J696</f>
        <v>0</v>
      </c>
      <c r="C707" s="5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</row>
    <row r="708" spans="1:39" ht="15.75" customHeight="1">
      <c r="A708" s="101"/>
      <c r="B708" s="67">
        <f>Parâmetros!J697</f>
        <v>0</v>
      </c>
      <c r="C708" s="5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</row>
    <row r="709" spans="1:39" ht="15.75" customHeight="1">
      <c r="A709" s="101"/>
      <c r="B709" s="67">
        <f>Parâmetros!J698</f>
        <v>0</v>
      </c>
      <c r="C709" s="5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</row>
    <row r="710" spans="1:39" ht="15.75" customHeight="1">
      <c r="A710" s="101"/>
      <c r="B710" s="67">
        <f>Parâmetros!J699</f>
        <v>0</v>
      </c>
      <c r="C710" s="5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</row>
    <row r="711" spans="1:39" ht="15.75" customHeight="1">
      <c r="A711" s="101"/>
      <c r="B711" s="67">
        <f>Parâmetros!J700</f>
        <v>0</v>
      </c>
      <c r="C711" s="5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</row>
    <row r="712" spans="1:39" ht="15.75" customHeight="1">
      <c r="A712" s="101"/>
      <c r="B712" s="67">
        <f>Parâmetros!J701</f>
        <v>0</v>
      </c>
      <c r="C712" s="5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</row>
    <row r="713" spans="1:39" ht="15.75" customHeight="1">
      <c r="A713" s="101"/>
      <c r="B713" s="67">
        <f>Parâmetros!J702</f>
        <v>0</v>
      </c>
      <c r="C713" s="5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</row>
    <row r="714" spans="1:39" ht="15.75" customHeight="1">
      <c r="A714" s="101"/>
      <c r="B714" s="67">
        <f>Parâmetros!J703</f>
        <v>0</v>
      </c>
      <c r="C714" s="5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</row>
    <row r="715" spans="1:39" ht="15.75" customHeight="1">
      <c r="A715" s="101"/>
      <c r="B715" s="67">
        <f>Parâmetros!J704</f>
        <v>0</v>
      </c>
      <c r="C715" s="5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</row>
    <row r="716" spans="1:39" ht="15.75" customHeight="1">
      <c r="A716" s="101"/>
      <c r="B716" s="67">
        <f>Parâmetros!J705</f>
        <v>0</v>
      </c>
      <c r="C716" s="5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</row>
    <row r="717" spans="1:39" ht="15.75" customHeight="1">
      <c r="A717" s="101"/>
      <c r="B717" s="67">
        <f>Parâmetros!J706</f>
        <v>0</v>
      </c>
      <c r="C717" s="5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</row>
    <row r="718" spans="1:39" ht="15.75" customHeight="1">
      <c r="A718" s="101"/>
      <c r="B718" s="67">
        <f>Parâmetros!J707</f>
        <v>0</v>
      </c>
      <c r="C718" s="5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</row>
    <row r="719" spans="1:39" ht="15.75" customHeight="1">
      <c r="A719" s="101"/>
      <c r="B719" s="67">
        <f>Parâmetros!J708</f>
        <v>0</v>
      </c>
      <c r="C719" s="5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</row>
    <row r="720" spans="1:39" ht="15.75" customHeight="1">
      <c r="A720" s="101"/>
      <c r="B720" s="67">
        <f>Parâmetros!J709</f>
        <v>0</v>
      </c>
      <c r="C720" s="5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</row>
    <row r="721" spans="1:39" ht="15.75" customHeight="1">
      <c r="A721" s="101"/>
      <c r="B721" s="67">
        <f>Parâmetros!J710</f>
        <v>0</v>
      </c>
      <c r="C721" s="5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</row>
    <row r="722" spans="1:39" ht="15.75" customHeight="1">
      <c r="A722" s="101"/>
      <c r="B722" s="67">
        <f>Parâmetros!J711</f>
        <v>0</v>
      </c>
      <c r="C722" s="5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</row>
    <row r="723" spans="1:39" ht="15.75" customHeight="1">
      <c r="A723" s="101"/>
      <c r="B723" s="67">
        <f>Parâmetros!J712</f>
        <v>0</v>
      </c>
      <c r="C723" s="5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</row>
    <row r="724" spans="1:39" ht="15.75" customHeight="1">
      <c r="A724" s="101"/>
      <c r="B724" s="67">
        <f>Parâmetros!J713</f>
        <v>0</v>
      </c>
      <c r="C724" s="5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</row>
    <row r="725" spans="1:39" ht="15.75" customHeight="1">
      <c r="A725" s="101"/>
      <c r="B725" s="67">
        <f>Parâmetros!J714</f>
        <v>0</v>
      </c>
      <c r="C725" s="5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</row>
    <row r="726" spans="1:39" ht="15.75" customHeight="1">
      <c r="A726" s="101"/>
      <c r="B726" s="67">
        <f>Parâmetros!J715</f>
        <v>0</v>
      </c>
      <c r="C726" s="5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</row>
    <row r="727" spans="1:39" ht="15.75" customHeight="1">
      <c r="A727" s="101"/>
      <c r="B727" s="67">
        <f>Parâmetros!J716</f>
        <v>0</v>
      </c>
      <c r="C727" s="5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</row>
    <row r="728" spans="1:39" ht="15.75" customHeight="1">
      <c r="A728" s="101"/>
      <c r="B728" s="67">
        <f>Parâmetros!J717</f>
        <v>0</v>
      </c>
      <c r="C728" s="5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</row>
    <row r="729" spans="1:39" ht="15.75" customHeight="1">
      <c r="A729" s="101"/>
      <c r="B729" s="67">
        <f>Parâmetros!J718</f>
        <v>0</v>
      </c>
      <c r="C729" s="5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</row>
    <row r="730" spans="1:39" ht="15.75" customHeight="1">
      <c r="A730" s="101"/>
      <c r="B730" s="67">
        <f>Parâmetros!J719</f>
        <v>0</v>
      </c>
      <c r="C730" s="5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</row>
    <row r="731" spans="1:39" ht="15.75" customHeight="1">
      <c r="A731" s="101"/>
      <c r="B731" s="67">
        <f>Parâmetros!J720</f>
        <v>0</v>
      </c>
      <c r="C731" s="5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</row>
    <row r="732" spans="1:39" ht="15.75" customHeight="1">
      <c r="A732" s="101"/>
      <c r="B732" s="67">
        <f>Parâmetros!J721</f>
        <v>0</v>
      </c>
      <c r="C732" s="5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</row>
    <row r="733" spans="1:39" ht="15.75" customHeight="1">
      <c r="A733" s="101"/>
      <c r="B733" s="67">
        <f>Parâmetros!J722</f>
        <v>0</v>
      </c>
      <c r="C733" s="5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</row>
    <row r="734" spans="1:39" ht="15.75" customHeight="1">
      <c r="A734" s="101"/>
      <c r="B734" s="67">
        <f>Parâmetros!J723</f>
        <v>0</v>
      </c>
      <c r="C734" s="5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</row>
    <row r="735" spans="1:39" ht="15.75" customHeight="1">
      <c r="A735" s="101"/>
      <c r="B735" s="67">
        <f>Parâmetros!J724</f>
        <v>0</v>
      </c>
      <c r="C735" s="5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</row>
    <row r="736" spans="1:39" ht="15.75" customHeight="1">
      <c r="A736" s="101"/>
      <c r="B736" s="67">
        <f>Parâmetros!J725</f>
        <v>0</v>
      </c>
      <c r="C736" s="5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</row>
    <row r="737" spans="1:39" ht="15.75" customHeight="1">
      <c r="A737" s="101"/>
      <c r="B737" s="67">
        <f>Parâmetros!J726</f>
        <v>0</v>
      </c>
      <c r="C737" s="5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</row>
    <row r="738" spans="1:39" ht="15.75" customHeight="1">
      <c r="A738" s="101"/>
      <c r="B738" s="67">
        <f>Parâmetros!J727</f>
        <v>0</v>
      </c>
      <c r="C738" s="5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</row>
    <row r="739" spans="1:39" ht="15.75" customHeight="1">
      <c r="A739" s="101"/>
      <c r="B739" s="67">
        <f>Parâmetros!J728</f>
        <v>0</v>
      </c>
      <c r="C739" s="5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</row>
    <row r="740" spans="1:39" ht="15.75" customHeight="1">
      <c r="A740" s="101"/>
      <c r="B740" s="67">
        <f>Parâmetros!J729</f>
        <v>0</v>
      </c>
      <c r="C740" s="5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</row>
    <row r="741" spans="1:39" ht="15.75" customHeight="1">
      <c r="A741" s="101"/>
      <c r="B741" s="67">
        <f>Parâmetros!J730</f>
        <v>0</v>
      </c>
      <c r="C741" s="5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</row>
    <row r="742" spans="1:39" ht="15.75" customHeight="1">
      <c r="A742" s="101"/>
      <c r="B742" s="67">
        <f>Parâmetros!J731</f>
        <v>0</v>
      </c>
      <c r="C742" s="5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</row>
    <row r="743" spans="1:39" ht="15.75" customHeight="1">
      <c r="A743" s="101"/>
      <c r="B743" s="67">
        <f>Parâmetros!J732</f>
        <v>0</v>
      </c>
      <c r="C743" s="5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</row>
    <row r="744" spans="1:39" ht="15.75" customHeight="1">
      <c r="A744" s="101"/>
      <c r="B744" s="67">
        <f>Parâmetros!J733</f>
        <v>0</v>
      </c>
      <c r="C744" s="5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</row>
    <row r="745" spans="1:39" ht="15.75" customHeight="1">
      <c r="A745" s="101"/>
      <c r="B745" s="67">
        <f>Parâmetros!J734</f>
        <v>0</v>
      </c>
      <c r="C745" s="5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</row>
    <row r="746" spans="1:39" ht="15.75" customHeight="1">
      <c r="A746" s="101"/>
      <c r="B746" s="67">
        <f>Parâmetros!J735</f>
        <v>0</v>
      </c>
      <c r="C746" s="5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</row>
    <row r="747" spans="1:39" ht="15" customHeight="1">
      <c r="A747" s="101"/>
      <c r="B747" s="67">
        <f>Parâmetros!J736</f>
        <v>0</v>
      </c>
      <c r="C747" s="5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</row>
    <row r="748" spans="1:39" ht="15.75" customHeight="1">
      <c r="A748" s="101"/>
      <c r="B748" s="67">
        <f>Parâmetros!J737</f>
        <v>0</v>
      </c>
      <c r="C748" s="5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</row>
    <row r="749" spans="1:39" ht="15.75" customHeight="1">
      <c r="A749" s="101"/>
      <c r="B749" s="67">
        <f>Parâmetros!J738</f>
        <v>0</v>
      </c>
      <c r="C749" s="5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</row>
    <row r="750" spans="1:39" ht="15.75" customHeight="1">
      <c r="A750" s="101"/>
      <c r="B750" s="67">
        <f>Parâmetros!J739</f>
        <v>0</v>
      </c>
      <c r="C750" s="5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</row>
    <row r="751" spans="1:39" ht="15.75" customHeight="1">
      <c r="A751" s="101"/>
      <c r="B751" s="67">
        <f>Parâmetros!J740</f>
        <v>0</v>
      </c>
      <c r="C751" s="5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</row>
    <row r="752" spans="1:39" ht="15.75" customHeight="1">
      <c r="A752" s="101"/>
      <c r="B752" s="67">
        <f>Parâmetros!J741</f>
        <v>0</v>
      </c>
      <c r="C752" s="5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</row>
    <row r="753" spans="1:39" ht="15.75" customHeight="1">
      <c r="A753" s="101"/>
      <c r="B753" s="67">
        <f>Parâmetros!J742</f>
        <v>0</v>
      </c>
      <c r="C753" s="5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</row>
    <row r="754" spans="1:39" ht="15.75" customHeight="1">
      <c r="A754" s="101"/>
      <c r="B754" s="67">
        <f>Parâmetros!J743</f>
        <v>0</v>
      </c>
      <c r="C754" s="5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</row>
    <row r="755" spans="1:39" ht="15.75" customHeight="1">
      <c r="A755" s="101"/>
      <c r="B755" s="67">
        <f>Parâmetros!J744</f>
        <v>0</v>
      </c>
      <c r="C755" s="5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</row>
    <row r="756" spans="1:39" ht="15.75" customHeight="1">
      <c r="A756" s="105"/>
      <c r="B756" s="77">
        <f>Parâmetros!J745</f>
        <v>0</v>
      </c>
      <c r="C756" s="80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</row>
    <row r="757" spans="1:39" ht="15.75" customHeight="1">
      <c r="A757" s="86"/>
      <c r="B757" s="53"/>
      <c r="C757" s="5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</row>
    <row r="758" spans="1:39" ht="15.75" customHeight="1">
      <c r="A758" s="86"/>
      <c r="B758" s="5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</row>
    <row r="759" spans="1:39" ht="15.75" customHeight="1">
      <c r="A759" s="86"/>
      <c r="B759" s="5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</row>
    <row r="760" spans="1:39" ht="15.75" customHeight="1">
      <c r="A760" s="86"/>
      <c r="B760" s="5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</row>
    <row r="761" spans="1:39" ht="15.75" customHeight="1">
      <c r="A761" s="86"/>
      <c r="B761" s="5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</row>
    <row r="762" spans="1:39" ht="15.75" customHeight="1">
      <c r="A762" s="86"/>
      <c r="B762" s="5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</row>
    <row r="763" spans="1:39" ht="15.75" customHeight="1">
      <c r="A763" s="86"/>
      <c r="B763" s="5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</row>
    <row r="764" spans="1:39" ht="15.75" customHeight="1">
      <c r="A764" s="86"/>
      <c r="B764" s="5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</row>
    <row r="765" spans="1:39" ht="15.75" customHeight="1">
      <c r="A765" s="53"/>
      <c r="B765" s="5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</row>
    <row r="766" spans="1:39" ht="15.75" customHeight="1">
      <c r="A766" s="53"/>
      <c r="B766" s="5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</row>
    <row r="767" spans="1:39" ht="15.75" customHeight="1">
      <c r="A767" s="53"/>
      <c r="B767" s="5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</row>
    <row r="768" spans="1:39" ht="15.75" customHeight="1">
      <c r="A768" s="53"/>
      <c r="B768" s="5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</row>
    <row r="769" spans="1:39" ht="15.75" customHeight="1">
      <c r="A769" s="86"/>
      <c r="B769" s="5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</row>
    <row r="770" spans="1:39" ht="15.75" customHeight="1">
      <c r="A770" s="86"/>
      <c r="B770" s="5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</row>
    <row r="771" spans="1:39" ht="15.75" customHeight="1">
      <c r="A771" s="86"/>
      <c r="B771" s="5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</row>
    <row r="772" spans="1:39" ht="15.75" customHeight="1">
      <c r="A772" s="86"/>
      <c r="B772" s="5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</row>
    <row r="773" spans="1:39" ht="15.75" customHeight="1">
      <c r="A773" s="86"/>
      <c r="B773" s="5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</row>
    <row r="774" spans="1:39" ht="15.75" customHeight="1">
      <c r="A774" s="86"/>
      <c r="B774" s="5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</row>
    <row r="775" spans="1:39" ht="15.75" customHeight="1">
      <c r="A775" s="86"/>
      <c r="B775" s="5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</row>
    <row r="776" spans="1:39" ht="15.75" customHeight="1">
      <c r="A776" s="53"/>
      <c r="B776" s="5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</row>
    <row r="777" spans="1:39" ht="15.75" customHeight="1">
      <c r="A777" s="53"/>
      <c r="B777" s="5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</row>
    <row r="778" spans="1:39" ht="15.75" customHeight="1">
      <c r="A778" s="86"/>
      <c r="B778" s="5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</row>
    <row r="779" spans="1:39" ht="15.75" customHeight="1">
      <c r="A779" s="86"/>
      <c r="B779" s="5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</row>
    <row r="780" spans="1:39" ht="15.75" customHeight="1">
      <c r="A780" s="86"/>
      <c r="B780" s="5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</row>
    <row r="781" spans="1:39" ht="15.75" customHeight="1">
      <c r="A781" s="3"/>
      <c r="B781" s="5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</row>
    <row r="782" spans="1:39" ht="15.75" customHeight="1">
      <c r="A782" s="3"/>
      <c r="B782" s="5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</row>
    <row r="783" spans="1:39" ht="15.75" customHeight="1">
      <c r="A783" s="3"/>
      <c r="B783" s="5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</row>
    <row r="784" spans="1:39" ht="15.75" customHeight="1">
      <c r="A784" s="3"/>
      <c r="B784" s="5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</row>
    <row r="785" spans="1:39" ht="15.75" customHeight="1">
      <c r="A785" s="3"/>
      <c r="B785" s="5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</row>
    <row r="786" spans="1:39" ht="15.75" customHeight="1">
      <c r="A786" s="3"/>
      <c r="B786" s="5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</row>
    <row r="787" spans="1:39" ht="15.75" customHeight="1">
      <c r="A787" s="3"/>
      <c r="B787" s="5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</row>
    <row r="788" spans="1:39" ht="15.75" customHeight="1">
      <c r="A788" s="3"/>
      <c r="B788" s="5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</row>
    <row r="789" spans="1:39" ht="15.75" customHeight="1">
      <c r="A789" s="3"/>
      <c r="B789" s="5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</row>
    <row r="790" spans="1:39" ht="15.75" customHeight="1">
      <c r="A790" s="3"/>
      <c r="B790" s="5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</row>
    <row r="791" spans="1:39" ht="15.75" customHeight="1">
      <c r="A791" s="3"/>
      <c r="B791" s="5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</row>
    <row r="792" spans="1:39" ht="15.75" customHeight="1">
      <c r="A792" s="3"/>
      <c r="B792" s="5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</row>
    <row r="793" spans="1:39" ht="15.75" customHeight="1">
      <c r="A793" s="3"/>
      <c r="B793" s="5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</row>
    <row r="794" spans="1:39" ht="15.75" customHeight="1">
      <c r="A794" s="3"/>
      <c r="B794" s="5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</row>
    <row r="795" spans="1:39" ht="15.75" customHeight="1">
      <c r="A795" s="3"/>
      <c r="B795" s="5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</row>
    <row r="796" spans="1:39" ht="15.75" customHeight="1">
      <c r="A796" s="3"/>
      <c r="B796" s="5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</row>
    <row r="797" spans="1:39" ht="15.75" customHeight="1">
      <c r="A797" s="3"/>
      <c r="B797" s="5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</row>
    <row r="798" spans="1:39" ht="15.75" customHeight="1">
      <c r="A798" s="3"/>
      <c r="B798" s="5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</row>
    <row r="799" spans="1:39" ht="15.75" customHeight="1">
      <c r="A799" s="3"/>
      <c r="B799" s="5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</row>
    <row r="800" spans="1:39" ht="15.75" customHeight="1">
      <c r="A800" s="3"/>
      <c r="B800" s="5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</row>
    <row r="801" spans="1:39" ht="15.75" customHeight="1">
      <c r="A801" s="3"/>
      <c r="B801" s="5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</row>
    <row r="802" spans="1:39" ht="15.75" customHeight="1">
      <c r="A802" s="3"/>
      <c r="B802" s="5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</row>
    <row r="803" spans="1:39" ht="15.75" customHeight="1">
      <c r="A803" s="3"/>
      <c r="B803" s="5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</row>
    <row r="804" spans="1:39" ht="15.75" customHeight="1">
      <c r="A804" s="3"/>
      <c r="B804" s="5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</row>
    <row r="805" spans="1:39" ht="15.75" customHeight="1">
      <c r="A805" s="3"/>
      <c r="B805" s="5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</row>
    <row r="806" spans="1:39" ht="15.75" customHeight="1">
      <c r="A806" s="3"/>
      <c r="B806" s="5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</row>
    <row r="807" spans="1:39" ht="15.75" customHeight="1">
      <c r="A807" s="3"/>
      <c r="B807" s="5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</row>
    <row r="808" spans="1:39" ht="15.75" customHeight="1">
      <c r="A808" s="3"/>
      <c r="B808" s="5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</row>
    <row r="809" spans="1:39" ht="15.75" customHeight="1">
      <c r="A809" s="3"/>
      <c r="B809" s="5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</row>
    <row r="810" spans="1:39" ht="15.75" customHeight="1">
      <c r="A810" s="3"/>
      <c r="B810" s="5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</row>
    <row r="811" spans="1:39" ht="15.75" customHeight="1">
      <c r="A811" s="3"/>
      <c r="B811" s="5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</row>
    <row r="812" spans="1:39" ht="15.75" customHeight="1">
      <c r="A812" s="3"/>
      <c r="B812" s="5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</row>
    <row r="813" spans="1:39" ht="15.75" customHeight="1">
      <c r="A813" s="3"/>
      <c r="B813" s="5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</row>
    <row r="814" spans="1:39" ht="15.75" customHeight="1">
      <c r="A814" s="3"/>
      <c r="B814" s="5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</row>
    <row r="815" spans="1:39" ht="15.75" customHeight="1">
      <c r="A815" s="3"/>
      <c r="B815" s="5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</row>
    <row r="816" spans="1:39" ht="15.75" customHeight="1">
      <c r="A816" s="3"/>
      <c r="B816" s="5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</row>
    <row r="817" spans="1:39" ht="15.75" customHeight="1">
      <c r="A817" s="3"/>
      <c r="B817" s="5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</row>
    <row r="818" spans="1:39" ht="15.75" customHeight="1">
      <c r="A818" s="3"/>
      <c r="B818" s="5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</row>
    <row r="819" spans="1:39" ht="15.75" customHeight="1">
      <c r="A819" s="3"/>
      <c r="B819" s="5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</row>
    <row r="820" spans="1:39" ht="15.75" customHeight="1">
      <c r="A820" s="3"/>
      <c r="B820" s="5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</row>
    <row r="821" spans="1:39" ht="15.75" customHeight="1">
      <c r="A821" s="3"/>
      <c r="B821" s="5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</row>
    <row r="822" spans="1:39" ht="15.75" customHeight="1">
      <c r="A822" s="3"/>
      <c r="B822" s="5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</row>
    <row r="823" spans="1:39" ht="15.75" customHeight="1">
      <c r="A823" s="3"/>
      <c r="B823" s="5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</row>
    <row r="824" spans="1:39" ht="15.75" customHeight="1">
      <c r="A824" s="3"/>
      <c r="B824" s="5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</row>
    <row r="825" spans="1:39" ht="15.75" customHeight="1">
      <c r="A825" s="3"/>
      <c r="B825" s="5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</row>
    <row r="826" spans="1:39" ht="15.75" customHeight="1">
      <c r="A826" s="3"/>
      <c r="B826" s="5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</row>
    <row r="827" spans="1:39" ht="15.75" customHeight="1">
      <c r="A827" s="3"/>
      <c r="B827" s="5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</row>
    <row r="828" spans="1:39" ht="15.75" customHeight="1">
      <c r="A828" s="3"/>
      <c r="B828" s="5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</row>
    <row r="829" spans="1:39" ht="15.75" customHeight="1">
      <c r="A829" s="3"/>
      <c r="B829" s="5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</row>
    <row r="830" spans="1:39" ht="15.75" customHeight="1">
      <c r="A830" s="3"/>
      <c r="B830" s="5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</row>
    <row r="831" spans="1:39" ht="15.75" customHeight="1">
      <c r="A831" s="3"/>
      <c r="B831" s="5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</row>
    <row r="832" spans="1:39" ht="15.75" customHeight="1">
      <c r="A832" s="3"/>
      <c r="B832" s="5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</row>
    <row r="833" spans="1:39" ht="15.75" customHeight="1">
      <c r="A833" s="3"/>
      <c r="B833" s="5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</row>
    <row r="834" spans="1:39" ht="15.75" customHeight="1">
      <c r="A834" s="3"/>
      <c r="B834" s="5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</row>
    <row r="835" spans="1:39" ht="15.75" customHeight="1">
      <c r="A835" s="3"/>
      <c r="B835" s="5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</row>
    <row r="836" spans="1:39" ht="15.75" customHeight="1">
      <c r="A836" s="3"/>
      <c r="B836" s="5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</row>
    <row r="837" spans="1:39" ht="15.75" customHeight="1">
      <c r="A837" s="3"/>
      <c r="B837" s="5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</row>
    <row r="838" spans="1:39" ht="15.75" customHeight="1">
      <c r="A838" s="3"/>
      <c r="B838" s="5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</row>
    <row r="839" spans="1:39" ht="15.75" customHeight="1">
      <c r="A839" s="3"/>
      <c r="B839" s="5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</row>
    <row r="840" spans="1:39" ht="15.75" customHeight="1">
      <c r="A840" s="3"/>
      <c r="B840" s="5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</row>
    <row r="841" spans="1:39" ht="15.75" customHeight="1">
      <c r="A841" s="3"/>
      <c r="B841" s="5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</row>
    <row r="842" spans="1:39" ht="15.75" customHeight="1">
      <c r="A842" s="3"/>
      <c r="B842" s="5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</row>
    <row r="843" spans="1:39" ht="15.75" customHeight="1">
      <c r="A843" s="3"/>
      <c r="B843" s="5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</row>
    <row r="844" spans="1:39" ht="15.75" customHeight="1">
      <c r="A844" s="3"/>
      <c r="B844" s="5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</row>
    <row r="845" spans="1:39" ht="15.75" customHeight="1">
      <c r="A845" s="3"/>
      <c r="B845" s="5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</row>
    <row r="846" spans="1:39" ht="15.75" customHeight="1">
      <c r="A846" s="3"/>
      <c r="B846" s="5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</row>
    <row r="847" spans="1:39" ht="15.75" customHeight="1">
      <c r="A847" s="3"/>
      <c r="B847" s="5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</row>
    <row r="848" spans="1:39" ht="15.75" customHeight="1">
      <c r="A848" s="3"/>
      <c r="B848" s="5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</row>
    <row r="849" spans="1:39" ht="15.75" customHeight="1">
      <c r="A849" s="3"/>
      <c r="B849" s="5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</row>
    <row r="850" spans="1:39" ht="15.75" customHeight="1">
      <c r="A850" s="3"/>
      <c r="B850" s="5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</row>
    <row r="851" spans="1:39" ht="15.75" customHeight="1">
      <c r="A851" s="3"/>
      <c r="B851" s="5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</row>
    <row r="852" spans="1:39" ht="15.75" customHeight="1">
      <c r="A852" s="3"/>
      <c r="B852" s="5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</row>
    <row r="853" spans="1:39" ht="15.75" customHeight="1">
      <c r="A853" s="3"/>
      <c r="B853" s="5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</row>
    <row r="854" spans="1:39" ht="15.75" customHeight="1">
      <c r="A854" s="3"/>
      <c r="B854" s="5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</row>
    <row r="855" spans="1:39" ht="15.75" customHeight="1">
      <c r="A855" s="3"/>
      <c r="B855" s="5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</row>
    <row r="856" spans="1:39" ht="15.75" customHeight="1">
      <c r="A856" s="3"/>
      <c r="B856" s="5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</row>
    <row r="857" spans="1:39" ht="15.75" customHeight="1">
      <c r="A857" s="3"/>
      <c r="B857" s="5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</row>
    <row r="858" spans="1:39" ht="15.75" customHeight="1">
      <c r="A858" s="3"/>
      <c r="B858" s="5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</row>
    <row r="859" spans="1:39" ht="15.75" customHeight="1">
      <c r="A859" s="3"/>
      <c r="B859" s="5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</row>
    <row r="860" spans="1:39" ht="15.75" customHeight="1">
      <c r="A860" s="3"/>
      <c r="B860" s="5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</row>
    <row r="861" spans="1:39" ht="15.75" customHeight="1">
      <c r="A861" s="3"/>
      <c r="B861" s="5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</row>
    <row r="862" spans="1:39" ht="15.75" customHeight="1">
      <c r="A862" s="3"/>
      <c r="B862" s="5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</row>
    <row r="863" spans="1:39" ht="15.75" customHeight="1">
      <c r="A863" s="3"/>
      <c r="B863" s="5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</row>
    <row r="864" spans="1:39" ht="15.75" customHeight="1">
      <c r="A864" s="3"/>
      <c r="B864" s="5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</row>
    <row r="865" spans="1:39" ht="15.75" customHeight="1">
      <c r="A865" s="3"/>
      <c r="B865" s="5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</row>
    <row r="866" spans="1:39" ht="15.75" customHeight="1">
      <c r="A866" s="3"/>
      <c r="B866" s="5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</row>
    <row r="867" spans="1:39" ht="15.75" customHeight="1">
      <c r="A867" s="3"/>
      <c r="B867" s="5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</row>
    <row r="868" spans="1:39" ht="15.75" customHeight="1">
      <c r="A868" s="3"/>
      <c r="B868" s="5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</row>
    <row r="869" spans="1:39" ht="15.75" customHeight="1">
      <c r="A869" s="3"/>
      <c r="B869" s="5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</row>
    <row r="870" spans="1:39" ht="15.75" customHeight="1">
      <c r="A870" s="3"/>
      <c r="B870" s="5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</row>
    <row r="871" spans="1:39" ht="15.75" customHeight="1">
      <c r="A871" s="3"/>
      <c r="B871" s="5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</row>
    <row r="872" spans="1:39" ht="15.75" customHeight="1">
      <c r="A872" s="3"/>
      <c r="B872" s="5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</row>
    <row r="873" spans="1:39" ht="15.75" customHeight="1">
      <c r="A873" s="3"/>
      <c r="B873" s="5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</row>
    <row r="874" spans="1:39" ht="15.75" customHeight="1">
      <c r="A874" s="3"/>
      <c r="B874" s="5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</row>
    <row r="875" spans="1:39" ht="15.75" customHeight="1">
      <c r="A875" s="3"/>
      <c r="B875" s="5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</row>
    <row r="876" spans="1:39" ht="15.75" customHeight="1">
      <c r="A876" s="3"/>
      <c r="B876" s="5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</row>
    <row r="877" spans="1:39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</row>
    <row r="878" spans="1:39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</row>
    <row r="879" spans="1:3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</row>
    <row r="880" spans="1:39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</row>
    <row r="881" spans="1:39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</row>
    <row r="882" spans="1:39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</row>
    <row r="883" spans="1:39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</row>
    <row r="884" spans="1:39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</row>
    <row r="885" spans="1:39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</row>
    <row r="886" spans="1:39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</row>
  </sheetData>
  <mergeCells count="11">
    <mergeCell ref="N10:N11"/>
    <mergeCell ref="O10:O12"/>
    <mergeCell ref="AB14:AL19"/>
    <mergeCell ref="AB21:AL21"/>
    <mergeCell ref="A1:AM1"/>
    <mergeCell ref="AB2:AH2"/>
    <mergeCell ref="AI2:AJ2"/>
    <mergeCell ref="R8:Z11"/>
    <mergeCell ref="A10:A12"/>
    <mergeCell ref="B10:B11"/>
    <mergeCell ref="C10:C11"/>
  </mergeCells>
  <pageMargins left="0.511811024" right="0.511811024" top="0.78740157499999996" bottom="0.78740157499999996" header="0" footer="0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Estação</vt:lpstr>
      <vt:lpstr>Parâmetros</vt:lpstr>
      <vt:lpstr>CALC. O3</vt:lpstr>
      <vt:lpstr>CALC. CO</vt:lpstr>
      <vt:lpstr>CALC. NO2</vt:lpstr>
      <vt:lpstr>CALC. SO2</vt:lpstr>
      <vt:lpstr>CALC. PM2,5</vt:lpstr>
      <vt:lpstr>CALC. PM10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Arlei Augusto;Deivisson Castro</dc:creator>
  <cp:lastModifiedBy>thais.rocha</cp:lastModifiedBy>
  <dcterms:created xsi:type="dcterms:W3CDTF">2013-06-12T14:23:43Z</dcterms:created>
  <dcterms:modified xsi:type="dcterms:W3CDTF">2022-09-14T19:46:06Z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0x0101003F66EF566B33B740843E0A16AC67079A</vt:lpwstr>
  </property>
  <property fmtid="{D5CDD505-2E9C-101B-9397-08002B2CF9AE}" pid="3" name="Order">
    <vt:r8>3324600</vt:r8>
  </property>
  <property fmtid="{D5CDD505-2E9C-101B-9397-08002B2CF9AE}" pid="4" name="ComplianceAssetId">
    <vt:lpwstr/>
  </property>
</Properties>
</file>